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3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ustomProperty9.bin" ContentType="application/vnd.openxmlformats-officedocument.spreadsheetml.customProperty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ustomProperty10.bin" ContentType="application/vnd.openxmlformats-officedocument.spreadsheetml.customProperty"/>
  <Override PartName="/xl/drawings/drawing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drawings/drawing6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drawings/drawing7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customProperty19.bin" ContentType="application/vnd.openxmlformats-officedocument.spreadsheetml.customProperty"/>
  <Override PartName="/xl/drawings/drawing8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Team Members\Venkatesh Bhaskar\Sabra Health Care\#SABRA workings\#02. Review\Meridian Healthcare Jul 21\"/>
    </mc:Choice>
  </mc:AlternateContent>
  <xr:revisionPtr revIDLastSave="0" documentId="13_ncr:1_{6A310206-B120-4ACA-888C-AF14F22750D3}" xr6:coauthVersionLast="41" xr6:coauthVersionMax="41" xr10:uidLastSave="{00000000-0000-0000-0000-000000000000}"/>
  <bookViews>
    <workbookView xWindow="-120" yWindow="-120" windowWidth="20730" windowHeight="11160" tabRatio="771" xr2:uid="{00000000-000D-0000-FFFF-FFFF00000000}"/>
  </bookViews>
  <sheets>
    <sheet name="Reconciliation" sheetId="33" r:id="rId1"/>
    <sheet name="BPC Data" sheetId="1" r:id="rId2"/>
    <sheet name="Summary" sheetId="2" r:id="rId3"/>
    <sheet name="OPEX Analysis" sheetId="88" state="hidden" r:id="rId4"/>
    <sheet name="MGMT_FEE  Analysis" sheetId="86" state="hidden" r:id="rId5"/>
    <sheet name="Tenant Financial Summary" sheetId="35" r:id="rId6"/>
    <sheet name="BV" sheetId="90" r:id="rId7"/>
    <sheet name="LV" sheetId="91" r:id="rId8"/>
    <sheet name="TP" sheetId="92" r:id="rId9"/>
    <sheet name="ReportingTemplate" sheetId="84" r:id="rId10"/>
    <sheet name="PropertyList" sheetId="3" r:id="rId11"/>
  </sheets>
  <externalReferences>
    <externalReference r:id="rId12"/>
    <externalReference r:id="rId13"/>
    <externalReference r:id="rId14"/>
    <externalReference r:id="rId15"/>
  </externalReferences>
  <definedNames>
    <definedName name="__FPMExcelClient_CellBasedFunctionStatus" localSheetId="1" hidden="1">"2_1_2_2_2_2"</definedName>
    <definedName name="__FPMExcelClient_CellBasedFunctionStatus" localSheetId="9" hidden="1">"2_1_1_2_2_2"</definedName>
    <definedName name="__FPMExcelClient_CellBasedFunctionStatus" localSheetId="2" hidden="1">"2_1_2_2_2_2"</definedName>
    <definedName name="__FPMExcelClient_CellBasedFunctionStatus" localSheetId="5" hidden="1">"2_2_2_2_2_2"</definedName>
    <definedName name="__FPMExcelClient_Connection" localSheetId="1">"_FPM_BPCMS10_[http://13.88.16.109/sap/bpc/]_[Sabra]_[Finance]_[false]_[false]\1"</definedName>
    <definedName name="__FPMExcelClient_Connection" localSheetId="9">"_FPM_BPCMS10_[http://13.88.16.109/sap/bpc/]_[Sabra]_[Finance]_[false]_[false]\1"</definedName>
    <definedName name="__FPMExcelClient_Connection" localSheetId="2">"_FPM_BPCMS10_[http://13.88.16.109/sap/bpc/]_[Sabra]_[Finance]_[false]_[false]\1"</definedName>
    <definedName name="__FPMExcelClient_RefreshTime" localSheetId="1">636657987075033000</definedName>
    <definedName name="__FPMExcelClient_RefreshTime" localSheetId="9">636411576585176000</definedName>
    <definedName name="__FPMExcelClient_RefreshTime" localSheetId="2">636622482894005000</definedName>
    <definedName name="_xlnm._FilterDatabase" localSheetId="1" hidden="1">'BPC Data'!$A$4:$E$342</definedName>
    <definedName name="APA" localSheetId="6">[1]ReportingTemplate!#REF!</definedName>
    <definedName name="APA" localSheetId="7">[1]ReportingTemplate!#REF!</definedName>
    <definedName name="APA" localSheetId="9">ReportingTemplate!#REF!</definedName>
    <definedName name="APA" localSheetId="8">[1]ReportingTemplate!#REF!</definedName>
    <definedName name="APA">[2]ReportingTemplate!#REF!</definedName>
    <definedName name="APN" localSheetId="6">[1]ReportingTemplate!#REF!</definedName>
    <definedName name="APN" localSheetId="7">[1]ReportingTemplate!#REF!</definedName>
    <definedName name="APN" localSheetId="9">ReportingTemplate!#REF!</definedName>
    <definedName name="APN" localSheetId="8">[1]ReportingTemplate!#REF!</definedName>
    <definedName name="APN">[2]ReportingTemplate!#REF!</definedName>
    <definedName name="Area1_Ledger" localSheetId="6">#REF!</definedName>
    <definedName name="Area1_Ledger" localSheetId="7">#REF!</definedName>
    <definedName name="Area1_Ledger" localSheetId="9">#REF!</definedName>
    <definedName name="Area1_Ledger" localSheetId="8">#REF!</definedName>
    <definedName name="Area1_Ledger">#REF!</definedName>
    <definedName name="Area1_nPlosion" localSheetId="6">#REF!</definedName>
    <definedName name="Area1_nPlosion" localSheetId="7">#REF!</definedName>
    <definedName name="Area1_nPlosion" localSheetId="9">#REF!</definedName>
    <definedName name="Area1_nPlosion" localSheetId="8">#REF!</definedName>
    <definedName name="Area1_nPlosion">#REF!</definedName>
    <definedName name="Area1_TimeSpan" localSheetId="6">#REF!</definedName>
    <definedName name="Area1_TimeSpan" localSheetId="7">#REF!</definedName>
    <definedName name="Area1_TimeSpan" localSheetId="9">#REF!</definedName>
    <definedName name="Area1_TimeSpan" localSheetId="8">#REF!</definedName>
    <definedName name="Area1_TimeSpan">#REF!</definedName>
    <definedName name="Area2A_Ledger" localSheetId="6">#REF!</definedName>
    <definedName name="Area2A_Ledger" localSheetId="7">#REF!</definedName>
    <definedName name="Area2A_Ledger" localSheetId="9">#REF!</definedName>
    <definedName name="Area2A_Ledger" localSheetId="8">#REF!</definedName>
    <definedName name="Area2A_Ledger">#REF!</definedName>
    <definedName name="Area2A_nPlosion" localSheetId="6">#REF!</definedName>
    <definedName name="Area2A_nPlosion" localSheetId="7">#REF!</definedName>
    <definedName name="Area2A_nPlosion" localSheetId="9">#REF!</definedName>
    <definedName name="Area2A_nPlosion" localSheetId="8">#REF!</definedName>
    <definedName name="Area2A_nPlosion">#REF!</definedName>
    <definedName name="Area2A_TimeSpan" localSheetId="6">#REF!</definedName>
    <definedName name="Area2A_TimeSpan" localSheetId="7">#REF!</definedName>
    <definedName name="Area2A_TimeSpan" localSheetId="9">#REF!</definedName>
    <definedName name="Area2A_TimeSpan" localSheetId="8">#REF!</definedName>
    <definedName name="Area2A_TimeSpan">#REF!</definedName>
    <definedName name="Area2B_Ledger" localSheetId="6">#REF!</definedName>
    <definedName name="Area2B_Ledger" localSheetId="7">#REF!</definedName>
    <definedName name="Area2B_Ledger" localSheetId="9">#REF!</definedName>
    <definedName name="Area2B_Ledger" localSheetId="8">#REF!</definedName>
    <definedName name="Area2B_Ledger">#REF!</definedName>
    <definedName name="Area2B_nPlosion" localSheetId="6">#REF!</definedName>
    <definedName name="Area2B_nPlosion" localSheetId="7">#REF!</definedName>
    <definedName name="Area2B_nPlosion" localSheetId="9">#REF!</definedName>
    <definedName name="Area2B_nPlosion" localSheetId="8">#REF!</definedName>
    <definedName name="Area2B_nPlosion">#REF!</definedName>
    <definedName name="Area2B_TimeSpan" localSheetId="6">#REF!</definedName>
    <definedName name="Area2B_TimeSpan" localSheetId="7">#REF!</definedName>
    <definedName name="Area2B_TimeSpan" localSheetId="9">#REF!</definedName>
    <definedName name="Area2B_TimeSpan" localSheetId="8">#REF!</definedName>
    <definedName name="Area2B_TimeSpan">#REF!</definedName>
    <definedName name="Area3A_Ledger" localSheetId="6">#REF!</definedName>
    <definedName name="Area3A_Ledger" localSheetId="7">#REF!</definedName>
    <definedName name="Area3A_Ledger" localSheetId="9">#REF!</definedName>
    <definedName name="Area3A_Ledger" localSheetId="8">#REF!</definedName>
    <definedName name="Area3A_Ledger">#REF!</definedName>
    <definedName name="Area3A_nPlosion" localSheetId="6">#REF!</definedName>
    <definedName name="Area3A_nPlosion" localSheetId="7">#REF!</definedName>
    <definedName name="Area3A_nPlosion" localSheetId="9">#REF!</definedName>
    <definedName name="Area3A_nPlosion" localSheetId="8">#REF!</definedName>
    <definedName name="Area3A_nPlosion">#REF!</definedName>
    <definedName name="Area3A_TimeSpan" localSheetId="6">#REF!</definedName>
    <definedName name="Area3A_TimeSpan" localSheetId="7">#REF!</definedName>
    <definedName name="Area3A_TimeSpan" localSheetId="9">#REF!</definedName>
    <definedName name="Area3A_TimeSpan" localSheetId="8">#REF!</definedName>
    <definedName name="Area3A_TimeSpan">#REF!</definedName>
    <definedName name="Area3B_Ledger" localSheetId="6">#REF!</definedName>
    <definedName name="Area3B_Ledger" localSheetId="7">#REF!</definedName>
    <definedName name="Area3B_Ledger" localSheetId="9">#REF!</definedName>
    <definedName name="Area3B_Ledger" localSheetId="8">#REF!</definedName>
    <definedName name="Area3B_Ledger">#REF!</definedName>
    <definedName name="Area3B_nPlosion" localSheetId="6">#REF!</definedName>
    <definedName name="Area3B_nPlosion" localSheetId="7">#REF!</definedName>
    <definedName name="Area3B_nPlosion" localSheetId="9">#REF!</definedName>
    <definedName name="Area3B_nPlosion" localSheetId="8">#REF!</definedName>
    <definedName name="Area3B_nPlosion">#REF!</definedName>
    <definedName name="Area3B_TimeSpan" localSheetId="6">#REF!</definedName>
    <definedName name="Area3B_TimeSpan" localSheetId="7">#REF!</definedName>
    <definedName name="Area3B_TimeSpan" localSheetId="9">#REF!</definedName>
    <definedName name="Area3B_TimeSpan" localSheetId="8">#REF!</definedName>
    <definedName name="Area3B_TimeSpan">#REF!</definedName>
    <definedName name="ASD" localSheetId="6">[1]ReportingTemplate!#REF!</definedName>
    <definedName name="ASD" localSheetId="7">[1]ReportingTemplate!#REF!</definedName>
    <definedName name="ASD" localSheetId="9">ReportingTemplate!#REF!</definedName>
    <definedName name="ASD" localSheetId="8">[1]ReportingTemplate!#REF!</definedName>
    <definedName name="ASD">[2]ReportingTemplate!#REF!</definedName>
    <definedName name="ASDYY" localSheetId="6">[1]ReportingTemplate!#REF!</definedName>
    <definedName name="ASDYY" localSheetId="7">[1]ReportingTemplate!#REF!</definedName>
    <definedName name="ASDYY" localSheetId="9">ReportingTemplate!#REF!</definedName>
    <definedName name="ASDYY" localSheetId="8">[1]ReportingTemplate!#REF!</definedName>
    <definedName name="ASDYY">[2]ReportingTemplate!#REF!</definedName>
    <definedName name="AST" localSheetId="6">[1]ReportingTemplate!#REF!</definedName>
    <definedName name="AST" localSheetId="7">[1]ReportingTemplate!#REF!</definedName>
    <definedName name="AST" localSheetId="9">ReportingTemplate!#REF!</definedName>
    <definedName name="AST" localSheetId="8">[1]ReportingTemplate!#REF!</definedName>
    <definedName name="AST">[2]ReportingTemplate!#REF!</definedName>
    <definedName name="BUN" localSheetId="6">[1]ReportingTemplate!#REF!</definedName>
    <definedName name="BUN" localSheetId="7">[1]ReportingTemplate!#REF!</definedName>
    <definedName name="BUN" localSheetId="9">ReportingTemplate!#REF!</definedName>
    <definedName name="BUN" localSheetId="8">[1]ReportingTemplate!#REF!</definedName>
    <definedName name="BUN">[2]ReportingTemplate!#REF!</definedName>
    <definedName name="BUV" localSheetId="6">[1]ReportingTemplate!#REF!</definedName>
    <definedName name="BUV" localSheetId="7">[1]ReportingTemplate!#REF!</definedName>
    <definedName name="BUV" localSheetId="9">ReportingTemplate!#REF!</definedName>
    <definedName name="BUV" localSheetId="8">[1]ReportingTemplate!#REF!</definedName>
    <definedName name="BUV">[2]ReportingTemplate!#REF!</definedName>
    <definedName name="Criteria_Ledger" localSheetId="6">#REF!</definedName>
    <definedName name="Criteria_Ledger" localSheetId="7">#REF!</definedName>
    <definedName name="Criteria_Ledger" localSheetId="9">#REF!</definedName>
    <definedName name="Criteria_Ledger" localSheetId="8">#REF!</definedName>
    <definedName name="Criteria_Ledger">#REF!</definedName>
    <definedName name="Criteria_nPlosion" localSheetId="6">#REF!</definedName>
    <definedName name="Criteria_nPlosion" localSheetId="7">#REF!</definedName>
    <definedName name="Criteria_nPlosion" localSheetId="9">#REF!</definedName>
    <definedName name="Criteria_nPlosion" localSheetId="8">#REF!</definedName>
    <definedName name="Criteria_nPlosion">#REF!</definedName>
    <definedName name="Criteria_TimeSpan" localSheetId="6">#REF!</definedName>
    <definedName name="Criteria_TimeSpan" localSheetId="7">#REF!</definedName>
    <definedName name="Criteria_TimeSpan" localSheetId="9">#REF!</definedName>
    <definedName name="Criteria_TimeSpan" localSheetId="8">#REF!</definedName>
    <definedName name="Criteria_TimeSpan">#REF!</definedName>
    <definedName name="Descr_Ledger" localSheetId="6">#REF!</definedName>
    <definedName name="Descr_Ledger" localSheetId="7">#REF!</definedName>
    <definedName name="Descr_Ledger" localSheetId="9">#REF!</definedName>
    <definedName name="Descr_Ledger" localSheetId="8">#REF!</definedName>
    <definedName name="Descr_Ledger">#REF!</definedName>
    <definedName name="Descr_nPlosion" localSheetId="6">#REF!</definedName>
    <definedName name="Descr_nPlosion" localSheetId="7">#REF!</definedName>
    <definedName name="Descr_nPlosion" localSheetId="9">#REF!</definedName>
    <definedName name="Descr_nPlosion" localSheetId="8">#REF!</definedName>
    <definedName name="Descr_nPlosion">#REF!</definedName>
    <definedName name="Descr_TimeSpan" localSheetId="6">#REF!</definedName>
    <definedName name="Descr_TimeSpan" localSheetId="7">#REF!</definedName>
    <definedName name="Descr_TimeSpan" localSheetId="9">#REF!</definedName>
    <definedName name="Descr_TimeSpan" localSheetId="8">#REF!</definedName>
    <definedName name="Descr_TimeSpan">#REF!</definedName>
    <definedName name="EV__EVCOM_OPTIONS__" hidden="1">8</definedName>
    <definedName name="EV__EXPOPTIONS__" hidden="1">0</definedName>
    <definedName name="EV__LASTREFTIME__" localSheetId="9" hidden="1">41172.6096527778</definedName>
    <definedName name="EV__LASTREFTIME__" hidden="1">41170.709525463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134217728</definedName>
    <definedName name="EV__WBVERSION__" hidden="1">0</definedName>
    <definedName name="Hardcode_Rows">ReportingTemplate!$A$36:$A$180</definedName>
    <definedName name="Hardcode_Variables" localSheetId="6">[1]ReportingTemplate!#REF!</definedName>
    <definedName name="Hardcode_Variables" localSheetId="7">[1]ReportingTemplate!#REF!</definedName>
    <definedName name="Hardcode_Variables" localSheetId="9">ReportingTemplate!#REF!</definedName>
    <definedName name="Hardcode_Variables" localSheetId="8">[1]ReportingTemplate!#REF!</definedName>
    <definedName name="Hardcode_Variables">[2]ReportingTemplate!#REF!</definedName>
    <definedName name="Hook_Check" localSheetId="6">#REF!</definedName>
    <definedName name="Hook_Check" localSheetId="7">#REF!</definedName>
    <definedName name="Hook_Check" localSheetId="9">#REF!</definedName>
    <definedName name="Hook_Check" localSheetId="8">#REF!</definedName>
    <definedName name="Hook_Check">#REF!</definedName>
    <definedName name="LYN" localSheetId="6">[1]ReportingTemplate!#REF!</definedName>
    <definedName name="LYN" localSheetId="7">[1]ReportingTemplate!#REF!</definedName>
    <definedName name="LYN" localSheetId="9">ReportingTemplate!#REF!</definedName>
    <definedName name="LYN" localSheetId="8">[1]ReportingTemplate!#REF!</definedName>
    <definedName name="LYN">[2]ReportingTemplate!#REF!</definedName>
    <definedName name="NvsASD" localSheetId="6">"V2017-04-30"</definedName>
    <definedName name="NvsASD" localSheetId="7">"V2017-04-30"</definedName>
    <definedName name="NvsASD" localSheetId="9">"V2017-04-30"</definedName>
    <definedName name="NvsASD" localSheetId="8">"V2017-04-30"</definedName>
    <definedName name="NvsASD">"V2018-03-31"</definedName>
    <definedName name="NvsAutoDrillOk">"VN"</definedName>
    <definedName name="NvsDrillHyperLink" localSheetId="9">"http://genfin.genesishcc.com/psp/gfn9prod_newwin/EMPLOYEE/ERP/c/REPORT_BOOKS.IC_RUN_DRILLDOWN.GBL?Action=A&amp;NVS_INSTANCE=5341597_2087964"</definedName>
    <definedName name="NvsElapsedTime" localSheetId="6">0.00020833333110204</definedName>
    <definedName name="NvsElapsedTime" localSheetId="7">0.00020833333110204</definedName>
    <definedName name="NvsElapsedTime" localSheetId="9">0.00020833333110204</definedName>
    <definedName name="NvsElapsedTime" localSheetId="8">0.00020833333110204</definedName>
    <definedName name="NvsElapsedTime">0.0000462962998426519</definedName>
    <definedName name="NvsEndTime" localSheetId="6">42877.4305555556</definedName>
    <definedName name="NvsEndTime" localSheetId="7">42877.4305555556</definedName>
    <definedName name="NvsEndTime" localSheetId="9">42877.4305555556</definedName>
    <definedName name="NvsEndTime" localSheetId="8">42877.4305555556</definedName>
    <definedName name="NvsEndTime">43227.6196527778</definedName>
    <definedName name="NvsInstanceHook" localSheetId="9">Instance_Hook_Prime</definedName>
    <definedName name="NvsInstLang">"VENG"</definedName>
    <definedName name="NvsInstSpec" localSheetId="6">"%,FBUSINESS_UNIT,TCTRS_HCN,NLANDLORD_26"</definedName>
    <definedName name="NvsInstSpec" localSheetId="7">"%,FBUSINESS_UNIT,TCTRS_HCN,NLANDLORD_26"</definedName>
    <definedName name="NvsInstSpec" localSheetId="9">"%,FBUSINESS_UNIT,TCTRS_HCN,NLANDLORD_26"</definedName>
    <definedName name="NvsInstSpec" localSheetId="8">"%,FBUSINESS_UNIT,TCTRS_HCN,NLANDLORD_26"</definedName>
    <definedName name="NvsInstSpec">"%,FBUSINESS_UNIT,V90113"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 localSheetId="6">"%,X,RZF..,CNF.."</definedName>
    <definedName name="NvsNplSpec" localSheetId="7">"%,X,RZF..,CNF.."</definedName>
    <definedName name="NvsNplSpec" localSheetId="9">"%,X,RZF..,CNF.."</definedName>
    <definedName name="NvsNplSpec" localSheetId="8">"%,X,RZF..,CNF.."</definedName>
    <definedName name="NvsNplSpec">"%,X,RZF..,CZF.."</definedName>
    <definedName name="NvsPanelBusUnit">"V"</definedName>
    <definedName name="NvsPanelEffdt" localSheetId="6">"V2099-12-31"</definedName>
    <definedName name="NvsPanelEffdt" localSheetId="7">"V2099-12-31"</definedName>
    <definedName name="NvsPanelEffdt" localSheetId="9">"V2099-12-31"</definedName>
    <definedName name="NvsPanelEffdt" localSheetId="8">"V2099-12-31"</definedName>
    <definedName name="NvsPanelEffdt">"V2003-11-20"</definedName>
    <definedName name="NvsPanelSetid" localSheetId="6">"VGHV01"</definedName>
    <definedName name="NvsPanelSetid" localSheetId="7">"VGHV01"</definedName>
    <definedName name="NvsPanelSetid" localSheetId="9">"VGHV01"</definedName>
    <definedName name="NvsPanelSetid" localSheetId="8">"VGHV01"</definedName>
    <definedName name="NvsPanelSetid">"VIHS"</definedName>
    <definedName name="NvsReqBU" localSheetId="6">"VRPT12"</definedName>
    <definedName name="NvsReqBU" localSheetId="7">"VRPT12"</definedName>
    <definedName name="NvsReqBU" localSheetId="9">"VRPT12"</definedName>
    <definedName name="NvsReqBU" localSheetId="8">"VRPT12"</definedName>
    <definedName name="NvsReqBU">"V90113"</definedName>
    <definedName name="NvsReqBUOnly" localSheetId="6">"VY"</definedName>
    <definedName name="NvsReqBUOnly" localSheetId="7">"VY"</definedName>
    <definedName name="NvsReqBUOnly" localSheetId="9">"VY"</definedName>
    <definedName name="NvsReqBUOnly" localSheetId="8">"VY"</definedName>
    <definedName name="NvsReqBUOnly">"VN"</definedName>
    <definedName name="NvsSheetType" localSheetId="9">"M"</definedName>
    <definedName name="NvsTransLed">"VN"</definedName>
    <definedName name="NvsTreeASD" localSheetId="6">"V2017-04-30"</definedName>
    <definedName name="NvsTreeASD" localSheetId="7">"V2017-04-30"</definedName>
    <definedName name="NvsTreeASD" localSheetId="9">"V2017-04-30"</definedName>
    <definedName name="NvsTreeASD" localSheetId="8">"V2017-04-30"</definedName>
    <definedName name="NvsTreeASD">"V2018-03-31"</definedName>
    <definedName name="NvsValTbl.ACCOUNT">"GL_ACCOUNT_TBL"</definedName>
    <definedName name="NvsValTbl.BUSINESS_UNIT">"BUS_UNIT_TBL_FS"</definedName>
    <definedName name="NvsValTbl.CHARTFIELD1">"CHARTFIELD1_TBL"</definedName>
    <definedName name="NvsValTbl.CURRENCY_CD" localSheetId="6">"CURRENCY_CD_TBL"</definedName>
    <definedName name="NvsValTbl.CURRENCY_CD" localSheetId="7">"CURRENCY_CD_TBL"</definedName>
    <definedName name="NvsValTbl.CURRENCY_CD" localSheetId="9">"CURRENCY_CD_TBL"</definedName>
    <definedName name="NvsValTbl.CURRENCY_CD" localSheetId="8">"CURRENCY_CD_TBL"</definedName>
    <definedName name="NvsValTbl.CURRENCY_CD">"GL_ACCOUNT_TBL"</definedName>
    <definedName name="NvsValTbl.DEPTID">"DEPT_TBL"</definedName>
    <definedName name="NvsValTbl.DESCR">"FO_CSF_FLD_DTL"</definedName>
    <definedName name="NvsValTbl.OPER_UNIT">"OPER_UNIT_TBL"</definedName>
    <definedName name="NvsValTbl.PRODUCT">"PRODUCT_TBL"</definedName>
    <definedName name="NvsValTbl.SCENARIO">"BD_SCENARIO_TBL"</definedName>
    <definedName name="NvsValTbl.STATISTICS_CODE">"STAT_TBL"</definedName>
    <definedName name="OPR" localSheetId="6">[1]ReportingTemplate!#REF!</definedName>
    <definedName name="OPR" localSheetId="7">[1]ReportingTemplate!#REF!</definedName>
    <definedName name="OPR" localSheetId="9">ReportingTemplate!#REF!</definedName>
    <definedName name="OPR" localSheetId="8">[1]ReportingTemplate!#REF!</definedName>
    <definedName name="OPR">[2]ReportingTemplate!#REF!</definedName>
    <definedName name="PatientDays_Insurance">'[3]Operating Statement'!$A$100:$U$101</definedName>
    <definedName name="PatientDays_Medicaid">'[3]Operating Statement'!$A$102:$U$103</definedName>
    <definedName name="PERIOD" localSheetId="6">[1]ReportingTemplate!#REF!</definedName>
    <definedName name="PERIOD" localSheetId="7">[1]ReportingTemplate!#REF!</definedName>
    <definedName name="PERIOD" localSheetId="9">ReportingTemplate!#REF!</definedName>
    <definedName name="PERIOD" localSheetId="8">[1]ReportingTemplate!#REF!</definedName>
    <definedName name="PERIOD">[2]ReportingTemplate!#REF!</definedName>
    <definedName name="_xlnm.Print_Area" localSheetId="9">ReportingTemplate!$E$2:$K$164</definedName>
    <definedName name="_xlnm.Print_Area" localSheetId="2">Summary!$F$4:$M$559</definedName>
    <definedName name="_xlnm.Print_Titles" localSheetId="2">Summary!$4:$8</definedName>
    <definedName name="RBN" localSheetId="6">[1]ReportingTemplate!#REF!</definedName>
    <definedName name="RBN" localSheetId="7">[1]ReportingTemplate!#REF!</definedName>
    <definedName name="RBN" localSheetId="9">ReportingTemplate!#REF!</definedName>
    <definedName name="RBN" localSheetId="8">[1]ReportingTemplate!#REF!</definedName>
    <definedName name="RBN">[2]ReportingTemplate!#REF!</definedName>
    <definedName name="RBU" localSheetId="6">[1]ReportingTemplate!#REF!</definedName>
    <definedName name="RBU" localSheetId="7">[1]ReportingTemplate!#REF!</definedName>
    <definedName name="RBU" localSheetId="9">ReportingTemplate!#REF!</definedName>
    <definedName name="RBU" localSheetId="8">[1]ReportingTemplate!#REF!</definedName>
    <definedName name="RBU">[2]ReportingTemplate!#REF!</definedName>
    <definedName name="RID" localSheetId="6">[1]ReportingTemplate!#REF!</definedName>
    <definedName name="RID" localSheetId="7">[1]ReportingTemplate!#REF!</definedName>
    <definedName name="RID" localSheetId="9">ReportingTemplate!#REF!</definedName>
    <definedName name="RID" localSheetId="8">[1]ReportingTemplate!#REF!</definedName>
    <definedName name="RID">[2]ReportingTemplate!#REF!</definedName>
    <definedName name="SCD" localSheetId="6">[1]ReportingTemplate!#REF!</definedName>
    <definedName name="SCD" localSheetId="7">[1]ReportingTemplate!#REF!</definedName>
    <definedName name="SCD" localSheetId="9">ReportingTemplate!#REF!</definedName>
    <definedName name="SCD" localSheetId="8">[1]ReportingTemplate!#REF!</definedName>
    <definedName name="SCD">[2]ReportingTemplate!#REF!</definedName>
    <definedName name="SCN" localSheetId="6">[1]ReportingTemplate!#REF!</definedName>
    <definedName name="SCN" localSheetId="7">[1]ReportingTemplate!#REF!</definedName>
    <definedName name="SCN" localSheetId="9">ReportingTemplate!#REF!</definedName>
    <definedName name="SCN" localSheetId="8">[1]ReportingTemplate!#REF!</definedName>
    <definedName name="SCN">[2]ReportingTemplate!#REF!</definedName>
    <definedName name="SFD" localSheetId="6">[1]ReportingTemplate!#REF!</definedName>
    <definedName name="SFD" localSheetId="7">[1]ReportingTemplate!#REF!</definedName>
    <definedName name="SFD" localSheetId="9">ReportingTemplate!#REF!</definedName>
    <definedName name="SFD" localSheetId="8">[1]ReportingTemplate!#REF!</definedName>
    <definedName name="SFD">[2]ReportingTemplate!#REF!</definedName>
    <definedName name="SFN" localSheetId="6">[1]ReportingTemplate!#REF!</definedName>
    <definedName name="SFN" localSheetId="7">[1]ReportingTemplate!#REF!</definedName>
    <definedName name="SFN" localSheetId="9">ReportingTemplate!#REF!</definedName>
    <definedName name="SFN" localSheetId="8">[1]ReportingTemplate!#REF!</definedName>
    <definedName name="SFN">[2]ReportingTemplate!#REF!</definedName>
    <definedName name="SFV" localSheetId="6">[1]ReportingTemplate!#REF!</definedName>
    <definedName name="SFV" localSheetId="7">[1]ReportingTemplate!#REF!</definedName>
    <definedName name="SFV" localSheetId="9">ReportingTemplate!#REF!</definedName>
    <definedName name="SFV" localSheetId="8">[1]ReportingTemplate!#REF!</definedName>
    <definedName name="SFV">[2]ReportingTemplate!#REF!</definedName>
    <definedName name="SLD" localSheetId="6">[1]ReportingTemplate!#REF!</definedName>
    <definedName name="SLD" localSheetId="7">[1]ReportingTemplate!#REF!</definedName>
    <definedName name="SLD" localSheetId="9">ReportingTemplate!#REF!</definedName>
    <definedName name="SLD" localSheetId="8">[1]ReportingTemplate!#REF!</definedName>
    <definedName name="SLD">[2]ReportingTemplate!#REF!</definedName>
    <definedName name="SLN" localSheetId="6">[1]ReportingTemplate!#REF!</definedName>
    <definedName name="SLN" localSheetId="7">[1]ReportingTemplate!#REF!</definedName>
    <definedName name="SLN" localSheetId="9">ReportingTemplate!#REF!</definedName>
    <definedName name="SLN" localSheetId="8">[1]ReportingTemplate!#REF!</definedName>
    <definedName name="SLN">[2]ReportingTemplate!#REF!</definedName>
    <definedName name="STD" localSheetId="6">[1]ReportingTemplate!#REF!</definedName>
    <definedName name="STD" localSheetId="7">[1]ReportingTemplate!#REF!</definedName>
    <definedName name="STD" localSheetId="9">ReportingTemplate!#REF!</definedName>
    <definedName name="STD" localSheetId="8">[1]ReportingTemplate!#REF!</definedName>
    <definedName name="STD">[2]ReportingTemplate!#REF!</definedName>
    <definedName name="STN" localSheetId="6">[1]ReportingTemplate!#REF!</definedName>
    <definedName name="STN" localSheetId="7">[1]ReportingTemplate!#REF!</definedName>
    <definedName name="STN" localSheetId="9">ReportingTemplate!#REF!</definedName>
    <definedName name="STN" localSheetId="8">[1]ReportingTemplate!#REF!</definedName>
    <definedName name="STN">[2]ReportingTemplate!#REF!</definedName>
  </definedNames>
  <calcPr calcId="191029"/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/>
  <c r="C15" i="1" s="1"/>
  <c r="C16" i="1" s="1"/>
  <c r="C17" i="1" s="1"/>
  <c r="C18" i="1" s="1"/>
  <c r="C19" i="1" s="1"/>
  <c r="C20" i="1" s="1"/>
  <c r="C21" i="1" s="1"/>
  <c r="C22" i="1" s="1"/>
  <c r="C23" i="1"/>
  <c r="C24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N549" i="2" l="1"/>
  <c r="N548" i="2"/>
  <c r="N240" i="2"/>
  <c r="D1" i="1"/>
  <c r="D2" i="1"/>
  <c r="L4" i="1"/>
  <c r="B235" i="92" l="1"/>
  <c r="A235" i="92"/>
  <c r="B234" i="92"/>
  <c r="A234" i="92"/>
  <c r="B233" i="92"/>
  <c r="A233" i="92"/>
  <c r="B232" i="92"/>
  <c r="A232" i="92"/>
  <c r="B231" i="92"/>
  <c r="A231" i="92"/>
  <c r="B230" i="92"/>
  <c r="A230" i="92"/>
  <c r="B229" i="92"/>
  <c r="A229" i="92"/>
  <c r="B228" i="92"/>
  <c r="A228" i="92"/>
  <c r="B227" i="92"/>
  <c r="A227" i="92"/>
  <c r="B226" i="92"/>
  <c r="A226" i="92"/>
  <c r="B225" i="92"/>
  <c r="A225" i="92"/>
  <c r="B224" i="92"/>
  <c r="A224" i="92"/>
  <c r="B223" i="92"/>
  <c r="A223" i="92"/>
  <c r="B222" i="92"/>
  <c r="A222" i="92"/>
  <c r="B221" i="92"/>
  <c r="A221" i="92"/>
  <c r="B220" i="92"/>
  <c r="A220" i="92"/>
  <c r="B219" i="92"/>
  <c r="A219" i="92"/>
  <c r="B218" i="92"/>
  <c r="A218" i="92"/>
  <c r="B217" i="92"/>
  <c r="A217" i="92"/>
  <c r="B216" i="92"/>
  <c r="A216" i="92"/>
  <c r="B215" i="92"/>
  <c r="A215" i="92"/>
  <c r="B214" i="92"/>
  <c r="A214" i="92"/>
  <c r="B213" i="92"/>
  <c r="A213" i="92"/>
  <c r="B212" i="92"/>
  <c r="A212" i="92"/>
  <c r="B211" i="92"/>
  <c r="A211" i="92"/>
  <c r="B210" i="92"/>
  <c r="A210" i="92"/>
  <c r="B209" i="92"/>
  <c r="A209" i="92"/>
  <c r="B208" i="92"/>
  <c r="A208" i="92"/>
  <c r="B207" i="92"/>
  <c r="A207" i="92"/>
  <c r="B206" i="92"/>
  <c r="A206" i="92"/>
  <c r="B205" i="92"/>
  <c r="A205" i="92"/>
  <c r="B204" i="92"/>
  <c r="A204" i="92"/>
  <c r="B203" i="92"/>
  <c r="A203" i="92"/>
  <c r="B202" i="92"/>
  <c r="A202" i="92"/>
  <c r="B201" i="92"/>
  <c r="A201" i="92"/>
  <c r="B200" i="92"/>
  <c r="A200" i="92"/>
  <c r="B199" i="92"/>
  <c r="A199" i="92"/>
  <c r="B198" i="92"/>
  <c r="A198" i="92"/>
  <c r="B197" i="92"/>
  <c r="A197" i="92"/>
  <c r="B196" i="92"/>
  <c r="A196" i="92"/>
  <c r="B195" i="92"/>
  <c r="A195" i="92"/>
  <c r="B194" i="92"/>
  <c r="A194" i="92"/>
  <c r="B193" i="92"/>
  <c r="A193" i="92"/>
  <c r="B192" i="92"/>
  <c r="A192" i="92"/>
  <c r="B191" i="92"/>
  <c r="A191" i="92"/>
  <c r="B190" i="92"/>
  <c r="A190" i="92"/>
  <c r="B189" i="92"/>
  <c r="A189" i="92"/>
  <c r="B188" i="92"/>
  <c r="A188" i="92"/>
  <c r="B187" i="92"/>
  <c r="A187" i="92"/>
  <c r="B186" i="92"/>
  <c r="A186" i="92"/>
  <c r="B185" i="92"/>
  <c r="A185" i="92"/>
  <c r="B184" i="92"/>
  <c r="A184" i="92"/>
  <c r="B183" i="92"/>
  <c r="A183" i="92"/>
  <c r="B182" i="92"/>
  <c r="A182" i="92"/>
  <c r="B181" i="92"/>
  <c r="A181" i="92"/>
  <c r="B180" i="92"/>
  <c r="A180" i="92"/>
  <c r="B179" i="92"/>
  <c r="A179" i="92"/>
  <c r="B178" i="92"/>
  <c r="A178" i="92"/>
  <c r="B177" i="92"/>
  <c r="A177" i="92"/>
  <c r="B176" i="92"/>
  <c r="A176" i="92"/>
  <c r="B175" i="92"/>
  <c r="A175" i="92"/>
  <c r="B174" i="92"/>
  <c r="A174" i="92"/>
  <c r="B173" i="92"/>
  <c r="A173" i="92"/>
  <c r="B172" i="92"/>
  <c r="A172" i="92"/>
  <c r="B171" i="92"/>
  <c r="A171" i="92"/>
  <c r="B170" i="92"/>
  <c r="A170" i="92"/>
  <c r="B169" i="92"/>
  <c r="A169" i="92"/>
  <c r="B168" i="92"/>
  <c r="A168" i="92"/>
  <c r="B167" i="92"/>
  <c r="A167" i="92"/>
  <c r="B166" i="92"/>
  <c r="A166" i="92"/>
  <c r="B165" i="92"/>
  <c r="A165" i="92"/>
  <c r="B164" i="92"/>
  <c r="A164" i="92"/>
  <c r="B163" i="92"/>
  <c r="A163" i="92"/>
  <c r="B162" i="92"/>
  <c r="A162" i="92"/>
  <c r="B161" i="92"/>
  <c r="A161" i="92"/>
  <c r="B160" i="92"/>
  <c r="A160" i="92"/>
  <c r="B159" i="92"/>
  <c r="A159" i="92"/>
  <c r="B158" i="92"/>
  <c r="A158" i="92"/>
  <c r="B157" i="92"/>
  <c r="A157" i="92"/>
  <c r="B156" i="92"/>
  <c r="A156" i="92"/>
  <c r="B155" i="92"/>
  <c r="A155" i="92"/>
  <c r="B154" i="92"/>
  <c r="A154" i="92"/>
  <c r="B153" i="92"/>
  <c r="A153" i="92"/>
  <c r="B152" i="92"/>
  <c r="A152" i="92"/>
  <c r="B151" i="92"/>
  <c r="A151" i="92"/>
  <c r="B150" i="92"/>
  <c r="A150" i="92"/>
  <c r="B149" i="92"/>
  <c r="A149" i="92"/>
  <c r="B148" i="92"/>
  <c r="A148" i="92"/>
  <c r="B147" i="92"/>
  <c r="A147" i="92"/>
  <c r="B146" i="92"/>
  <c r="A146" i="92"/>
  <c r="B145" i="92"/>
  <c r="A145" i="92"/>
  <c r="B144" i="92"/>
  <c r="A144" i="92"/>
  <c r="B143" i="92"/>
  <c r="A143" i="92"/>
  <c r="B142" i="92"/>
  <c r="A142" i="92"/>
  <c r="B141" i="92"/>
  <c r="A141" i="92"/>
  <c r="B140" i="92"/>
  <c r="A140" i="92"/>
  <c r="B139" i="92"/>
  <c r="A139" i="92"/>
  <c r="B138" i="92"/>
  <c r="A138" i="92"/>
  <c r="B137" i="92"/>
  <c r="A137" i="92"/>
  <c r="B136" i="92"/>
  <c r="A136" i="92"/>
  <c r="B135" i="92"/>
  <c r="A135" i="92"/>
  <c r="B134" i="92"/>
  <c r="A134" i="92"/>
  <c r="B133" i="92"/>
  <c r="A133" i="92"/>
  <c r="B132" i="92"/>
  <c r="A132" i="92"/>
  <c r="B131" i="92"/>
  <c r="A131" i="92"/>
  <c r="B130" i="92"/>
  <c r="A130" i="92"/>
  <c r="B129" i="92"/>
  <c r="A129" i="92"/>
  <c r="B128" i="92"/>
  <c r="A128" i="92"/>
  <c r="B127" i="92"/>
  <c r="A127" i="92"/>
  <c r="B126" i="92"/>
  <c r="A126" i="92"/>
  <c r="B125" i="92"/>
  <c r="A125" i="92"/>
  <c r="B124" i="92"/>
  <c r="A124" i="92"/>
  <c r="B123" i="92"/>
  <c r="A123" i="92"/>
  <c r="B122" i="92"/>
  <c r="A122" i="92"/>
  <c r="B121" i="92"/>
  <c r="A121" i="92"/>
  <c r="B120" i="92"/>
  <c r="A120" i="92"/>
  <c r="B119" i="92"/>
  <c r="A119" i="92"/>
  <c r="B118" i="92"/>
  <c r="A118" i="92"/>
  <c r="B117" i="92"/>
  <c r="A117" i="92"/>
  <c r="B116" i="92"/>
  <c r="A116" i="92"/>
  <c r="B115" i="92"/>
  <c r="A115" i="92"/>
  <c r="B114" i="92"/>
  <c r="A114" i="92"/>
  <c r="B113" i="92"/>
  <c r="A113" i="92"/>
  <c r="B112" i="92"/>
  <c r="A112" i="92"/>
  <c r="B111" i="92"/>
  <c r="A111" i="92"/>
  <c r="B110" i="92"/>
  <c r="A110" i="92"/>
  <c r="B109" i="92"/>
  <c r="A109" i="92"/>
  <c r="B108" i="92"/>
  <c r="A108" i="92"/>
  <c r="B107" i="92"/>
  <c r="A107" i="92"/>
  <c r="B106" i="92"/>
  <c r="A106" i="92"/>
  <c r="B105" i="92"/>
  <c r="A105" i="92"/>
  <c r="B104" i="92"/>
  <c r="A104" i="92"/>
  <c r="B103" i="92"/>
  <c r="A103" i="92"/>
  <c r="B102" i="92"/>
  <c r="A102" i="92"/>
  <c r="B101" i="92"/>
  <c r="A101" i="92"/>
  <c r="B100" i="92"/>
  <c r="A100" i="92"/>
  <c r="B99" i="92"/>
  <c r="A99" i="92"/>
  <c r="B98" i="92"/>
  <c r="A98" i="92"/>
  <c r="B97" i="92"/>
  <c r="A97" i="92"/>
  <c r="B96" i="92"/>
  <c r="A96" i="92"/>
  <c r="B95" i="92"/>
  <c r="A95" i="92"/>
  <c r="B94" i="92"/>
  <c r="A94" i="92"/>
  <c r="B93" i="92"/>
  <c r="A93" i="92"/>
  <c r="B92" i="92"/>
  <c r="A92" i="92"/>
  <c r="B91" i="92"/>
  <c r="A91" i="92"/>
  <c r="B90" i="92"/>
  <c r="A90" i="92"/>
  <c r="B89" i="92"/>
  <c r="A89" i="92"/>
  <c r="B88" i="92"/>
  <c r="A88" i="92"/>
  <c r="B87" i="92"/>
  <c r="A87" i="92"/>
  <c r="B86" i="92"/>
  <c r="A86" i="92"/>
  <c r="B85" i="92"/>
  <c r="A85" i="92"/>
  <c r="B84" i="92"/>
  <c r="A84" i="92"/>
  <c r="B83" i="92"/>
  <c r="A83" i="92"/>
  <c r="B82" i="92"/>
  <c r="A82" i="92"/>
  <c r="B81" i="92"/>
  <c r="A81" i="92"/>
  <c r="B80" i="92"/>
  <c r="A80" i="92"/>
  <c r="B79" i="92"/>
  <c r="A79" i="92"/>
  <c r="B78" i="92"/>
  <c r="A78" i="92"/>
  <c r="B77" i="92"/>
  <c r="A77" i="92"/>
  <c r="B76" i="92"/>
  <c r="A76" i="92"/>
  <c r="B75" i="92"/>
  <c r="A75" i="92"/>
  <c r="B74" i="92"/>
  <c r="A74" i="92"/>
  <c r="B73" i="92"/>
  <c r="A73" i="92"/>
  <c r="B72" i="92"/>
  <c r="A72" i="92"/>
  <c r="B71" i="92"/>
  <c r="A71" i="92"/>
  <c r="B70" i="92"/>
  <c r="A70" i="92"/>
  <c r="B69" i="92"/>
  <c r="A69" i="92"/>
  <c r="B68" i="92"/>
  <c r="A68" i="92"/>
  <c r="B67" i="92"/>
  <c r="A67" i="92"/>
  <c r="B66" i="92"/>
  <c r="A66" i="92"/>
  <c r="B65" i="92"/>
  <c r="A65" i="92"/>
  <c r="B64" i="92"/>
  <c r="A64" i="92"/>
  <c r="B63" i="92"/>
  <c r="A63" i="92"/>
  <c r="B62" i="92"/>
  <c r="A62" i="92"/>
  <c r="B61" i="92"/>
  <c r="A61" i="92"/>
  <c r="B60" i="92"/>
  <c r="A60" i="92"/>
  <c r="B59" i="92"/>
  <c r="A59" i="92"/>
  <c r="G58" i="92"/>
  <c r="B58" i="92"/>
  <c r="A58" i="92"/>
  <c r="G57" i="92"/>
  <c r="B57" i="92"/>
  <c r="A57" i="92"/>
  <c r="G56" i="92"/>
  <c r="B56" i="92"/>
  <c r="A56" i="92"/>
  <c r="G55" i="92"/>
  <c r="B55" i="92"/>
  <c r="A55" i="92"/>
  <c r="G54" i="92"/>
  <c r="B54" i="92"/>
  <c r="A54" i="92"/>
  <c r="G53" i="92"/>
  <c r="B53" i="92"/>
  <c r="A53" i="92"/>
  <c r="G52" i="92"/>
  <c r="B52" i="92"/>
  <c r="A52" i="92"/>
  <c r="G51" i="92"/>
  <c r="B51" i="92"/>
  <c r="A51" i="92"/>
  <c r="G50" i="92"/>
  <c r="B50" i="92"/>
  <c r="A50" i="92"/>
  <c r="G49" i="92"/>
  <c r="B49" i="92"/>
  <c r="A49" i="92"/>
  <c r="G48" i="92"/>
  <c r="B48" i="92"/>
  <c r="A48" i="92"/>
  <c r="G47" i="92"/>
  <c r="B47" i="92"/>
  <c r="A47" i="92"/>
  <c r="G46" i="92"/>
  <c r="B46" i="92"/>
  <c r="A46" i="92"/>
  <c r="G45" i="92"/>
  <c r="B45" i="92"/>
  <c r="A45" i="92"/>
  <c r="G44" i="92"/>
  <c r="B44" i="92"/>
  <c r="A44" i="92"/>
  <c r="G43" i="92"/>
  <c r="B43" i="92"/>
  <c r="A43" i="92"/>
  <c r="G42" i="92"/>
  <c r="B42" i="92"/>
  <c r="A42" i="92"/>
  <c r="G41" i="92"/>
  <c r="B41" i="92"/>
  <c r="A41" i="92"/>
  <c r="G40" i="92"/>
  <c r="B40" i="92"/>
  <c r="A40" i="92"/>
  <c r="G39" i="92"/>
  <c r="B39" i="92"/>
  <c r="A39" i="92"/>
  <c r="G38" i="92"/>
  <c r="B38" i="92"/>
  <c r="A38" i="92"/>
  <c r="G37" i="92"/>
  <c r="B37" i="92"/>
  <c r="A37" i="92"/>
  <c r="G36" i="92"/>
  <c r="B36" i="92"/>
  <c r="A36" i="92"/>
  <c r="G35" i="92"/>
  <c r="B35" i="92"/>
  <c r="A35" i="92"/>
  <c r="G34" i="92"/>
  <c r="B34" i="92"/>
  <c r="A34" i="92"/>
  <c r="G33" i="92"/>
  <c r="B33" i="92"/>
  <c r="A33" i="92"/>
  <c r="G32" i="92"/>
  <c r="B32" i="92"/>
  <c r="A32" i="92"/>
  <c r="G31" i="92"/>
  <c r="B31" i="92"/>
  <c r="A31" i="92"/>
  <c r="G30" i="92"/>
  <c r="B30" i="92"/>
  <c r="A30" i="92"/>
  <c r="G29" i="92"/>
  <c r="B29" i="92"/>
  <c r="A29" i="92"/>
  <c r="G28" i="92"/>
  <c r="B28" i="92"/>
  <c r="A28" i="92"/>
  <c r="G27" i="92"/>
  <c r="B27" i="92"/>
  <c r="A27" i="92"/>
  <c r="G26" i="92"/>
  <c r="B26" i="92"/>
  <c r="A26" i="92"/>
  <c r="G25" i="92"/>
  <c r="B25" i="92"/>
  <c r="A25" i="92"/>
  <c r="G24" i="92"/>
  <c r="B24" i="92"/>
  <c r="A24" i="92"/>
  <c r="G23" i="92"/>
  <c r="B23" i="92"/>
  <c r="A23" i="92"/>
  <c r="G22" i="92"/>
  <c r="B22" i="92"/>
  <c r="A22" i="92"/>
  <c r="G21" i="92"/>
  <c r="B21" i="92"/>
  <c r="A21" i="92"/>
  <c r="G20" i="92"/>
  <c r="B20" i="92"/>
  <c r="A20" i="92"/>
  <c r="G19" i="92"/>
  <c r="B19" i="92"/>
  <c r="A19" i="92"/>
  <c r="G18" i="92"/>
  <c r="B18" i="92"/>
  <c r="A18" i="92"/>
  <c r="G17" i="92"/>
  <c r="B17" i="92"/>
  <c r="A17" i="92"/>
  <c r="G16" i="92"/>
  <c r="B16" i="92"/>
  <c r="A16" i="92"/>
  <c r="G15" i="92"/>
  <c r="B15" i="92"/>
  <c r="A15" i="92"/>
  <c r="G14" i="92"/>
  <c r="B14" i="92"/>
  <c r="A14" i="92"/>
  <c r="G13" i="92"/>
  <c r="B13" i="92"/>
  <c r="A13" i="92"/>
  <c r="P12" i="92"/>
  <c r="O12" i="92"/>
  <c r="N12" i="92"/>
  <c r="G12" i="92"/>
  <c r="B12" i="92"/>
  <c r="A12" i="92"/>
  <c r="G11" i="92"/>
  <c r="B11" i="92"/>
  <c r="A11" i="92"/>
  <c r="L10" i="92"/>
  <c r="G10" i="92"/>
  <c r="B10" i="92"/>
  <c r="A10" i="92"/>
  <c r="Q9" i="92"/>
  <c r="L9" i="92"/>
  <c r="G9" i="92"/>
  <c r="B9" i="92"/>
  <c r="A9" i="92"/>
  <c r="Q8" i="92"/>
  <c r="L8" i="92"/>
  <c r="G8" i="92"/>
  <c r="B8" i="92"/>
  <c r="A8" i="92"/>
  <c r="Q7" i="92"/>
  <c r="L7" i="92"/>
  <c r="G7" i="92"/>
  <c r="B7" i="92"/>
  <c r="A7" i="92"/>
  <c r="Q6" i="92"/>
  <c r="L6" i="92"/>
  <c r="G6" i="92"/>
  <c r="B6" i="92"/>
  <c r="A6" i="92"/>
  <c r="Q5" i="92"/>
  <c r="L5" i="92"/>
  <c r="G5" i="92"/>
  <c r="B5" i="92"/>
  <c r="A5" i="92"/>
  <c r="Q4" i="92"/>
  <c r="L4" i="92"/>
  <c r="B4" i="92"/>
  <c r="A4" i="92"/>
  <c r="Q3" i="92"/>
  <c r="L3" i="92"/>
  <c r="J2" i="92"/>
  <c r="B196" i="91"/>
  <c r="A196" i="91"/>
  <c r="B195" i="91"/>
  <c r="A195" i="91"/>
  <c r="B194" i="91"/>
  <c r="A194" i="91"/>
  <c r="B193" i="91"/>
  <c r="A193" i="91"/>
  <c r="B192" i="91"/>
  <c r="A192" i="91"/>
  <c r="B191" i="91"/>
  <c r="A191" i="91"/>
  <c r="B190" i="91"/>
  <c r="A190" i="91"/>
  <c r="B189" i="91"/>
  <c r="A189" i="91"/>
  <c r="B188" i="91"/>
  <c r="A188" i="91"/>
  <c r="B187" i="91"/>
  <c r="A187" i="91"/>
  <c r="B186" i="91"/>
  <c r="A186" i="91"/>
  <c r="B185" i="91"/>
  <c r="A185" i="91"/>
  <c r="B184" i="91"/>
  <c r="A184" i="91"/>
  <c r="B183" i="91"/>
  <c r="A183" i="91"/>
  <c r="B182" i="91"/>
  <c r="A182" i="91"/>
  <c r="B181" i="91"/>
  <c r="A181" i="91"/>
  <c r="B180" i="91"/>
  <c r="A180" i="91"/>
  <c r="B179" i="91"/>
  <c r="A179" i="91"/>
  <c r="B178" i="91"/>
  <c r="A178" i="91"/>
  <c r="B177" i="91"/>
  <c r="A177" i="91"/>
  <c r="B176" i="91"/>
  <c r="A176" i="91"/>
  <c r="B175" i="91"/>
  <c r="A175" i="91"/>
  <c r="B174" i="91"/>
  <c r="A174" i="91"/>
  <c r="B173" i="91"/>
  <c r="A173" i="91"/>
  <c r="B172" i="91"/>
  <c r="A172" i="91"/>
  <c r="B171" i="91"/>
  <c r="A171" i="91"/>
  <c r="B170" i="91"/>
  <c r="A170" i="91"/>
  <c r="B169" i="91"/>
  <c r="A169" i="91"/>
  <c r="B168" i="91"/>
  <c r="A168" i="91"/>
  <c r="B167" i="91"/>
  <c r="A167" i="91"/>
  <c r="B166" i="91"/>
  <c r="A166" i="91"/>
  <c r="B165" i="91"/>
  <c r="A165" i="91"/>
  <c r="B164" i="91"/>
  <c r="A164" i="91"/>
  <c r="B163" i="91"/>
  <c r="A163" i="91"/>
  <c r="B162" i="91"/>
  <c r="A162" i="91"/>
  <c r="B161" i="91"/>
  <c r="A161" i="91"/>
  <c r="B160" i="91"/>
  <c r="A160" i="91"/>
  <c r="B159" i="91"/>
  <c r="A159" i="91"/>
  <c r="B158" i="91"/>
  <c r="A158" i="91"/>
  <c r="B157" i="91"/>
  <c r="A157" i="91"/>
  <c r="B156" i="91"/>
  <c r="A156" i="91"/>
  <c r="B155" i="91"/>
  <c r="A155" i="91"/>
  <c r="B154" i="91"/>
  <c r="A154" i="91"/>
  <c r="B153" i="91"/>
  <c r="A153" i="91"/>
  <c r="B152" i="91"/>
  <c r="A152" i="91"/>
  <c r="B151" i="91"/>
  <c r="A151" i="91"/>
  <c r="B150" i="91"/>
  <c r="A150" i="91"/>
  <c r="B149" i="91"/>
  <c r="A149" i="91"/>
  <c r="B148" i="91"/>
  <c r="A148" i="91"/>
  <c r="B147" i="91"/>
  <c r="A147" i="91"/>
  <c r="B146" i="91"/>
  <c r="A146" i="91"/>
  <c r="B145" i="91"/>
  <c r="A145" i="91"/>
  <c r="B144" i="91"/>
  <c r="A144" i="91"/>
  <c r="B143" i="91"/>
  <c r="A143" i="91"/>
  <c r="B142" i="91"/>
  <c r="A142" i="91"/>
  <c r="B141" i="91"/>
  <c r="A141" i="91"/>
  <c r="B140" i="91"/>
  <c r="A140" i="91"/>
  <c r="B139" i="91"/>
  <c r="A139" i="91"/>
  <c r="B138" i="91"/>
  <c r="A138" i="91"/>
  <c r="B137" i="91"/>
  <c r="A137" i="91"/>
  <c r="B136" i="91"/>
  <c r="A136" i="91"/>
  <c r="B135" i="91"/>
  <c r="A135" i="91"/>
  <c r="B134" i="91"/>
  <c r="A134" i="91"/>
  <c r="B133" i="91"/>
  <c r="A133" i="91"/>
  <c r="B132" i="91"/>
  <c r="A132" i="91"/>
  <c r="B131" i="91"/>
  <c r="A131" i="91"/>
  <c r="B130" i="91"/>
  <c r="A130" i="91"/>
  <c r="B129" i="91"/>
  <c r="A129" i="91"/>
  <c r="B128" i="91"/>
  <c r="A128" i="91"/>
  <c r="B127" i="91"/>
  <c r="A127" i="91"/>
  <c r="B126" i="91"/>
  <c r="A126" i="91"/>
  <c r="B125" i="91"/>
  <c r="A125" i="91"/>
  <c r="B124" i="91"/>
  <c r="A124" i="91"/>
  <c r="B123" i="91"/>
  <c r="A123" i="91"/>
  <c r="B122" i="91"/>
  <c r="A122" i="91"/>
  <c r="B121" i="91"/>
  <c r="A121" i="91"/>
  <c r="B120" i="91"/>
  <c r="A120" i="91"/>
  <c r="B119" i="91"/>
  <c r="A119" i="91"/>
  <c r="B118" i="91"/>
  <c r="A118" i="91"/>
  <c r="B117" i="91"/>
  <c r="A117" i="91"/>
  <c r="B116" i="91"/>
  <c r="A116" i="91"/>
  <c r="B115" i="91"/>
  <c r="A115" i="91"/>
  <c r="B114" i="91"/>
  <c r="A114" i="91"/>
  <c r="B113" i="91"/>
  <c r="A113" i="91"/>
  <c r="B112" i="91"/>
  <c r="A112" i="91"/>
  <c r="B111" i="91"/>
  <c r="A111" i="91"/>
  <c r="B110" i="91"/>
  <c r="A110" i="91"/>
  <c r="B109" i="91"/>
  <c r="A109" i="91"/>
  <c r="B108" i="91"/>
  <c r="A108" i="91"/>
  <c r="B107" i="91"/>
  <c r="A107" i="91"/>
  <c r="B106" i="91"/>
  <c r="A106" i="91"/>
  <c r="B105" i="91"/>
  <c r="A105" i="91"/>
  <c r="B104" i="91"/>
  <c r="A104" i="91"/>
  <c r="B103" i="91"/>
  <c r="A103" i="91"/>
  <c r="B102" i="91"/>
  <c r="A102" i="91"/>
  <c r="B101" i="91"/>
  <c r="A101" i="91"/>
  <c r="B100" i="91"/>
  <c r="A100" i="91"/>
  <c r="B99" i="91"/>
  <c r="A99" i="91"/>
  <c r="B98" i="91"/>
  <c r="A98" i="91"/>
  <c r="B97" i="91"/>
  <c r="A97" i="91"/>
  <c r="B96" i="91"/>
  <c r="A96" i="91"/>
  <c r="B95" i="91"/>
  <c r="A95" i="91"/>
  <c r="B94" i="91"/>
  <c r="A94" i="91"/>
  <c r="B93" i="91"/>
  <c r="A93" i="91"/>
  <c r="B92" i="91"/>
  <c r="A92" i="91"/>
  <c r="B91" i="91"/>
  <c r="A91" i="91"/>
  <c r="B90" i="91"/>
  <c r="A90" i="91"/>
  <c r="B89" i="91"/>
  <c r="A89" i="91"/>
  <c r="B88" i="91"/>
  <c r="A88" i="91"/>
  <c r="B87" i="91"/>
  <c r="A87" i="91"/>
  <c r="B86" i="91"/>
  <c r="A86" i="91"/>
  <c r="B85" i="91"/>
  <c r="A85" i="91"/>
  <c r="B84" i="91"/>
  <c r="A84" i="91"/>
  <c r="B83" i="91"/>
  <c r="A83" i="91"/>
  <c r="B82" i="91"/>
  <c r="A82" i="91"/>
  <c r="B81" i="91"/>
  <c r="A81" i="91"/>
  <c r="B80" i="91"/>
  <c r="A80" i="91"/>
  <c r="B79" i="91"/>
  <c r="A79" i="91"/>
  <c r="B78" i="91"/>
  <c r="A78" i="91"/>
  <c r="B77" i="91"/>
  <c r="A77" i="91"/>
  <c r="B76" i="91"/>
  <c r="A76" i="91"/>
  <c r="B75" i="91"/>
  <c r="A75" i="91"/>
  <c r="B74" i="91"/>
  <c r="A74" i="91"/>
  <c r="B73" i="91"/>
  <c r="A73" i="91"/>
  <c r="B72" i="91"/>
  <c r="A72" i="91"/>
  <c r="B71" i="91"/>
  <c r="A71" i="91"/>
  <c r="B70" i="91"/>
  <c r="A70" i="91"/>
  <c r="B69" i="91"/>
  <c r="A69" i="91"/>
  <c r="B68" i="91"/>
  <c r="A68" i="91"/>
  <c r="B67" i="91"/>
  <c r="A67" i="91"/>
  <c r="B66" i="91"/>
  <c r="A66" i="91"/>
  <c r="B65" i="91"/>
  <c r="A65" i="91"/>
  <c r="B64" i="91"/>
  <c r="A64" i="91"/>
  <c r="B63" i="91"/>
  <c r="A63" i="91"/>
  <c r="B62" i="91"/>
  <c r="A62" i="91"/>
  <c r="B61" i="91"/>
  <c r="A61" i="91"/>
  <c r="B60" i="91"/>
  <c r="A60" i="91"/>
  <c r="B59" i="91"/>
  <c r="A59" i="91"/>
  <c r="G58" i="91"/>
  <c r="B58" i="91"/>
  <c r="A58" i="91"/>
  <c r="G57" i="91"/>
  <c r="B57" i="91"/>
  <c r="A57" i="91"/>
  <c r="G56" i="91"/>
  <c r="B56" i="91"/>
  <c r="A56" i="91"/>
  <c r="G55" i="91"/>
  <c r="B55" i="91"/>
  <c r="A55" i="91"/>
  <c r="G54" i="91"/>
  <c r="B54" i="91"/>
  <c r="A54" i="91"/>
  <c r="G53" i="91"/>
  <c r="B53" i="91"/>
  <c r="A53" i="91"/>
  <c r="G52" i="91"/>
  <c r="B52" i="91"/>
  <c r="A52" i="91"/>
  <c r="G51" i="91"/>
  <c r="B51" i="91"/>
  <c r="A51" i="91"/>
  <c r="G50" i="91"/>
  <c r="B50" i="91"/>
  <c r="A50" i="91"/>
  <c r="G49" i="91"/>
  <c r="B49" i="91"/>
  <c r="A49" i="91"/>
  <c r="G48" i="91"/>
  <c r="B48" i="91"/>
  <c r="A48" i="91"/>
  <c r="G47" i="91"/>
  <c r="B47" i="91"/>
  <c r="A47" i="91"/>
  <c r="G46" i="91"/>
  <c r="B46" i="91"/>
  <c r="A46" i="91"/>
  <c r="G45" i="91"/>
  <c r="B45" i="91"/>
  <c r="A45" i="91"/>
  <c r="G44" i="91"/>
  <c r="B44" i="91"/>
  <c r="A44" i="91"/>
  <c r="G43" i="91"/>
  <c r="B43" i="91"/>
  <c r="A43" i="91"/>
  <c r="G42" i="91"/>
  <c r="B42" i="91"/>
  <c r="A42" i="91"/>
  <c r="G41" i="91"/>
  <c r="B41" i="91"/>
  <c r="A41" i="91"/>
  <c r="G40" i="91"/>
  <c r="B40" i="91"/>
  <c r="A40" i="91"/>
  <c r="G39" i="91"/>
  <c r="B39" i="91"/>
  <c r="A39" i="91"/>
  <c r="G38" i="91"/>
  <c r="B38" i="91"/>
  <c r="A38" i="91"/>
  <c r="G37" i="91"/>
  <c r="B37" i="91"/>
  <c r="A37" i="91"/>
  <c r="G36" i="91"/>
  <c r="B36" i="91"/>
  <c r="A36" i="91"/>
  <c r="G35" i="91"/>
  <c r="B35" i="91"/>
  <c r="A35" i="91"/>
  <c r="G34" i="91"/>
  <c r="B34" i="91"/>
  <c r="A34" i="91"/>
  <c r="G33" i="91"/>
  <c r="B33" i="91"/>
  <c r="A33" i="91"/>
  <c r="G32" i="91"/>
  <c r="B32" i="91"/>
  <c r="A32" i="91"/>
  <c r="G31" i="91"/>
  <c r="B31" i="91"/>
  <c r="A31" i="91"/>
  <c r="G30" i="91"/>
  <c r="B30" i="91"/>
  <c r="A30" i="91"/>
  <c r="G29" i="91"/>
  <c r="B29" i="91"/>
  <c r="A29" i="91"/>
  <c r="G28" i="91"/>
  <c r="B28" i="91"/>
  <c r="A28" i="91"/>
  <c r="G27" i="91"/>
  <c r="B27" i="91"/>
  <c r="A27" i="91"/>
  <c r="G26" i="91"/>
  <c r="B26" i="91"/>
  <c r="A26" i="91"/>
  <c r="G25" i="91"/>
  <c r="B25" i="91"/>
  <c r="A25" i="91"/>
  <c r="G24" i="91"/>
  <c r="B24" i="91"/>
  <c r="A24" i="91"/>
  <c r="G23" i="91"/>
  <c r="B23" i="91"/>
  <c r="A23" i="91"/>
  <c r="G22" i="91"/>
  <c r="B22" i="91"/>
  <c r="A22" i="91"/>
  <c r="G21" i="91"/>
  <c r="B21" i="91"/>
  <c r="A21" i="91"/>
  <c r="G20" i="91"/>
  <c r="B20" i="91"/>
  <c r="A20" i="91"/>
  <c r="G19" i="91"/>
  <c r="B19" i="91"/>
  <c r="A19" i="91"/>
  <c r="G18" i="91"/>
  <c r="B18" i="91"/>
  <c r="A18" i="91"/>
  <c r="G17" i="91"/>
  <c r="B17" i="91"/>
  <c r="A17" i="91"/>
  <c r="G16" i="91"/>
  <c r="B16" i="91"/>
  <c r="A16" i="91"/>
  <c r="G15" i="91"/>
  <c r="B15" i="91"/>
  <c r="A15" i="91"/>
  <c r="G14" i="91"/>
  <c r="B14" i="91"/>
  <c r="A14" i="91"/>
  <c r="G13" i="91"/>
  <c r="B13" i="91"/>
  <c r="A13" i="91"/>
  <c r="P12" i="91"/>
  <c r="O12" i="91"/>
  <c r="N12" i="91"/>
  <c r="G12" i="91"/>
  <c r="B12" i="91"/>
  <c r="A12" i="91"/>
  <c r="G11" i="91"/>
  <c r="B11" i="91"/>
  <c r="A11" i="91"/>
  <c r="Q10" i="91"/>
  <c r="L10" i="91"/>
  <c r="G10" i="91"/>
  <c r="B10" i="91"/>
  <c r="A10" i="91"/>
  <c r="Q9" i="91"/>
  <c r="L9" i="91"/>
  <c r="G9" i="91"/>
  <c r="B9" i="91"/>
  <c r="A9" i="91"/>
  <c r="Q8" i="91"/>
  <c r="L8" i="91"/>
  <c r="G8" i="91"/>
  <c r="B8" i="91"/>
  <c r="A8" i="91"/>
  <c r="Q7" i="91"/>
  <c r="L7" i="91"/>
  <c r="G7" i="91"/>
  <c r="B7" i="91"/>
  <c r="A7" i="91"/>
  <c r="Q6" i="91"/>
  <c r="L6" i="91"/>
  <c r="G6" i="91"/>
  <c r="B6" i="91"/>
  <c r="A6" i="91"/>
  <c r="Q5" i="91"/>
  <c r="L5" i="91"/>
  <c r="G5" i="91"/>
  <c r="B5" i="91"/>
  <c r="A5" i="91"/>
  <c r="Q4" i="91"/>
  <c r="L4" i="91"/>
  <c r="B4" i="91"/>
  <c r="A4" i="91"/>
  <c r="Q3" i="91"/>
  <c r="L3" i="91"/>
  <c r="J2" i="91"/>
  <c r="A227" i="90"/>
  <c r="B226" i="90"/>
  <c r="A226" i="90"/>
  <c r="B225" i="90"/>
  <c r="A225" i="90"/>
  <c r="B224" i="90"/>
  <c r="A224" i="90"/>
  <c r="B223" i="90"/>
  <c r="A223" i="90"/>
  <c r="B222" i="90"/>
  <c r="A222" i="90"/>
  <c r="B221" i="90"/>
  <c r="A221" i="90"/>
  <c r="B220" i="90"/>
  <c r="A220" i="90"/>
  <c r="B219" i="90"/>
  <c r="A219" i="90"/>
  <c r="B218" i="90"/>
  <c r="A218" i="90"/>
  <c r="B217" i="90"/>
  <c r="A217" i="90"/>
  <c r="B216" i="90"/>
  <c r="A216" i="90"/>
  <c r="B215" i="90"/>
  <c r="A215" i="90"/>
  <c r="B214" i="90"/>
  <c r="A214" i="90"/>
  <c r="B213" i="90"/>
  <c r="A213" i="90"/>
  <c r="B212" i="90"/>
  <c r="A212" i="90"/>
  <c r="B211" i="90"/>
  <c r="A211" i="90"/>
  <c r="B210" i="90"/>
  <c r="A210" i="90"/>
  <c r="B209" i="90"/>
  <c r="A209" i="90"/>
  <c r="B208" i="90"/>
  <c r="A208" i="90"/>
  <c r="B207" i="90"/>
  <c r="A207" i="90"/>
  <c r="B206" i="90"/>
  <c r="A206" i="90"/>
  <c r="B205" i="90"/>
  <c r="A205" i="90"/>
  <c r="B204" i="90"/>
  <c r="A204" i="90"/>
  <c r="B203" i="90"/>
  <c r="A203" i="90"/>
  <c r="B202" i="90"/>
  <c r="A202" i="90"/>
  <c r="B201" i="90"/>
  <c r="A201" i="90"/>
  <c r="B200" i="90"/>
  <c r="A200" i="90"/>
  <c r="B199" i="90"/>
  <c r="A199" i="90"/>
  <c r="B198" i="90"/>
  <c r="A198" i="90"/>
  <c r="B197" i="90"/>
  <c r="A197" i="90"/>
  <c r="B196" i="90"/>
  <c r="A196" i="90"/>
  <c r="B195" i="90"/>
  <c r="A195" i="90"/>
  <c r="B194" i="90"/>
  <c r="A194" i="90"/>
  <c r="B193" i="90"/>
  <c r="A193" i="90"/>
  <c r="B192" i="90"/>
  <c r="A192" i="90"/>
  <c r="B191" i="90"/>
  <c r="A191" i="90"/>
  <c r="B190" i="90"/>
  <c r="A190" i="90"/>
  <c r="B189" i="90"/>
  <c r="A189" i="90"/>
  <c r="B188" i="90"/>
  <c r="A188" i="90"/>
  <c r="B187" i="90"/>
  <c r="A187" i="90"/>
  <c r="B186" i="90"/>
  <c r="A186" i="90"/>
  <c r="B185" i="90"/>
  <c r="A185" i="90"/>
  <c r="B184" i="90"/>
  <c r="A184" i="90"/>
  <c r="B183" i="90"/>
  <c r="A183" i="90"/>
  <c r="B182" i="90"/>
  <c r="A182" i="90"/>
  <c r="B181" i="90"/>
  <c r="A181" i="90"/>
  <c r="B180" i="90"/>
  <c r="A180" i="90"/>
  <c r="B179" i="90"/>
  <c r="A179" i="90"/>
  <c r="B178" i="90"/>
  <c r="A178" i="90"/>
  <c r="B177" i="90"/>
  <c r="A177" i="90"/>
  <c r="B176" i="90"/>
  <c r="A176" i="90"/>
  <c r="B175" i="90"/>
  <c r="A175" i="90"/>
  <c r="B174" i="90"/>
  <c r="A174" i="90"/>
  <c r="B173" i="90"/>
  <c r="A173" i="90"/>
  <c r="B172" i="90"/>
  <c r="A172" i="90"/>
  <c r="B171" i="90"/>
  <c r="A171" i="90"/>
  <c r="B170" i="90"/>
  <c r="A170" i="90"/>
  <c r="B169" i="90"/>
  <c r="A169" i="90"/>
  <c r="B168" i="90"/>
  <c r="A168" i="90"/>
  <c r="B167" i="90"/>
  <c r="A167" i="90"/>
  <c r="B166" i="90"/>
  <c r="A166" i="90"/>
  <c r="B165" i="90"/>
  <c r="A165" i="90"/>
  <c r="B164" i="90"/>
  <c r="A164" i="90"/>
  <c r="B163" i="90"/>
  <c r="A163" i="90"/>
  <c r="B162" i="90"/>
  <c r="A162" i="90"/>
  <c r="B161" i="90"/>
  <c r="A161" i="90"/>
  <c r="B160" i="90"/>
  <c r="A160" i="90"/>
  <c r="B159" i="90"/>
  <c r="A159" i="90"/>
  <c r="B158" i="90"/>
  <c r="A158" i="90"/>
  <c r="B157" i="90"/>
  <c r="A157" i="90"/>
  <c r="B156" i="90"/>
  <c r="A156" i="90"/>
  <c r="B155" i="90"/>
  <c r="A155" i="90"/>
  <c r="B154" i="90"/>
  <c r="A154" i="90"/>
  <c r="B153" i="90"/>
  <c r="A153" i="90"/>
  <c r="B152" i="90"/>
  <c r="A152" i="90"/>
  <c r="B151" i="90"/>
  <c r="A151" i="90"/>
  <c r="B150" i="90"/>
  <c r="A150" i="90"/>
  <c r="B149" i="90"/>
  <c r="A149" i="90"/>
  <c r="B148" i="90"/>
  <c r="A148" i="90"/>
  <c r="B147" i="90"/>
  <c r="A147" i="90"/>
  <c r="B146" i="90"/>
  <c r="A146" i="90"/>
  <c r="B145" i="90"/>
  <c r="A145" i="90"/>
  <c r="B144" i="90"/>
  <c r="A144" i="90"/>
  <c r="B143" i="90"/>
  <c r="A143" i="90"/>
  <c r="B142" i="90"/>
  <c r="A142" i="90"/>
  <c r="B141" i="90"/>
  <c r="A141" i="90"/>
  <c r="B140" i="90"/>
  <c r="A140" i="90"/>
  <c r="B139" i="90"/>
  <c r="A139" i="90"/>
  <c r="B138" i="90"/>
  <c r="A138" i="90"/>
  <c r="B137" i="90"/>
  <c r="A137" i="90"/>
  <c r="B136" i="90"/>
  <c r="A136" i="90"/>
  <c r="B135" i="90"/>
  <c r="A135" i="90"/>
  <c r="B134" i="90"/>
  <c r="A134" i="90"/>
  <c r="B133" i="90"/>
  <c r="A133" i="90"/>
  <c r="B132" i="90"/>
  <c r="A132" i="90"/>
  <c r="B131" i="90"/>
  <c r="A131" i="90"/>
  <c r="B130" i="90"/>
  <c r="A130" i="90"/>
  <c r="B129" i="90"/>
  <c r="A129" i="90"/>
  <c r="B128" i="90"/>
  <c r="A128" i="90"/>
  <c r="B127" i="90"/>
  <c r="A127" i="90"/>
  <c r="B126" i="90"/>
  <c r="A126" i="90"/>
  <c r="B125" i="90"/>
  <c r="A125" i="90"/>
  <c r="B124" i="90"/>
  <c r="A124" i="90"/>
  <c r="B123" i="90"/>
  <c r="A123" i="90"/>
  <c r="B122" i="90"/>
  <c r="A122" i="90"/>
  <c r="B121" i="90"/>
  <c r="A121" i="90"/>
  <c r="B120" i="90"/>
  <c r="A120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A109" i="90"/>
  <c r="A108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B94" i="90"/>
  <c r="A94" i="90"/>
  <c r="B93" i="90"/>
  <c r="A93" i="90"/>
  <c r="B92" i="90"/>
  <c r="A92" i="90"/>
  <c r="B91" i="90"/>
  <c r="A91" i="90"/>
  <c r="B90" i="90"/>
  <c r="A90" i="90"/>
  <c r="B89" i="90"/>
  <c r="A89" i="90"/>
  <c r="B88" i="90"/>
  <c r="A88" i="90"/>
  <c r="B87" i="90"/>
  <c r="A87" i="90"/>
  <c r="B86" i="90"/>
  <c r="A86" i="90"/>
  <c r="B85" i="90"/>
  <c r="A85" i="90"/>
  <c r="B84" i="90"/>
  <c r="A84" i="90"/>
  <c r="B83" i="90"/>
  <c r="A83" i="90"/>
  <c r="B82" i="90"/>
  <c r="A82" i="90"/>
  <c r="B81" i="90"/>
  <c r="A81" i="90"/>
  <c r="B80" i="90"/>
  <c r="A80" i="90"/>
  <c r="B79" i="90"/>
  <c r="A79" i="90"/>
  <c r="B78" i="90"/>
  <c r="A78" i="90"/>
  <c r="B77" i="90"/>
  <c r="A77" i="90"/>
  <c r="B76" i="90"/>
  <c r="A76" i="90"/>
  <c r="B75" i="90"/>
  <c r="A75" i="90"/>
  <c r="B74" i="90"/>
  <c r="A74" i="90"/>
  <c r="B73" i="90"/>
  <c r="A73" i="90"/>
  <c r="B72" i="90"/>
  <c r="A72" i="90"/>
  <c r="B71" i="90"/>
  <c r="A71" i="90"/>
  <c r="B70" i="90"/>
  <c r="A70" i="90"/>
  <c r="B69" i="90"/>
  <c r="A69" i="90"/>
  <c r="B68" i="90"/>
  <c r="A68" i="90"/>
  <c r="G67" i="90"/>
  <c r="B67" i="90"/>
  <c r="A67" i="90"/>
  <c r="G66" i="90"/>
  <c r="B66" i="90"/>
  <c r="A66" i="90"/>
  <c r="G65" i="90"/>
  <c r="B65" i="90"/>
  <c r="A65" i="90"/>
  <c r="G64" i="90"/>
  <c r="B64" i="90"/>
  <c r="A64" i="90"/>
  <c r="G63" i="90"/>
  <c r="B63" i="90"/>
  <c r="A63" i="90"/>
  <c r="G62" i="90"/>
  <c r="B62" i="90"/>
  <c r="A62" i="90"/>
  <c r="G61" i="90"/>
  <c r="B61" i="90"/>
  <c r="A61" i="90"/>
  <c r="G60" i="90"/>
  <c r="B60" i="90"/>
  <c r="A60" i="90"/>
  <c r="G59" i="90"/>
  <c r="B59" i="90"/>
  <c r="A59" i="90"/>
  <c r="G58" i="90"/>
  <c r="B58" i="90"/>
  <c r="A58" i="90"/>
  <c r="G57" i="90"/>
  <c r="B57" i="90"/>
  <c r="A57" i="90"/>
  <c r="G56" i="90"/>
  <c r="B56" i="90"/>
  <c r="A56" i="90"/>
  <c r="G55" i="90"/>
  <c r="B55" i="90"/>
  <c r="A55" i="90"/>
  <c r="G54" i="90"/>
  <c r="B54" i="90"/>
  <c r="A54" i="90"/>
  <c r="G53" i="90"/>
  <c r="B53" i="90"/>
  <c r="A53" i="90"/>
  <c r="G52" i="90"/>
  <c r="B52" i="90"/>
  <c r="A52" i="90"/>
  <c r="G51" i="90"/>
  <c r="B51" i="90"/>
  <c r="A51" i="90"/>
  <c r="G50" i="90"/>
  <c r="B50" i="90"/>
  <c r="A50" i="90"/>
  <c r="G49" i="90"/>
  <c r="B49" i="90"/>
  <c r="A49" i="90"/>
  <c r="G48" i="90"/>
  <c r="B48" i="90"/>
  <c r="A48" i="90"/>
  <c r="G47" i="90"/>
  <c r="B47" i="90"/>
  <c r="A47" i="90"/>
  <c r="G46" i="90"/>
  <c r="B46" i="90"/>
  <c r="A46" i="90"/>
  <c r="G45" i="90"/>
  <c r="B45" i="90"/>
  <c r="A45" i="90"/>
  <c r="G44" i="90"/>
  <c r="B44" i="90"/>
  <c r="A44" i="90"/>
  <c r="G43" i="90"/>
  <c r="B43" i="90"/>
  <c r="A43" i="90"/>
  <c r="G42" i="90"/>
  <c r="B42" i="90"/>
  <c r="A42" i="90"/>
  <c r="G41" i="90"/>
  <c r="B41" i="90"/>
  <c r="A41" i="90"/>
  <c r="G40" i="90"/>
  <c r="B40" i="90"/>
  <c r="A40" i="90"/>
  <c r="G39" i="90"/>
  <c r="B39" i="90"/>
  <c r="A39" i="90"/>
  <c r="G38" i="90"/>
  <c r="B38" i="90"/>
  <c r="A38" i="90"/>
  <c r="G37" i="90"/>
  <c r="B37" i="90"/>
  <c r="A37" i="90"/>
  <c r="G36" i="90"/>
  <c r="B36" i="90"/>
  <c r="A36" i="90"/>
  <c r="G35" i="90"/>
  <c r="B35" i="90"/>
  <c r="A35" i="90"/>
  <c r="G34" i="90"/>
  <c r="B34" i="90"/>
  <c r="A34" i="90"/>
  <c r="G33" i="90"/>
  <c r="B33" i="90"/>
  <c r="A33" i="90"/>
  <c r="G32" i="90"/>
  <c r="B32" i="90"/>
  <c r="A32" i="90"/>
  <c r="G31" i="90"/>
  <c r="B31" i="90"/>
  <c r="A31" i="90"/>
  <c r="G30" i="90"/>
  <c r="B30" i="90"/>
  <c r="A30" i="90"/>
  <c r="G29" i="90"/>
  <c r="B29" i="90"/>
  <c r="A29" i="90"/>
  <c r="P28" i="90"/>
  <c r="O28" i="90"/>
  <c r="N28" i="90"/>
  <c r="G28" i="90"/>
  <c r="B28" i="90"/>
  <c r="A28" i="90"/>
  <c r="Q27" i="90"/>
  <c r="G27" i="90"/>
  <c r="B27" i="90"/>
  <c r="A27" i="90"/>
  <c r="Q26" i="90"/>
  <c r="L26" i="90"/>
  <c r="G26" i="90"/>
  <c r="B26" i="90"/>
  <c r="A26" i="90"/>
  <c r="Q25" i="90"/>
  <c r="L25" i="90"/>
  <c r="G25" i="90"/>
  <c r="B25" i="90"/>
  <c r="A25" i="90"/>
  <c r="Q24" i="90"/>
  <c r="L24" i="90"/>
  <c r="G24" i="90"/>
  <c r="B24" i="90"/>
  <c r="A24" i="90"/>
  <c r="Q23" i="90"/>
  <c r="L23" i="90"/>
  <c r="G23" i="90"/>
  <c r="B23" i="90"/>
  <c r="A23" i="90"/>
  <c r="Q22" i="90"/>
  <c r="L22" i="90"/>
  <c r="G22" i="90"/>
  <c r="B22" i="90"/>
  <c r="A22" i="90"/>
  <c r="Q21" i="90"/>
  <c r="L21" i="90"/>
  <c r="G21" i="90"/>
  <c r="B21" i="90"/>
  <c r="A21" i="90"/>
  <c r="Q20" i="90"/>
  <c r="L20" i="90"/>
  <c r="G20" i="90"/>
  <c r="B20" i="90"/>
  <c r="A20" i="90"/>
  <c r="Q19" i="90"/>
  <c r="L19" i="90"/>
  <c r="G19" i="90"/>
  <c r="B19" i="90"/>
  <c r="A19" i="90"/>
  <c r="Q18" i="90"/>
  <c r="L18" i="90"/>
  <c r="G18" i="90"/>
  <c r="B18" i="90"/>
  <c r="A18" i="90"/>
  <c r="Q17" i="90"/>
  <c r="L17" i="90"/>
  <c r="G17" i="90"/>
  <c r="B17" i="90"/>
  <c r="A17" i="90"/>
  <c r="Q16" i="90"/>
  <c r="L16" i="90"/>
  <c r="G16" i="90"/>
  <c r="B16" i="90"/>
  <c r="A16" i="90"/>
  <c r="Q15" i="90"/>
  <c r="L15" i="90"/>
  <c r="G15" i="90"/>
  <c r="B15" i="90"/>
  <c r="A15" i="90"/>
  <c r="Q14" i="90"/>
  <c r="L14" i="90"/>
  <c r="G14" i="90"/>
  <c r="B14" i="90"/>
  <c r="A14" i="90"/>
  <c r="Q13" i="90"/>
  <c r="L13" i="90"/>
  <c r="G13" i="90"/>
  <c r="B13" i="90"/>
  <c r="A13" i="90"/>
  <c r="Q12" i="90"/>
  <c r="L12" i="90"/>
  <c r="G12" i="90"/>
  <c r="B12" i="90"/>
  <c r="A12" i="90"/>
  <c r="Q11" i="90"/>
  <c r="L11" i="90"/>
  <c r="G11" i="90"/>
  <c r="B11" i="90"/>
  <c r="A11" i="90"/>
  <c r="Q10" i="90"/>
  <c r="L10" i="90"/>
  <c r="G10" i="90"/>
  <c r="B10" i="90"/>
  <c r="A10" i="90"/>
  <c r="Q9" i="90"/>
  <c r="L9" i="90"/>
  <c r="G9" i="90"/>
  <c r="B9" i="90"/>
  <c r="A9" i="90"/>
  <c r="Q8" i="90"/>
  <c r="L8" i="90"/>
  <c r="G8" i="90"/>
  <c r="B8" i="90"/>
  <c r="A8" i="90"/>
  <c r="Q7" i="90"/>
  <c r="L7" i="90"/>
  <c r="G7" i="90"/>
  <c r="B7" i="90"/>
  <c r="A7" i="90"/>
  <c r="Q6" i="90"/>
  <c r="L6" i="90"/>
  <c r="G6" i="90"/>
  <c r="B6" i="90"/>
  <c r="A6" i="90"/>
  <c r="Q5" i="90"/>
  <c r="L5" i="90"/>
  <c r="G5" i="90"/>
  <c r="B5" i="90"/>
  <c r="A5" i="90"/>
  <c r="Q4" i="90"/>
  <c r="L4" i="90"/>
  <c r="B4" i="90"/>
  <c r="A4" i="90"/>
  <c r="Q3" i="90"/>
  <c r="L3" i="90"/>
  <c r="J2" i="90"/>
  <c r="K4" i="1"/>
  <c r="Q28" i="90" l="1"/>
  <c r="G7" i="35" s="1"/>
  <c r="Q12" i="91"/>
  <c r="Q12" i="92"/>
  <c r="H2" i="2"/>
  <c r="I2" i="2" s="1"/>
  <c r="J2" i="2" s="1"/>
  <c r="K2" i="2" s="1"/>
  <c r="L2" i="2" s="1"/>
  <c r="M2" i="2" s="1"/>
  <c r="H3" i="2"/>
  <c r="E8" i="35"/>
  <c r="H4" i="1"/>
  <c r="G8" i="35"/>
  <c r="I4" i="1"/>
  <c r="F8" i="35"/>
  <c r="J4" i="1"/>
  <c r="I3" i="2" l="1"/>
  <c r="H1" i="2"/>
  <c r="H8" i="2"/>
  <c r="E27" i="1"/>
  <c r="E15" i="35"/>
  <c r="G15" i="35"/>
  <c r="F4" i="1"/>
  <c r="F13" i="35"/>
  <c r="G4" i="1"/>
  <c r="F15" i="35"/>
  <c r="J3" i="2" l="1"/>
  <c r="K3" i="2" s="1"/>
  <c r="L3" i="2" s="1"/>
  <c r="M3" i="2" s="1"/>
  <c r="I1" i="2"/>
  <c r="I8" i="2"/>
  <c r="M1" i="2" l="1"/>
  <c r="M8" i="2"/>
  <c r="F5" i="2"/>
  <c r="F6" i="2"/>
  <c r="L8" i="2"/>
  <c r="L1" i="2"/>
  <c r="K8" i="2"/>
  <c r="K1" i="2"/>
  <c r="J1" i="2"/>
  <c r="J8" i="2"/>
  <c r="F7" i="35"/>
  <c r="E7" i="35"/>
  <c r="G17" i="35"/>
  <c r="F14" i="35"/>
  <c r="F17" i="35"/>
  <c r="G14" i="35"/>
  <c r="E17" i="35"/>
  <c r="G12" i="35"/>
  <c r="G16" i="35"/>
  <c r="F16" i="35"/>
  <c r="E16" i="35"/>
  <c r="F11" i="35"/>
  <c r="E11" i="35"/>
  <c r="F12" i="35"/>
  <c r="G13" i="35"/>
  <c r="G11" i="35"/>
  <c r="E13" i="35"/>
  <c r="E12" i="35"/>
  <c r="G1" i="2" l="1"/>
  <c r="F9" i="35"/>
  <c r="G9" i="35"/>
  <c r="E14" i="35"/>
  <c r="H23" i="88" l="1"/>
  <c r="H9" i="88"/>
  <c r="H8" i="88"/>
  <c r="H10" i="88" s="1"/>
  <c r="N7" i="86"/>
  <c r="M7" i="86"/>
  <c r="L7" i="86"/>
  <c r="K7" i="86"/>
  <c r="J7" i="86"/>
  <c r="I7" i="86"/>
  <c r="H7" i="86"/>
  <c r="G7" i="86"/>
  <c r="F7" i="86"/>
  <c r="E7" i="86"/>
  <c r="D7" i="86"/>
  <c r="N6" i="86"/>
  <c r="M6" i="86"/>
  <c r="L6" i="86"/>
  <c r="K6" i="86"/>
  <c r="J6" i="86"/>
  <c r="I6" i="86"/>
  <c r="H6" i="86"/>
  <c r="G6" i="86"/>
  <c r="F6" i="86"/>
  <c r="E6" i="86"/>
  <c r="D6" i="86"/>
  <c r="C6" i="86"/>
  <c r="E9" i="35"/>
  <c r="D8" i="86" l="1"/>
  <c r="E8" i="86"/>
  <c r="L8" i="86"/>
  <c r="F8" i="86"/>
  <c r="G8" i="86"/>
  <c r="H8" i="86"/>
  <c r="I8" i="86"/>
  <c r="J8" i="86"/>
  <c r="K8" i="86"/>
  <c r="M8" i="86"/>
  <c r="N8" i="86"/>
  <c r="F28" i="88" l="1"/>
  <c r="H22" i="88"/>
  <c r="H21" i="88"/>
  <c r="H20" i="88"/>
  <c r="H19" i="88"/>
  <c r="H18" i="88"/>
  <c r="H17" i="88"/>
  <c r="H16" i="88"/>
  <c r="H15" i="88"/>
  <c r="H24" i="88" l="1"/>
  <c r="F31" i="88" s="1"/>
  <c r="C7" i="86" l="1"/>
  <c r="C8" i="86" s="1"/>
  <c r="E13" i="1"/>
  <c r="E20" i="1"/>
  <c r="E23" i="1"/>
  <c r="E6" i="1"/>
  <c r="E16" i="1"/>
  <c r="E8" i="1"/>
  <c r="D23" i="1"/>
  <c r="E26" i="1"/>
  <c r="E18" i="1"/>
  <c r="E24" i="1"/>
  <c r="E5" i="1"/>
  <c r="E7" i="1"/>
  <c r="E14" i="1"/>
  <c r="E21" i="1"/>
  <c r="E11" i="1"/>
  <c r="D14" i="1"/>
  <c r="E12" i="1"/>
  <c r="E22" i="1"/>
  <c r="E19" i="1"/>
  <c r="E25" i="1"/>
  <c r="E10" i="1"/>
  <c r="E17" i="1"/>
  <c r="E9" i="1"/>
  <c r="D5" i="1"/>
  <c r="E15" i="1"/>
  <c r="C5" i="1" l="1"/>
  <c r="O6" i="86"/>
  <c r="O7" i="86" l="1"/>
  <c r="H7" i="35" l="1"/>
  <c r="C8" i="33" s="1"/>
  <c r="O8" i="86" l="1"/>
  <c r="G8" i="2" l="1"/>
  <c r="H14" i="35" l="1"/>
  <c r="H16" i="35"/>
  <c r="H17" i="35"/>
  <c r="E10" i="35" l="1"/>
  <c r="H12" i="35"/>
  <c r="C16" i="33" s="1"/>
  <c r="H11" i="35"/>
  <c r="C13" i="33" s="1"/>
  <c r="E30" i="1"/>
  <c r="E29" i="1"/>
  <c r="E28" i="1"/>
  <c r="E31" i="1"/>
  <c r="M20" i="2" l="1"/>
  <c r="N20" i="2" s="1"/>
  <c r="M19" i="2"/>
  <c r="N19" i="2" s="1"/>
  <c r="L20" i="2"/>
  <c r="L19" i="2"/>
  <c r="K20" i="2"/>
  <c r="K19" i="2"/>
  <c r="J19" i="2"/>
  <c r="J20" i="2"/>
  <c r="I20" i="2"/>
  <c r="I19" i="2"/>
  <c r="H20" i="2"/>
  <c r="H19" i="2"/>
  <c r="G19" i="2"/>
  <c r="G20" i="2"/>
  <c r="H9" i="35"/>
  <c r="F10" i="35"/>
  <c r="G10" i="35"/>
  <c r="A45" i="1"/>
  <c r="A6" i="1"/>
  <c r="A25" i="1"/>
  <c r="A15" i="1"/>
  <c r="A22" i="1"/>
  <c r="A35" i="1"/>
  <c r="B45" i="1" l="1"/>
  <c r="B6" i="1"/>
  <c r="B25" i="1"/>
  <c r="B22" i="1"/>
  <c r="B35" i="1"/>
  <c r="B46" i="1"/>
  <c r="B15" i="1"/>
  <c r="A46" i="1"/>
  <c r="A26" i="1"/>
  <c r="A7" i="1"/>
  <c r="A36" i="1"/>
  <c r="A23" i="1"/>
  <c r="A16" i="1"/>
  <c r="B26" i="1" l="1"/>
  <c r="B47" i="1"/>
  <c r="B36" i="1"/>
  <c r="B23" i="1"/>
  <c r="B7" i="1"/>
  <c r="B16" i="1"/>
  <c r="A8" i="1"/>
  <c r="A37" i="1"/>
  <c r="A47" i="1"/>
  <c r="A24" i="1"/>
  <c r="A27" i="1"/>
  <c r="A17" i="1"/>
  <c r="B24" i="1" l="1"/>
  <c r="B37" i="1"/>
  <c r="B8" i="1"/>
  <c r="B27" i="1"/>
  <c r="B48" i="1"/>
  <c r="B17" i="1"/>
  <c r="H13" i="35"/>
  <c r="A9" i="1"/>
  <c r="A28" i="1"/>
  <c r="A48" i="1"/>
  <c r="A18" i="1"/>
  <c r="A38" i="1"/>
  <c r="B9" i="1" l="1"/>
  <c r="B28" i="1"/>
  <c r="B49" i="1"/>
  <c r="B38" i="1"/>
  <c r="B18" i="1"/>
  <c r="A29" i="1"/>
  <c r="A39" i="1"/>
  <c r="A49" i="1"/>
  <c r="A10" i="1"/>
  <c r="A19" i="1"/>
  <c r="B39" i="1" l="1"/>
  <c r="B29" i="1"/>
  <c r="B10" i="1"/>
  <c r="B19" i="1"/>
  <c r="A40" i="1"/>
  <c r="A20" i="1"/>
  <c r="A11" i="1"/>
  <c r="A50" i="1"/>
  <c r="A30" i="1"/>
  <c r="B11" i="1" l="1"/>
  <c r="B40" i="1"/>
  <c r="B30" i="1"/>
  <c r="B50" i="1"/>
  <c r="B51" i="1"/>
  <c r="B20" i="1"/>
  <c r="A51" i="1"/>
  <c r="A12" i="1"/>
  <c r="A21" i="1"/>
  <c r="A31" i="1"/>
  <c r="A41" i="1"/>
  <c r="B41" i="1" l="1"/>
  <c r="B31" i="1"/>
  <c r="B12" i="1"/>
  <c r="B21" i="1"/>
  <c r="A13" i="1"/>
  <c r="A52" i="1"/>
  <c r="A42" i="1"/>
  <c r="A32" i="1"/>
  <c r="B42" i="1" l="1"/>
  <c r="B52" i="1"/>
  <c r="B13" i="1"/>
  <c r="B32" i="1"/>
  <c r="A14" i="1"/>
  <c r="A53" i="1"/>
  <c r="A43" i="1"/>
  <c r="A33" i="1"/>
  <c r="B43" i="1" l="1"/>
  <c r="B33" i="1"/>
  <c r="B53" i="1"/>
  <c r="B14" i="1"/>
  <c r="A34" i="1"/>
  <c r="A54" i="1"/>
  <c r="A44" i="1"/>
  <c r="B54" i="1" l="1"/>
  <c r="B34" i="1"/>
  <c r="B44" i="1"/>
  <c r="A55" i="1"/>
  <c r="B55" i="1" l="1"/>
  <c r="A56" i="1"/>
  <c r="B56" i="1" l="1"/>
  <c r="A57" i="1"/>
  <c r="B57" i="1" l="1"/>
  <c r="A58" i="1"/>
  <c r="B58" i="1" l="1"/>
  <c r="A59" i="1"/>
  <c r="B59" i="1" l="1"/>
  <c r="A60" i="1"/>
  <c r="B60" i="1" l="1"/>
  <c r="A61" i="1"/>
  <c r="B61" i="1" l="1"/>
  <c r="A62" i="1"/>
  <c r="B62" i="1" l="1"/>
  <c r="A63" i="1"/>
  <c r="B63" i="1" l="1"/>
  <c r="A64" i="1"/>
  <c r="B64" i="1" l="1"/>
  <c r="A65" i="1"/>
  <c r="B65" i="1" l="1"/>
  <c r="A66" i="1"/>
  <c r="B66" i="1" l="1"/>
  <c r="A67" i="1"/>
  <c r="B67" i="1" l="1"/>
  <c r="A68" i="1"/>
  <c r="B68" i="1" l="1"/>
  <c r="A69" i="1"/>
  <c r="B69" i="1" l="1"/>
  <c r="A70" i="1"/>
  <c r="B70" i="1" l="1"/>
  <c r="A71" i="1"/>
  <c r="B71" i="1" l="1"/>
  <c r="A72" i="1"/>
  <c r="B72" i="1" l="1"/>
  <c r="A73" i="1"/>
  <c r="B73" i="1" l="1"/>
  <c r="A74" i="1"/>
  <c r="B74" i="1" l="1"/>
  <c r="C11" i="33"/>
  <c r="A75" i="1"/>
  <c r="B75" i="1" l="1"/>
  <c r="A76" i="1"/>
  <c r="B76" i="1" l="1"/>
  <c r="A77" i="1"/>
  <c r="B77" i="1" l="1"/>
  <c r="A78" i="1"/>
  <c r="B78" i="1" l="1"/>
  <c r="A79" i="1"/>
  <c r="B79" i="1" l="1"/>
  <c r="C5" i="3"/>
  <c r="C6" i="3" s="1"/>
  <c r="C7" i="3" s="1"/>
  <c r="C8" i="3" s="1"/>
  <c r="C9" i="3" s="1"/>
  <c r="C10" i="3" s="1"/>
  <c r="C11" i="3" s="1"/>
  <c r="C12" i="3" s="1"/>
  <c r="C13" i="3" s="1"/>
  <c r="A80" i="1"/>
  <c r="B80" i="1" l="1"/>
  <c r="A81" i="1"/>
  <c r="B81" i="1" l="1"/>
  <c r="D31" i="2"/>
  <c r="D30" i="2"/>
  <c r="D29" i="2"/>
  <c r="D28" i="2"/>
  <c r="D27" i="2"/>
  <c r="D26" i="2"/>
  <c r="D25" i="2"/>
  <c r="D24" i="2"/>
  <c r="D23" i="2"/>
  <c r="D22" i="2"/>
  <c r="D21" i="2"/>
  <c r="A82" i="1"/>
  <c r="L30" i="2" l="1"/>
  <c r="M30" i="2"/>
  <c r="N30" i="2" s="1"/>
  <c r="L31" i="2"/>
  <c r="M31" i="2"/>
  <c r="N31" i="2" s="1"/>
  <c r="J30" i="2"/>
  <c r="K30" i="2"/>
  <c r="J31" i="2"/>
  <c r="K31" i="2"/>
  <c r="H30" i="2"/>
  <c r="I30" i="2"/>
  <c r="H31" i="2"/>
  <c r="I31" i="2"/>
  <c r="G31" i="2"/>
  <c r="G30" i="2"/>
  <c r="B82" i="1"/>
  <c r="D41" i="2"/>
  <c r="D42" i="2"/>
  <c r="D40" i="2"/>
  <c r="D32" i="2"/>
  <c r="D34" i="2"/>
  <c r="D36" i="2"/>
  <c r="D38" i="2"/>
  <c r="D33" i="2"/>
  <c r="D35" i="2"/>
  <c r="D37" i="2"/>
  <c r="D39" i="2"/>
  <c r="F9" i="2"/>
  <c r="C18" i="2" s="1"/>
  <c r="C14" i="3"/>
  <c r="A83" i="1"/>
  <c r="F25" i="2"/>
  <c r="F38" i="2"/>
  <c r="F26" i="2"/>
  <c r="F28" i="2"/>
  <c r="F39" i="2"/>
  <c r="F40" i="2"/>
  <c r="F11" i="2"/>
  <c r="F36" i="2"/>
  <c r="F27" i="2"/>
  <c r="F14" i="2"/>
  <c r="F32" i="2"/>
  <c r="F24" i="2"/>
  <c r="F10" i="2"/>
  <c r="F35" i="2"/>
  <c r="F23" i="2"/>
  <c r="F37" i="2"/>
  <c r="F29" i="2"/>
  <c r="F22" i="2"/>
  <c r="F34" i="2"/>
  <c r="F33" i="2"/>
  <c r="F21" i="2"/>
  <c r="L42" i="2" l="1"/>
  <c r="M42" i="2"/>
  <c r="N42" i="2" s="1"/>
  <c r="L41" i="2"/>
  <c r="M41" i="2"/>
  <c r="N41" i="2" s="1"/>
  <c r="L18" i="2"/>
  <c r="M18" i="2"/>
  <c r="N18" i="2" s="1"/>
  <c r="J41" i="2"/>
  <c r="K41" i="2"/>
  <c r="J42" i="2"/>
  <c r="K42" i="2"/>
  <c r="J18" i="2"/>
  <c r="K18" i="2"/>
  <c r="H42" i="2"/>
  <c r="I42" i="2"/>
  <c r="H18" i="2"/>
  <c r="I18" i="2"/>
  <c r="H41" i="2"/>
  <c r="I41" i="2"/>
  <c r="G18" i="2"/>
  <c r="G41" i="2"/>
  <c r="G42" i="2"/>
  <c r="B83" i="1"/>
  <c r="D53" i="2"/>
  <c r="D52" i="2"/>
  <c r="D43" i="2"/>
  <c r="D49" i="2"/>
  <c r="D47" i="2"/>
  <c r="D46" i="2"/>
  <c r="D45" i="2"/>
  <c r="D44" i="2"/>
  <c r="D48" i="2"/>
  <c r="D50" i="2"/>
  <c r="D51" i="2"/>
  <c r="C15" i="3"/>
  <c r="C16" i="3" s="1"/>
  <c r="C17" i="3" s="1"/>
  <c r="C18" i="3" s="1"/>
  <c r="C19" i="3" s="1"/>
  <c r="C20" i="3" s="1"/>
  <c r="C21" i="3" s="1"/>
  <c r="C22" i="3" s="1"/>
  <c r="C23" i="3" s="1"/>
  <c r="C24" i="3" s="1"/>
  <c r="F4" i="2"/>
  <c r="A1" i="33" s="1"/>
  <c r="A10" i="2"/>
  <c r="A11" i="2" s="1"/>
  <c r="C10" i="2"/>
  <c r="C11" i="2"/>
  <c r="C12" i="2"/>
  <c r="C13" i="2"/>
  <c r="C14" i="2"/>
  <c r="C15" i="2"/>
  <c r="C16" i="2"/>
  <c r="C17" i="2"/>
  <c r="A84" i="1"/>
  <c r="F46" i="2"/>
  <c r="F48" i="2"/>
  <c r="F51" i="2"/>
  <c r="F43" i="2"/>
  <c r="F47" i="2"/>
  <c r="F49" i="2"/>
  <c r="F50" i="2"/>
  <c r="F44" i="2"/>
  <c r="F45" i="2"/>
  <c r="L52" i="2" l="1"/>
  <c r="M52" i="2"/>
  <c r="N52" i="2" s="1"/>
  <c r="L53" i="2"/>
  <c r="M53" i="2"/>
  <c r="N53" i="2" s="1"/>
  <c r="L14" i="2"/>
  <c r="M14" i="2"/>
  <c r="N14" i="2" s="1"/>
  <c r="L17" i="2"/>
  <c r="M17" i="2"/>
  <c r="N17" i="2" s="1"/>
  <c r="L13" i="2"/>
  <c r="M13" i="2"/>
  <c r="N13" i="2" s="1"/>
  <c r="L16" i="2"/>
  <c r="M16" i="2"/>
  <c r="N16" i="2" s="1"/>
  <c r="L12" i="2"/>
  <c r="M12" i="2"/>
  <c r="N12" i="2" s="1"/>
  <c r="L15" i="2"/>
  <c r="M15" i="2"/>
  <c r="N15" i="2" s="1"/>
  <c r="L11" i="2"/>
  <c r="M11" i="2"/>
  <c r="N11" i="2" s="1"/>
  <c r="J13" i="2"/>
  <c r="K13" i="2"/>
  <c r="J15" i="2"/>
  <c r="K15" i="2"/>
  <c r="J11" i="2"/>
  <c r="K11" i="2"/>
  <c r="J14" i="2"/>
  <c r="K14" i="2"/>
  <c r="J52" i="2"/>
  <c r="K52" i="2"/>
  <c r="J17" i="2"/>
  <c r="K17" i="2"/>
  <c r="J16" i="2"/>
  <c r="K16" i="2"/>
  <c r="J12" i="2"/>
  <c r="K12" i="2"/>
  <c r="J53" i="2"/>
  <c r="K53" i="2"/>
  <c r="H16" i="2"/>
  <c r="I16" i="2"/>
  <c r="H53" i="2"/>
  <c r="I53" i="2"/>
  <c r="H15" i="2"/>
  <c r="I15" i="2"/>
  <c r="H11" i="2"/>
  <c r="I11" i="2"/>
  <c r="H14" i="2"/>
  <c r="I14" i="2"/>
  <c r="H12" i="2"/>
  <c r="I12" i="2"/>
  <c r="H17" i="2"/>
  <c r="I17" i="2"/>
  <c r="H13" i="2"/>
  <c r="I13" i="2"/>
  <c r="H52" i="2"/>
  <c r="I52" i="2"/>
  <c r="G15" i="2"/>
  <c r="G11" i="2"/>
  <c r="G17" i="2"/>
  <c r="G13" i="2"/>
  <c r="G52" i="2"/>
  <c r="G12" i="2"/>
  <c r="G53" i="2"/>
  <c r="G16" i="2"/>
  <c r="G14" i="2"/>
  <c r="D64" i="2"/>
  <c r="B84" i="1"/>
  <c r="D63" i="2"/>
  <c r="D61" i="2"/>
  <c r="D59" i="2"/>
  <c r="D60" i="2"/>
  <c r="D57" i="2"/>
  <c r="D58" i="2"/>
  <c r="D56" i="2"/>
  <c r="D55" i="2"/>
  <c r="D62" i="2"/>
  <c r="D54" i="2"/>
  <c r="C25" i="3"/>
  <c r="C26" i="3" s="1"/>
  <c r="C27" i="3" s="1"/>
  <c r="C28" i="3" s="1"/>
  <c r="C29" i="3" s="1"/>
  <c r="C30" i="3" s="1"/>
  <c r="C31" i="3" s="1"/>
  <c r="C32" i="3" s="1"/>
  <c r="C33" i="3" s="1"/>
  <c r="C34" i="3" s="1"/>
  <c r="F549" i="2"/>
  <c r="F15" i="2"/>
  <c r="F55" i="2"/>
  <c r="F18" i="2"/>
  <c r="F60" i="2"/>
  <c r="F61" i="2"/>
  <c r="F62" i="2"/>
  <c r="F56" i="2"/>
  <c r="F54" i="2"/>
  <c r="F16" i="2"/>
  <c r="F57" i="2"/>
  <c r="F59" i="2"/>
  <c r="A85" i="1"/>
  <c r="F12" i="2"/>
  <c r="F17" i="2"/>
  <c r="F58" i="2"/>
  <c r="F13" i="2"/>
  <c r="L64" i="2" l="1"/>
  <c r="M64" i="2"/>
  <c r="N64" i="2" s="1"/>
  <c r="L63" i="2"/>
  <c r="M63" i="2"/>
  <c r="N63" i="2" s="1"/>
  <c r="J63" i="2"/>
  <c r="K63" i="2"/>
  <c r="J64" i="2"/>
  <c r="K64" i="2"/>
  <c r="H63" i="2"/>
  <c r="I63" i="2"/>
  <c r="H64" i="2"/>
  <c r="I64" i="2"/>
  <c r="G63" i="2"/>
  <c r="G64" i="2"/>
  <c r="D65" i="2"/>
  <c r="D73" i="2"/>
  <c r="D67" i="2"/>
  <c r="D71" i="2"/>
  <c r="D69" i="2"/>
  <c r="D70" i="2"/>
  <c r="D72" i="2"/>
  <c r="D66" i="2"/>
  <c r="D68" i="2"/>
  <c r="D74" i="2"/>
  <c r="B85" i="1"/>
  <c r="D75" i="2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B5" i="1"/>
  <c r="F73" i="2"/>
  <c r="F66" i="2"/>
  <c r="A5" i="1"/>
  <c r="F72" i="2"/>
  <c r="F68" i="2"/>
  <c r="F71" i="2"/>
  <c r="F65" i="2"/>
  <c r="A86" i="1"/>
  <c r="F69" i="2"/>
  <c r="F67" i="2"/>
  <c r="F70" i="2"/>
  <c r="L10" i="2" l="1"/>
  <c r="M10" i="2"/>
  <c r="N10" i="2" s="1"/>
  <c r="L75" i="2"/>
  <c r="M75" i="2"/>
  <c r="N75" i="2" s="1"/>
  <c r="L74" i="2"/>
  <c r="M74" i="2"/>
  <c r="N74" i="2" s="1"/>
  <c r="J74" i="2"/>
  <c r="K74" i="2"/>
  <c r="J75" i="2"/>
  <c r="K75" i="2"/>
  <c r="K10" i="2"/>
  <c r="J10" i="2"/>
  <c r="H10" i="2"/>
  <c r="I10" i="2"/>
  <c r="H75" i="2"/>
  <c r="I75" i="2"/>
  <c r="H74" i="2"/>
  <c r="I74" i="2"/>
  <c r="G75" i="2"/>
  <c r="G74" i="2"/>
  <c r="G10" i="2"/>
  <c r="B86" i="1"/>
  <c r="D85" i="2"/>
  <c r="D86" i="2"/>
  <c r="D81" i="2"/>
  <c r="D82" i="2"/>
  <c r="D84" i="2"/>
  <c r="D76" i="2"/>
  <c r="D78" i="2"/>
  <c r="D77" i="2"/>
  <c r="D79" i="2"/>
  <c r="D83" i="2"/>
  <c r="D80" i="2"/>
  <c r="F31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F81" i="2"/>
  <c r="F77" i="2"/>
  <c r="F79" i="2"/>
  <c r="F82" i="2"/>
  <c r="F83" i="2"/>
  <c r="F76" i="2"/>
  <c r="F80" i="2"/>
  <c r="F84" i="2"/>
  <c r="A87" i="1"/>
  <c r="F78" i="2"/>
  <c r="L86" i="2" l="1"/>
  <c r="M86" i="2"/>
  <c r="N86" i="2" s="1"/>
  <c r="L85" i="2"/>
  <c r="M85" i="2"/>
  <c r="N85" i="2" s="1"/>
  <c r="J86" i="2"/>
  <c r="K86" i="2"/>
  <c r="J85" i="2"/>
  <c r="K85" i="2"/>
  <c r="H85" i="2"/>
  <c r="I85" i="2"/>
  <c r="H86" i="2"/>
  <c r="I86" i="2"/>
  <c r="G85" i="2"/>
  <c r="G86" i="2"/>
  <c r="B87" i="1"/>
  <c r="D97" i="2"/>
  <c r="D96" i="2"/>
  <c r="D87" i="2"/>
  <c r="D93" i="2"/>
  <c r="D94" i="2"/>
  <c r="D95" i="2"/>
  <c r="D90" i="2"/>
  <c r="D89" i="2"/>
  <c r="D88" i="2"/>
  <c r="D91" i="2"/>
  <c r="D92" i="2"/>
  <c r="F42" i="2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C38" i="2"/>
  <c r="C33" i="2"/>
  <c r="C37" i="2"/>
  <c r="C35" i="2"/>
  <c r="C34" i="2"/>
  <c r="C36" i="2"/>
  <c r="C32" i="2"/>
  <c r="C39" i="2"/>
  <c r="C40" i="2"/>
  <c r="F88" i="2"/>
  <c r="F90" i="2"/>
  <c r="F94" i="2"/>
  <c r="F95" i="2"/>
  <c r="F87" i="2"/>
  <c r="A88" i="1"/>
  <c r="F93" i="2"/>
  <c r="F89" i="2"/>
  <c r="F92" i="2"/>
  <c r="F91" i="2"/>
  <c r="L96" i="2" l="1"/>
  <c r="M96" i="2"/>
  <c r="N96" i="2" s="1"/>
  <c r="L97" i="2"/>
  <c r="M97" i="2"/>
  <c r="N97" i="2" s="1"/>
  <c r="L39" i="2"/>
  <c r="M39" i="2"/>
  <c r="N39" i="2" s="1"/>
  <c r="L35" i="2"/>
  <c r="M35" i="2"/>
  <c r="N35" i="2" s="1"/>
  <c r="L32" i="2"/>
  <c r="M32" i="2"/>
  <c r="N32" i="2" s="1"/>
  <c r="L37" i="2"/>
  <c r="M37" i="2"/>
  <c r="N37" i="2" s="1"/>
  <c r="L36" i="2"/>
  <c r="M36" i="2"/>
  <c r="N36" i="2" s="1"/>
  <c r="L33" i="2"/>
  <c r="M33" i="2"/>
  <c r="N33" i="2" s="1"/>
  <c r="L40" i="2"/>
  <c r="M40" i="2"/>
  <c r="N40" i="2" s="1"/>
  <c r="L34" i="2"/>
  <c r="M34" i="2"/>
  <c r="N34" i="2" s="1"/>
  <c r="L38" i="2"/>
  <c r="M38" i="2"/>
  <c r="N38" i="2" s="1"/>
  <c r="J40" i="2"/>
  <c r="K40" i="2"/>
  <c r="J34" i="2"/>
  <c r="K34" i="2"/>
  <c r="J38" i="2"/>
  <c r="K38" i="2"/>
  <c r="J96" i="2"/>
  <c r="K96" i="2"/>
  <c r="J97" i="2"/>
  <c r="K97" i="2"/>
  <c r="J39" i="2"/>
  <c r="K39" i="2"/>
  <c r="J35" i="2"/>
  <c r="K35" i="2"/>
  <c r="J32" i="2"/>
  <c r="K32" i="2"/>
  <c r="J37" i="2"/>
  <c r="K37" i="2"/>
  <c r="J36" i="2"/>
  <c r="K36" i="2"/>
  <c r="J33" i="2"/>
  <c r="K33" i="2"/>
  <c r="H39" i="2"/>
  <c r="I39" i="2"/>
  <c r="H35" i="2"/>
  <c r="I35" i="2"/>
  <c r="H32" i="2"/>
  <c r="I32" i="2"/>
  <c r="H37" i="2"/>
  <c r="I37" i="2"/>
  <c r="H36" i="2"/>
  <c r="I36" i="2"/>
  <c r="H33" i="2"/>
  <c r="I33" i="2"/>
  <c r="H40" i="2"/>
  <c r="I40" i="2"/>
  <c r="H34" i="2"/>
  <c r="I34" i="2"/>
  <c r="H38" i="2"/>
  <c r="I38" i="2"/>
  <c r="H96" i="2"/>
  <c r="I96" i="2"/>
  <c r="H97" i="2"/>
  <c r="I97" i="2"/>
  <c r="G32" i="2"/>
  <c r="G40" i="2"/>
  <c r="G38" i="2"/>
  <c r="G96" i="2"/>
  <c r="G97" i="2"/>
  <c r="G36" i="2"/>
  <c r="G34" i="2"/>
  <c r="G35" i="2"/>
  <c r="G33" i="2"/>
  <c r="G39" i="2"/>
  <c r="G37" i="2"/>
  <c r="B88" i="1"/>
  <c r="D108" i="2"/>
  <c r="D107" i="2"/>
  <c r="D101" i="2"/>
  <c r="D106" i="2"/>
  <c r="D99" i="2"/>
  <c r="D104" i="2"/>
  <c r="D105" i="2"/>
  <c r="D102" i="2"/>
  <c r="D100" i="2"/>
  <c r="D103" i="2"/>
  <c r="D98" i="2"/>
  <c r="F53" i="2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C46" i="2"/>
  <c r="C50" i="2"/>
  <c r="C49" i="2"/>
  <c r="C48" i="2"/>
  <c r="C51" i="2"/>
  <c r="C47" i="2"/>
  <c r="C45" i="2"/>
  <c r="C44" i="2"/>
  <c r="C43" i="2"/>
  <c r="A89" i="1"/>
  <c r="F105" i="2"/>
  <c r="F100" i="2"/>
  <c r="F99" i="2"/>
  <c r="F98" i="2"/>
  <c r="F102" i="2"/>
  <c r="F103" i="2"/>
  <c r="F106" i="2"/>
  <c r="F104" i="2"/>
  <c r="F101" i="2"/>
  <c r="L107" i="2" l="1"/>
  <c r="M107" i="2"/>
  <c r="N107" i="2" s="1"/>
  <c r="L108" i="2"/>
  <c r="M108" i="2"/>
  <c r="N108" i="2" s="1"/>
  <c r="L43" i="2"/>
  <c r="M43" i="2"/>
  <c r="N43" i="2" s="1"/>
  <c r="L51" i="2"/>
  <c r="M51" i="2"/>
  <c r="N51" i="2" s="1"/>
  <c r="L46" i="2"/>
  <c r="M46" i="2"/>
  <c r="N46" i="2" s="1"/>
  <c r="L47" i="2"/>
  <c r="M47" i="2"/>
  <c r="N47" i="2" s="1"/>
  <c r="L50" i="2"/>
  <c r="M50" i="2"/>
  <c r="N50" i="2" s="1"/>
  <c r="L44" i="2"/>
  <c r="M44" i="2"/>
  <c r="N44" i="2" s="1"/>
  <c r="L48" i="2"/>
  <c r="M48" i="2"/>
  <c r="N48" i="2" s="1"/>
  <c r="L45" i="2"/>
  <c r="M45" i="2"/>
  <c r="N45" i="2" s="1"/>
  <c r="L49" i="2"/>
  <c r="M49" i="2"/>
  <c r="N49" i="2" s="1"/>
  <c r="J44" i="2"/>
  <c r="K44" i="2"/>
  <c r="J48" i="2"/>
  <c r="K48" i="2"/>
  <c r="J108" i="2"/>
  <c r="K108" i="2"/>
  <c r="J45" i="2"/>
  <c r="K45" i="2"/>
  <c r="J49" i="2"/>
  <c r="K49" i="2"/>
  <c r="J47" i="2"/>
  <c r="K47" i="2"/>
  <c r="J50" i="2"/>
  <c r="K50" i="2"/>
  <c r="J43" i="2"/>
  <c r="K43" i="2"/>
  <c r="J51" i="2"/>
  <c r="K51" i="2"/>
  <c r="J46" i="2"/>
  <c r="K46" i="2"/>
  <c r="J107" i="2"/>
  <c r="K107" i="2"/>
  <c r="H108" i="2"/>
  <c r="I108" i="2"/>
  <c r="H45" i="2"/>
  <c r="I45" i="2"/>
  <c r="H49" i="2"/>
  <c r="I49" i="2"/>
  <c r="H47" i="2"/>
  <c r="I47" i="2"/>
  <c r="H50" i="2"/>
  <c r="I50" i="2"/>
  <c r="H44" i="2"/>
  <c r="I44" i="2"/>
  <c r="H48" i="2"/>
  <c r="I48" i="2"/>
  <c r="H43" i="2"/>
  <c r="I43" i="2"/>
  <c r="H51" i="2"/>
  <c r="I51" i="2"/>
  <c r="H46" i="2"/>
  <c r="I46" i="2"/>
  <c r="H107" i="2"/>
  <c r="I107" i="2"/>
  <c r="G50" i="2"/>
  <c r="G43" i="2"/>
  <c r="G44" i="2"/>
  <c r="G45" i="2"/>
  <c r="G51" i="2"/>
  <c r="G107" i="2"/>
  <c r="G47" i="2"/>
  <c r="G48" i="2"/>
  <c r="G108" i="2"/>
  <c r="G46" i="2"/>
  <c r="G49" i="2"/>
  <c r="B89" i="1"/>
  <c r="F64" i="2"/>
  <c r="A65" i="2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D119" i="2"/>
  <c r="D118" i="2"/>
  <c r="D111" i="2"/>
  <c r="D117" i="2"/>
  <c r="D114" i="2"/>
  <c r="D115" i="2"/>
  <c r="D113" i="2"/>
  <c r="D110" i="2"/>
  <c r="D116" i="2"/>
  <c r="D109" i="2"/>
  <c r="D112" i="2"/>
  <c r="C58" i="2"/>
  <c r="C57" i="2"/>
  <c r="C55" i="2"/>
  <c r="C56" i="2"/>
  <c r="C54" i="2"/>
  <c r="C60" i="2"/>
  <c r="C59" i="2"/>
  <c r="C62" i="2"/>
  <c r="C61" i="2"/>
  <c r="A90" i="1"/>
  <c r="F112" i="2"/>
  <c r="F115" i="2"/>
  <c r="F111" i="2"/>
  <c r="F109" i="2"/>
  <c r="F117" i="2"/>
  <c r="F110" i="2"/>
  <c r="F114" i="2"/>
  <c r="F113" i="2"/>
  <c r="F116" i="2"/>
  <c r="L118" i="2" l="1"/>
  <c r="M118" i="2"/>
  <c r="N118" i="2" s="1"/>
  <c r="L119" i="2"/>
  <c r="M119" i="2"/>
  <c r="N119" i="2" s="1"/>
  <c r="L61" i="2"/>
  <c r="M61" i="2"/>
  <c r="N61" i="2" s="1"/>
  <c r="L54" i="2"/>
  <c r="M54" i="2"/>
  <c r="N54" i="2" s="1"/>
  <c r="L58" i="2"/>
  <c r="M58" i="2"/>
  <c r="N58" i="2" s="1"/>
  <c r="L62" i="2"/>
  <c r="M62" i="2"/>
  <c r="N62" i="2" s="1"/>
  <c r="L56" i="2"/>
  <c r="M56" i="2"/>
  <c r="N56" i="2" s="1"/>
  <c r="L59" i="2"/>
  <c r="M59" i="2"/>
  <c r="N59" i="2" s="1"/>
  <c r="L55" i="2"/>
  <c r="M55" i="2"/>
  <c r="N55" i="2" s="1"/>
  <c r="L60" i="2"/>
  <c r="M60" i="2"/>
  <c r="N60" i="2" s="1"/>
  <c r="L57" i="2"/>
  <c r="M57" i="2"/>
  <c r="N57" i="2" s="1"/>
  <c r="J61" i="2"/>
  <c r="K61" i="2"/>
  <c r="J54" i="2"/>
  <c r="K54" i="2"/>
  <c r="J58" i="2"/>
  <c r="K58" i="2"/>
  <c r="J56" i="2"/>
  <c r="K56" i="2"/>
  <c r="J60" i="2"/>
  <c r="K60" i="2"/>
  <c r="J57" i="2"/>
  <c r="K57" i="2"/>
  <c r="J119" i="2"/>
  <c r="K119" i="2"/>
  <c r="J62" i="2"/>
  <c r="K62" i="2"/>
  <c r="J59" i="2"/>
  <c r="K59" i="2"/>
  <c r="J55" i="2"/>
  <c r="K55" i="2"/>
  <c r="J118" i="2"/>
  <c r="K118" i="2"/>
  <c r="H62" i="2"/>
  <c r="I62" i="2"/>
  <c r="H56" i="2"/>
  <c r="I56" i="2"/>
  <c r="H118" i="2"/>
  <c r="I118" i="2"/>
  <c r="H60" i="2"/>
  <c r="I60" i="2"/>
  <c r="H57" i="2"/>
  <c r="I57" i="2"/>
  <c r="H119" i="2"/>
  <c r="I119" i="2"/>
  <c r="H59" i="2"/>
  <c r="I59" i="2"/>
  <c r="H55" i="2"/>
  <c r="I55" i="2"/>
  <c r="H61" i="2"/>
  <c r="I61" i="2"/>
  <c r="H54" i="2"/>
  <c r="I54" i="2"/>
  <c r="H58" i="2"/>
  <c r="I58" i="2"/>
  <c r="G119" i="2"/>
  <c r="G118" i="2"/>
  <c r="G61" i="2"/>
  <c r="G62" i="2"/>
  <c r="G54" i="2"/>
  <c r="G56" i="2"/>
  <c r="G55" i="2"/>
  <c r="G60" i="2"/>
  <c r="G57" i="2"/>
  <c r="G59" i="2"/>
  <c r="G58" i="2"/>
  <c r="B90" i="1"/>
  <c r="C69" i="2"/>
  <c r="C66" i="2"/>
  <c r="C71" i="2"/>
  <c r="C72" i="2"/>
  <c r="C65" i="2"/>
  <c r="C67" i="2"/>
  <c r="C73" i="2"/>
  <c r="C70" i="2"/>
  <c r="C68" i="2"/>
  <c r="D130" i="2"/>
  <c r="D129" i="2"/>
  <c r="D128" i="2"/>
  <c r="D125" i="2"/>
  <c r="D127" i="2"/>
  <c r="D121" i="2"/>
  <c r="D124" i="2"/>
  <c r="D123" i="2"/>
  <c r="D120" i="2"/>
  <c r="D126" i="2"/>
  <c r="D122" i="2"/>
  <c r="F75" i="2"/>
  <c r="A76" i="2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91" i="1"/>
  <c r="F127" i="2"/>
  <c r="F123" i="2"/>
  <c r="F122" i="2"/>
  <c r="F126" i="2"/>
  <c r="F124" i="2"/>
  <c r="F121" i="2"/>
  <c r="F120" i="2"/>
  <c r="F125" i="2"/>
  <c r="F128" i="2"/>
  <c r="L130" i="2" l="1"/>
  <c r="M130" i="2"/>
  <c r="N130" i="2" s="1"/>
  <c r="L129" i="2"/>
  <c r="M129" i="2"/>
  <c r="N129" i="2" s="1"/>
  <c r="L67" i="2"/>
  <c r="M67" i="2"/>
  <c r="N67" i="2" s="1"/>
  <c r="L66" i="2"/>
  <c r="M66" i="2"/>
  <c r="N66" i="2" s="1"/>
  <c r="L68" i="2"/>
  <c r="M68" i="2"/>
  <c r="N68" i="2" s="1"/>
  <c r="L65" i="2"/>
  <c r="M65" i="2"/>
  <c r="N65" i="2" s="1"/>
  <c r="L69" i="2"/>
  <c r="M69" i="2"/>
  <c r="N69" i="2" s="1"/>
  <c r="L73" i="2"/>
  <c r="M73" i="2"/>
  <c r="N73" i="2" s="1"/>
  <c r="L71" i="2"/>
  <c r="M71" i="2"/>
  <c r="N71" i="2" s="1"/>
  <c r="L70" i="2"/>
  <c r="M70" i="2"/>
  <c r="N70" i="2" s="1"/>
  <c r="L72" i="2"/>
  <c r="M72" i="2"/>
  <c r="N72" i="2" s="1"/>
  <c r="J129" i="2"/>
  <c r="K129" i="2"/>
  <c r="J73" i="2"/>
  <c r="K73" i="2"/>
  <c r="J71" i="2"/>
  <c r="K71" i="2"/>
  <c r="J130" i="2"/>
  <c r="K130" i="2"/>
  <c r="J67" i="2"/>
  <c r="K67" i="2"/>
  <c r="J66" i="2"/>
  <c r="K66" i="2"/>
  <c r="J68" i="2"/>
  <c r="K68" i="2"/>
  <c r="J65" i="2"/>
  <c r="K65" i="2"/>
  <c r="J69" i="2"/>
  <c r="K69" i="2"/>
  <c r="J70" i="2"/>
  <c r="K70" i="2"/>
  <c r="J72" i="2"/>
  <c r="K72" i="2"/>
  <c r="H70" i="2"/>
  <c r="I70" i="2"/>
  <c r="H72" i="2"/>
  <c r="I72" i="2"/>
  <c r="H68" i="2"/>
  <c r="I68" i="2"/>
  <c r="H65" i="2"/>
  <c r="I65" i="2"/>
  <c r="H69" i="2"/>
  <c r="I69" i="2"/>
  <c r="H129" i="2"/>
  <c r="I129" i="2"/>
  <c r="H73" i="2"/>
  <c r="I73" i="2"/>
  <c r="H71" i="2"/>
  <c r="I71" i="2"/>
  <c r="H130" i="2"/>
  <c r="I130" i="2"/>
  <c r="H67" i="2"/>
  <c r="I67" i="2"/>
  <c r="H66" i="2"/>
  <c r="I66" i="2"/>
  <c r="G130" i="2"/>
  <c r="G129" i="2"/>
  <c r="G70" i="2"/>
  <c r="G66" i="2"/>
  <c r="G68" i="2"/>
  <c r="G73" i="2"/>
  <c r="G72" i="2"/>
  <c r="G65" i="2"/>
  <c r="G71" i="2"/>
  <c r="G69" i="2"/>
  <c r="G67" i="2"/>
  <c r="B91" i="1"/>
  <c r="D141" i="2"/>
  <c r="D140" i="2"/>
  <c r="D134" i="2"/>
  <c r="D131" i="2"/>
  <c r="D138" i="2"/>
  <c r="D133" i="2"/>
  <c r="D136" i="2"/>
  <c r="D137" i="2"/>
  <c r="D135" i="2"/>
  <c r="D132" i="2"/>
  <c r="D139" i="2"/>
  <c r="F86" i="2"/>
  <c r="A87" i="2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C78" i="2"/>
  <c r="C77" i="2"/>
  <c r="C80" i="2"/>
  <c r="C76" i="2"/>
  <c r="C84" i="2"/>
  <c r="C83" i="2"/>
  <c r="C82" i="2"/>
  <c r="C81" i="2"/>
  <c r="C79" i="2"/>
  <c r="A92" i="1"/>
  <c r="F134" i="2"/>
  <c r="F135" i="2"/>
  <c r="F139" i="2"/>
  <c r="F132" i="2"/>
  <c r="F133" i="2"/>
  <c r="F136" i="2"/>
  <c r="F131" i="2"/>
  <c r="F137" i="2"/>
  <c r="F138" i="2"/>
  <c r="L141" i="2" l="1"/>
  <c r="M141" i="2"/>
  <c r="N141" i="2" s="1"/>
  <c r="L140" i="2"/>
  <c r="M140" i="2"/>
  <c r="N140" i="2" s="1"/>
  <c r="L79" i="2"/>
  <c r="M79" i="2"/>
  <c r="N79" i="2" s="1"/>
  <c r="L84" i="2"/>
  <c r="M84" i="2"/>
  <c r="N84" i="2" s="1"/>
  <c r="L78" i="2"/>
  <c r="M78" i="2"/>
  <c r="N78" i="2" s="1"/>
  <c r="L81" i="2"/>
  <c r="M81" i="2"/>
  <c r="N81" i="2" s="1"/>
  <c r="L76" i="2"/>
  <c r="M76" i="2"/>
  <c r="N76" i="2" s="1"/>
  <c r="L82" i="2"/>
  <c r="M82" i="2"/>
  <c r="N82" i="2" s="1"/>
  <c r="L80" i="2"/>
  <c r="M80" i="2"/>
  <c r="N80" i="2" s="1"/>
  <c r="L83" i="2"/>
  <c r="M83" i="2"/>
  <c r="N83" i="2" s="1"/>
  <c r="L77" i="2"/>
  <c r="M77" i="2"/>
  <c r="N77" i="2" s="1"/>
  <c r="J79" i="2"/>
  <c r="K79" i="2"/>
  <c r="J84" i="2"/>
  <c r="K84" i="2"/>
  <c r="J78" i="2"/>
  <c r="K78" i="2"/>
  <c r="J140" i="2"/>
  <c r="K140" i="2"/>
  <c r="J81" i="2"/>
  <c r="K81" i="2"/>
  <c r="J76" i="2"/>
  <c r="K76" i="2"/>
  <c r="J141" i="2"/>
  <c r="K141" i="2"/>
  <c r="J83" i="2"/>
  <c r="K83" i="2"/>
  <c r="J77" i="2"/>
  <c r="K77" i="2"/>
  <c r="J82" i="2"/>
  <c r="K82" i="2"/>
  <c r="J80" i="2"/>
  <c r="K80" i="2"/>
  <c r="H82" i="2"/>
  <c r="I82" i="2"/>
  <c r="H80" i="2"/>
  <c r="I80" i="2"/>
  <c r="H141" i="2"/>
  <c r="I141" i="2"/>
  <c r="H83" i="2"/>
  <c r="I83" i="2"/>
  <c r="H77" i="2"/>
  <c r="I77" i="2"/>
  <c r="H81" i="2"/>
  <c r="I81" i="2"/>
  <c r="H76" i="2"/>
  <c r="I76" i="2"/>
  <c r="H79" i="2"/>
  <c r="I79" i="2"/>
  <c r="H84" i="2"/>
  <c r="I84" i="2"/>
  <c r="H78" i="2"/>
  <c r="I78" i="2"/>
  <c r="H140" i="2"/>
  <c r="I140" i="2"/>
  <c r="G141" i="2"/>
  <c r="G140" i="2"/>
  <c r="G78" i="2"/>
  <c r="G77" i="2"/>
  <c r="G81" i="2"/>
  <c r="G82" i="2"/>
  <c r="G83" i="2"/>
  <c r="G80" i="2"/>
  <c r="G79" i="2"/>
  <c r="G84" i="2"/>
  <c r="G76" i="2"/>
  <c r="B92" i="1"/>
  <c r="D151" i="2"/>
  <c r="D152" i="2"/>
  <c r="D149" i="2"/>
  <c r="D142" i="2"/>
  <c r="D143" i="2"/>
  <c r="D146" i="2"/>
  <c r="D147" i="2"/>
  <c r="D144" i="2"/>
  <c r="D145" i="2"/>
  <c r="D150" i="2"/>
  <c r="D148" i="2"/>
  <c r="F97" i="2"/>
  <c r="A98" i="2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C95" i="2"/>
  <c r="C89" i="2"/>
  <c r="C88" i="2"/>
  <c r="C87" i="2"/>
  <c r="C94" i="2"/>
  <c r="C93" i="2"/>
  <c r="C92" i="2"/>
  <c r="C91" i="2"/>
  <c r="C90" i="2"/>
  <c r="A93" i="1"/>
  <c r="F147" i="2"/>
  <c r="F150" i="2"/>
  <c r="F146" i="2"/>
  <c r="F148" i="2"/>
  <c r="F145" i="2"/>
  <c r="F144" i="2"/>
  <c r="F142" i="2"/>
  <c r="F149" i="2"/>
  <c r="F143" i="2"/>
  <c r="L152" i="2" l="1"/>
  <c r="M152" i="2"/>
  <c r="N152" i="2" s="1"/>
  <c r="L151" i="2"/>
  <c r="M151" i="2"/>
  <c r="N151" i="2" s="1"/>
  <c r="L91" i="2"/>
  <c r="M91" i="2"/>
  <c r="N91" i="2" s="1"/>
  <c r="L87" i="2"/>
  <c r="M87" i="2"/>
  <c r="N87" i="2" s="1"/>
  <c r="L90" i="2"/>
  <c r="M90" i="2"/>
  <c r="N90" i="2" s="1"/>
  <c r="L94" i="2"/>
  <c r="M94" i="2"/>
  <c r="N94" i="2" s="1"/>
  <c r="L95" i="2"/>
  <c r="M95" i="2"/>
  <c r="N95" i="2" s="1"/>
  <c r="L92" i="2"/>
  <c r="M92" i="2"/>
  <c r="N92" i="2" s="1"/>
  <c r="L88" i="2"/>
  <c r="M88" i="2"/>
  <c r="N88" i="2" s="1"/>
  <c r="L93" i="2"/>
  <c r="M93" i="2"/>
  <c r="N93" i="2" s="1"/>
  <c r="L89" i="2"/>
  <c r="M89" i="2"/>
  <c r="N89" i="2" s="1"/>
  <c r="J93" i="2"/>
  <c r="K93" i="2"/>
  <c r="J89" i="2"/>
  <c r="K89" i="2"/>
  <c r="J90" i="2"/>
  <c r="K90" i="2"/>
  <c r="J94" i="2"/>
  <c r="K94" i="2"/>
  <c r="J95" i="2"/>
  <c r="K95" i="2"/>
  <c r="J152" i="2"/>
  <c r="K152" i="2"/>
  <c r="J91" i="2"/>
  <c r="K91" i="2"/>
  <c r="J87" i="2"/>
  <c r="K87" i="2"/>
  <c r="J151" i="2"/>
  <c r="K151" i="2"/>
  <c r="J92" i="2"/>
  <c r="K92" i="2"/>
  <c r="J88" i="2"/>
  <c r="K88" i="2"/>
  <c r="H91" i="2"/>
  <c r="I91" i="2"/>
  <c r="H87" i="2"/>
  <c r="I87" i="2"/>
  <c r="H92" i="2"/>
  <c r="I92" i="2"/>
  <c r="H151" i="2"/>
  <c r="I151" i="2"/>
  <c r="H93" i="2"/>
  <c r="I93" i="2"/>
  <c r="H89" i="2"/>
  <c r="I89" i="2"/>
  <c r="H88" i="2"/>
  <c r="I88" i="2"/>
  <c r="H90" i="2"/>
  <c r="I90" i="2"/>
  <c r="H94" i="2"/>
  <c r="I94" i="2"/>
  <c r="H95" i="2"/>
  <c r="I95" i="2"/>
  <c r="H152" i="2"/>
  <c r="I152" i="2"/>
  <c r="G151" i="2"/>
  <c r="G152" i="2"/>
  <c r="G89" i="2"/>
  <c r="G95" i="2"/>
  <c r="G87" i="2"/>
  <c r="G88" i="2"/>
  <c r="G90" i="2"/>
  <c r="G91" i="2"/>
  <c r="G92" i="2"/>
  <c r="G93" i="2"/>
  <c r="G94" i="2"/>
  <c r="B93" i="1"/>
  <c r="D163" i="2"/>
  <c r="D162" i="2"/>
  <c r="D159" i="2"/>
  <c r="D154" i="2"/>
  <c r="D155" i="2"/>
  <c r="D161" i="2"/>
  <c r="D158" i="2"/>
  <c r="D156" i="2"/>
  <c r="D160" i="2"/>
  <c r="D153" i="2"/>
  <c r="D157" i="2"/>
  <c r="F108" i="2"/>
  <c r="A109" i="2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C98" i="2"/>
  <c r="C103" i="2"/>
  <c r="C99" i="2"/>
  <c r="C105" i="2"/>
  <c r="C104" i="2"/>
  <c r="C106" i="2"/>
  <c r="C102" i="2"/>
  <c r="C101" i="2"/>
  <c r="C100" i="2"/>
  <c r="A94" i="1"/>
  <c r="F153" i="2"/>
  <c r="F154" i="2"/>
  <c r="F156" i="2"/>
  <c r="F158" i="2"/>
  <c r="F160" i="2"/>
  <c r="F159" i="2"/>
  <c r="F161" i="2"/>
  <c r="F157" i="2"/>
  <c r="F155" i="2"/>
  <c r="L162" i="2" l="1"/>
  <c r="M162" i="2"/>
  <c r="N162" i="2" s="1"/>
  <c r="L163" i="2"/>
  <c r="M163" i="2"/>
  <c r="N163" i="2" s="1"/>
  <c r="L101" i="2"/>
  <c r="M101" i="2"/>
  <c r="N101" i="2" s="1"/>
  <c r="L105" i="2"/>
  <c r="M105" i="2"/>
  <c r="N105" i="2" s="1"/>
  <c r="L102" i="2"/>
  <c r="M102" i="2"/>
  <c r="N102" i="2" s="1"/>
  <c r="L99" i="2"/>
  <c r="M99" i="2"/>
  <c r="N99" i="2" s="1"/>
  <c r="L100" i="2"/>
  <c r="M100" i="2"/>
  <c r="N100" i="2" s="1"/>
  <c r="L104" i="2"/>
  <c r="M104" i="2"/>
  <c r="N104" i="2" s="1"/>
  <c r="L98" i="2"/>
  <c r="M98" i="2"/>
  <c r="N98" i="2" s="1"/>
  <c r="L106" i="2"/>
  <c r="M106" i="2"/>
  <c r="N106" i="2" s="1"/>
  <c r="L103" i="2"/>
  <c r="M103" i="2"/>
  <c r="N103" i="2" s="1"/>
  <c r="J103" i="2"/>
  <c r="K103" i="2"/>
  <c r="J100" i="2"/>
  <c r="K100" i="2"/>
  <c r="J98" i="2"/>
  <c r="K98" i="2"/>
  <c r="J104" i="2"/>
  <c r="K104" i="2"/>
  <c r="J162" i="2"/>
  <c r="K162" i="2"/>
  <c r="J101" i="2"/>
  <c r="K101" i="2"/>
  <c r="J105" i="2"/>
  <c r="K105" i="2"/>
  <c r="J106" i="2"/>
  <c r="K106" i="2"/>
  <c r="J163" i="2"/>
  <c r="K163" i="2"/>
  <c r="J102" i="2"/>
  <c r="K102" i="2"/>
  <c r="J99" i="2"/>
  <c r="K99" i="2"/>
  <c r="H163" i="2"/>
  <c r="I163" i="2"/>
  <c r="H101" i="2"/>
  <c r="I101" i="2"/>
  <c r="H105" i="2"/>
  <c r="I105" i="2"/>
  <c r="H102" i="2"/>
  <c r="I102" i="2"/>
  <c r="H99" i="2"/>
  <c r="I99" i="2"/>
  <c r="H106" i="2"/>
  <c r="I106" i="2"/>
  <c r="H103" i="2"/>
  <c r="I103" i="2"/>
  <c r="H100" i="2"/>
  <c r="I100" i="2"/>
  <c r="H104" i="2"/>
  <c r="I104" i="2"/>
  <c r="H98" i="2"/>
  <c r="I98" i="2"/>
  <c r="H162" i="2"/>
  <c r="I162" i="2"/>
  <c r="G162" i="2"/>
  <c r="G163" i="2"/>
  <c r="G103" i="2"/>
  <c r="G99" i="2"/>
  <c r="G98" i="2"/>
  <c r="G100" i="2"/>
  <c r="G101" i="2"/>
  <c r="G105" i="2"/>
  <c r="G102" i="2"/>
  <c r="G106" i="2"/>
  <c r="G104" i="2"/>
  <c r="B94" i="1"/>
  <c r="D174" i="2"/>
  <c r="D173" i="2"/>
  <c r="D172" i="2"/>
  <c r="D171" i="2"/>
  <c r="D165" i="2"/>
  <c r="D168" i="2"/>
  <c r="D169" i="2"/>
  <c r="D170" i="2"/>
  <c r="D166" i="2"/>
  <c r="D164" i="2"/>
  <c r="D167" i="2"/>
  <c r="F119" i="2"/>
  <c r="A120" i="2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C116" i="2"/>
  <c r="C111" i="2"/>
  <c r="C115" i="2"/>
  <c r="C112" i="2"/>
  <c r="C109" i="2"/>
  <c r="C114" i="2"/>
  <c r="C113" i="2"/>
  <c r="C110" i="2"/>
  <c r="C117" i="2"/>
  <c r="A95" i="1"/>
  <c r="F172" i="2"/>
  <c r="F167" i="2"/>
  <c r="F165" i="2"/>
  <c r="F166" i="2"/>
  <c r="F168" i="2"/>
  <c r="F171" i="2"/>
  <c r="F164" i="2"/>
  <c r="F169" i="2"/>
  <c r="F170" i="2"/>
  <c r="L174" i="2" l="1"/>
  <c r="M174" i="2"/>
  <c r="N174" i="2" s="1"/>
  <c r="L173" i="2"/>
  <c r="M173" i="2"/>
  <c r="N173" i="2" s="1"/>
  <c r="L110" i="2"/>
  <c r="M110" i="2"/>
  <c r="N110" i="2" s="1"/>
  <c r="L112" i="2"/>
  <c r="M112" i="2"/>
  <c r="N112" i="2" s="1"/>
  <c r="L113" i="2"/>
  <c r="M113" i="2"/>
  <c r="N113" i="2" s="1"/>
  <c r="L115" i="2"/>
  <c r="M115" i="2"/>
  <c r="N115" i="2" s="1"/>
  <c r="L117" i="2"/>
  <c r="M117" i="2"/>
  <c r="N117" i="2" s="1"/>
  <c r="L109" i="2"/>
  <c r="M109" i="2"/>
  <c r="N109" i="2" s="1"/>
  <c r="L116" i="2"/>
  <c r="M116" i="2"/>
  <c r="N116" i="2" s="1"/>
  <c r="L114" i="2"/>
  <c r="M114" i="2"/>
  <c r="N114" i="2" s="1"/>
  <c r="L111" i="2"/>
  <c r="M111" i="2"/>
  <c r="N111" i="2" s="1"/>
  <c r="J114" i="2"/>
  <c r="K114" i="2"/>
  <c r="J111" i="2"/>
  <c r="K111" i="2"/>
  <c r="J115" i="2"/>
  <c r="K115" i="2"/>
  <c r="J117" i="2"/>
  <c r="K117" i="2"/>
  <c r="J109" i="2"/>
  <c r="K109" i="2"/>
  <c r="J116" i="2"/>
  <c r="K116" i="2"/>
  <c r="J173" i="2"/>
  <c r="K173" i="2"/>
  <c r="J113" i="2"/>
  <c r="K113" i="2"/>
  <c r="J110" i="2"/>
  <c r="K110" i="2"/>
  <c r="J112" i="2"/>
  <c r="K112" i="2"/>
  <c r="J174" i="2"/>
  <c r="K174" i="2"/>
  <c r="H110" i="2"/>
  <c r="I110" i="2"/>
  <c r="H112" i="2"/>
  <c r="I112" i="2"/>
  <c r="H113" i="2"/>
  <c r="I113" i="2"/>
  <c r="H115" i="2"/>
  <c r="I115" i="2"/>
  <c r="H174" i="2"/>
  <c r="I174" i="2"/>
  <c r="H114" i="2"/>
  <c r="I114" i="2"/>
  <c r="H111" i="2"/>
  <c r="I111" i="2"/>
  <c r="H117" i="2"/>
  <c r="I117" i="2"/>
  <c r="H109" i="2"/>
  <c r="I109" i="2"/>
  <c r="H116" i="2"/>
  <c r="I116" i="2"/>
  <c r="H173" i="2"/>
  <c r="I173" i="2"/>
  <c r="G173" i="2"/>
  <c r="G174" i="2"/>
  <c r="G111" i="2"/>
  <c r="G116" i="2"/>
  <c r="G112" i="2"/>
  <c r="G115" i="2"/>
  <c r="G117" i="2"/>
  <c r="G110" i="2"/>
  <c r="G113" i="2"/>
  <c r="G114" i="2"/>
  <c r="G109" i="2"/>
  <c r="B95" i="1"/>
  <c r="D185" i="2"/>
  <c r="D184" i="2"/>
  <c r="D178" i="2"/>
  <c r="D179" i="2"/>
  <c r="D182" i="2"/>
  <c r="D177" i="2"/>
  <c r="D181" i="2"/>
  <c r="D176" i="2"/>
  <c r="D175" i="2"/>
  <c r="D180" i="2"/>
  <c r="D183" i="2"/>
  <c r="F130" i="2"/>
  <c r="A131" i="2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C125" i="2"/>
  <c r="C124" i="2"/>
  <c r="C126" i="2"/>
  <c r="C128" i="2"/>
  <c r="C127" i="2"/>
  <c r="C120" i="2"/>
  <c r="C123" i="2"/>
  <c r="C122" i="2"/>
  <c r="C121" i="2"/>
  <c r="F20" i="2"/>
  <c r="F177" i="2"/>
  <c r="F175" i="2"/>
  <c r="F178" i="2"/>
  <c r="A96" i="1"/>
  <c r="F180" i="2"/>
  <c r="F182" i="2"/>
  <c r="F176" i="2"/>
  <c r="F183" i="2"/>
  <c r="F179" i="2"/>
  <c r="F181" i="2"/>
  <c r="L184" i="2" l="1"/>
  <c r="M184" i="2"/>
  <c r="N184" i="2" s="1"/>
  <c r="L185" i="2"/>
  <c r="M185" i="2"/>
  <c r="N185" i="2" s="1"/>
  <c r="L121" i="2"/>
  <c r="M121" i="2"/>
  <c r="N121" i="2" s="1"/>
  <c r="L127" i="2"/>
  <c r="M127" i="2"/>
  <c r="N127" i="2" s="1"/>
  <c r="L125" i="2"/>
  <c r="M125" i="2"/>
  <c r="N125" i="2" s="1"/>
  <c r="L122" i="2"/>
  <c r="M122" i="2"/>
  <c r="N122" i="2" s="1"/>
  <c r="L128" i="2"/>
  <c r="M128" i="2"/>
  <c r="N128" i="2" s="1"/>
  <c r="L123" i="2"/>
  <c r="M123" i="2"/>
  <c r="N123" i="2" s="1"/>
  <c r="L126" i="2"/>
  <c r="M126" i="2"/>
  <c r="N126" i="2" s="1"/>
  <c r="L120" i="2"/>
  <c r="M120" i="2"/>
  <c r="N120" i="2" s="1"/>
  <c r="L124" i="2"/>
  <c r="M124" i="2"/>
  <c r="N124" i="2" s="1"/>
  <c r="J121" i="2"/>
  <c r="K121" i="2"/>
  <c r="J127" i="2"/>
  <c r="K127" i="2"/>
  <c r="J125" i="2"/>
  <c r="K125" i="2"/>
  <c r="J184" i="2"/>
  <c r="K184" i="2"/>
  <c r="J122" i="2"/>
  <c r="K122" i="2"/>
  <c r="J128" i="2"/>
  <c r="K128" i="2"/>
  <c r="J185" i="2"/>
  <c r="K185" i="2"/>
  <c r="J120" i="2"/>
  <c r="K120" i="2"/>
  <c r="J124" i="2"/>
  <c r="K124" i="2"/>
  <c r="J123" i="2"/>
  <c r="K123" i="2"/>
  <c r="J126" i="2"/>
  <c r="K126" i="2"/>
  <c r="H123" i="2"/>
  <c r="I123" i="2"/>
  <c r="H126" i="2"/>
  <c r="I126" i="2"/>
  <c r="H122" i="2"/>
  <c r="I122" i="2"/>
  <c r="H128" i="2"/>
  <c r="I128" i="2"/>
  <c r="H185" i="2"/>
  <c r="I185" i="2"/>
  <c r="H120" i="2"/>
  <c r="I120" i="2"/>
  <c r="H124" i="2"/>
  <c r="I124" i="2"/>
  <c r="H121" i="2"/>
  <c r="I121" i="2"/>
  <c r="H127" i="2"/>
  <c r="I127" i="2"/>
  <c r="H125" i="2"/>
  <c r="I125" i="2"/>
  <c r="H184" i="2"/>
  <c r="I184" i="2"/>
  <c r="G184" i="2"/>
  <c r="G185" i="2"/>
  <c r="G126" i="2"/>
  <c r="G124" i="2"/>
  <c r="G125" i="2"/>
  <c r="G121" i="2"/>
  <c r="G122" i="2"/>
  <c r="G123" i="2"/>
  <c r="G120" i="2"/>
  <c r="G127" i="2"/>
  <c r="G128" i="2"/>
  <c r="B96" i="1"/>
  <c r="D196" i="2"/>
  <c r="D195" i="2"/>
  <c r="D193" i="2"/>
  <c r="D188" i="2"/>
  <c r="D187" i="2"/>
  <c r="D190" i="2"/>
  <c r="D191" i="2"/>
  <c r="D189" i="2"/>
  <c r="D186" i="2"/>
  <c r="D192" i="2"/>
  <c r="D194" i="2"/>
  <c r="C25" i="2"/>
  <c r="C28" i="2"/>
  <c r="C27" i="2"/>
  <c r="C22" i="2"/>
  <c r="C21" i="2"/>
  <c r="C29" i="2"/>
  <c r="C26" i="2"/>
  <c r="C24" i="2"/>
  <c r="C23" i="2"/>
  <c r="F141" i="2"/>
  <c r="A142" i="2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C136" i="2"/>
  <c r="C135" i="2"/>
  <c r="C138" i="2"/>
  <c r="C137" i="2"/>
  <c r="C134" i="2"/>
  <c r="C133" i="2"/>
  <c r="C132" i="2"/>
  <c r="C131" i="2"/>
  <c r="C139" i="2"/>
  <c r="F187" i="2"/>
  <c r="F194" i="2"/>
  <c r="F186" i="2"/>
  <c r="F193" i="2"/>
  <c r="F188" i="2"/>
  <c r="F189" i="2"/>
  <c r="A97" i="1"/>
  <c r="F192" i="2"/>
  <c r="F191" i="2"/>
  <c r="F190" i="2"/>
  <c r="L195" i="2" l="1"/>
  <c r="M195" i="2"/>
  <c r="N195" i="2" s="1"/>
  <c r="L196" i="2"/>
  <c r="M196" i="2"/>
  <c r="N196" i="2" s="1"/>
  <c r="L135" i="2"/>
  <c r="M135" i="2"/>
  <c r="N135" i="2" s="1"/>
  <c r="L25" i="2"/>
  <c r="M25" i="2"/>
  <c r="N25" i="2" s="1"/>
  <c r="L132" i="2"/>
  <c r="M132" i="2"/>
  <c r="N132" i="2" s="1"/>
  <c r="L138" i="2"/>
  <c r="M138" i="2"/>
  <c r="N138" i="2" s="1"/>
  <c r="L29" i="2"/>
  <c r="M29" i="2"/>
  <c r="N29" i="2" s="1"/>
  <c r="L28" i="2"/>
  <c r="M28" i="2"/>
  <c r="N28" i="2" s="1"/>
  <c r="L133" i="2"/>
  <c r="M133" i="2"/>
  <c r="N133" i="2" s="1"/>
  <c r="L23" i="2"/>
  <c r="M23" i="2"/>
  <c r="N23" i="2" s="1"/>
  <c r="L21" i="2"/>
  <c r="M21" i="2"/>
  <c r="N21" i="2" s="1"/>
  <c r="L139" i="2"/>
  <c r="M139" i="2"/>
  <c r="N139" i="2" s="1"/>
  <c r="L134" i="2"/>
  <c r="M134" i="2"/>
  <c r="N134" i="2" s="1"/>
  <c r="L136" i="2"/>
  <c r="M136" i="2"/>
  <c r="N136" i="2" s="1"/>
  <c r="L24" i="2"/>
  <c r="M24" i="2"/>
  <c r="N24" i="2" s="1"/>
  <c r="L22" i="2"/>
  <c r="M22" i="2"/>
  <c r="N22" i="2" s="1"/>
  <c r="L131" i="2"/>
  <c r="M131" i="2"/>
  <c r="N131" i="2" s="1"/>
  <c r="L137" i="2"/>
  <c r="M137" i="2"/>
  <c r="N137" i="2" s="1"/>
  <c r="L26" i="2"/>
  <c r="M26" i="2"/>
  <c r="N26" i="2" s="1"/>
  <c r="L27" i="2"/>
  <c r="M27" i="2"/>
  <c r="N27" i="2" s="1"/>
  <c r="J29" i="2"/>
  <c r="K29" i="2"/>
  <c r="J133" i="2"/>
  <c r="K133" i="2"/>
  <c r="J21" i="2"/>
  <c r="K21" i="2"/>
  <c r="J139" i="2"/>
  <c r="K139" i="2"/>
  <c r="J134" i="2"/>
  <c r="K134" i="2"/>
  <c r="J136" i="2"/>
  <c r="K136" i="2"/>
  <c r="J24" i="2"/>
  <c r="K24" i="2"/>
  <c r="J22" i="2"/>
  <c r="K22" i="2"/>
  <c r="J132" i="2"/>
  <c r="K132" i="2"/>
  <c r="J138" i="2"/>
  <c r="K138" i="2"/>
  <c r="J28" i="2"/>
  <c r="K28" i="2"/>
  <c r="J135" i="2"/>
  <c r="K135" i="2"/>
  <c r="J25" i="2"/>
  <c r="K25" i="2"/>
  <c r="J131" i="2"/>
  <c r="K131" i="2"/>
  <c r="J137" i="2"/>
  <c r="K137" i="2"/>
  <c r="J26" i="2"/>
  <c r="K26" i="2"/>
  <c r="J27" i="2"/>
  <c r="K27" i="2"/>
  <c r="J195" i="2"/>
  <c r="K195" i="2"/>
  <c r="J196" i="2"/>
  <c r="K196" i="2"/>
  <c r="J23" i="2"/>
  <c r="K23" i="2"/>
  <c r="H135" i="2"/>
  <c r="I135" i="2"/>
  <c r="H133" i="2"/>
  <c r="I133" i="2"/>
  <c r="H23" i="2"/>
  <c r="I23" i="2"/>
  <c r="H21" i="2"/>
  <c r="I21" i="2"/>
  <c r="H25" i="2"/>
  <c r="I25" i="2"/>
  <c r="H132" i="2"/>
  <c r="I132" i="2"/>
  <c r="H138" i="2"/>
  <c r="I138" i="2"/>
  <c r="H29" i="2"/>
  <c r="I29" i="2"/>
  <c r="H28" i="2"/>
  <c r="I28" i="2"/>
  <c r="H196" i="2"/>
  <c r="I196" i="2"/>
  <c r="H139" i="2"/>
  <c r="I139" i="2"/>
  <c r="H134" i="2"/>
  <c r="I134" i="2"/>
  <c r="H136" i="2"/>
  <c r="I136" i="2"/>
  <c r="H24" i="2"/>
  <c r="I24" i="2"/>
  <c r="H22" i="2"/>
  <c r="I22" i="2"/>
  <c r="H131" i="2"/>
  <c r="I131" i="2"/>
  <c r="H137" i="2"/>
  <c r="I137" i="2"/>
  <c r="H26" i="2"/>
  <c r="I26" i="2"/>
  <c r="H27" i="2"/>
  <c r="I27" i="2"/>
  <c r="H195" i="2"/>
  <c r="I195" i="2"/>
  <c r="G195" i="2"/>
  <c r="G196" i="2"/>
  <c r="G139" i="2"/>
  <c r="G22" i="2"/>
  <c r="G133" i="2"/>
  <c r="G25" i="2"/>
  <c r="G134" i="2"/>
  <c r="G131" i="2"/>
  <c r="G27" i="2"/>
  <c r="G132" i="2"/>
  <c r="G28" i="2"/>
  <c r="G137" i="2"/>
  <c r="G138" i="2"/>
  <c r="G29" i="2"/>
  <c r="G21" i="2"/>
  <c r="G135" i="2"/>
  <c r="G136" i="2"/>
  <c r="G23" i="2"/>
  <c r="G24" i="2"/>
  <c r="G26" i="2"/>
  <c r="B97" i="1"/>
  <c r="D207" i="2"/>
  <c r="D206" i="2"/>
  <c r="D200" i="2"/>
  <c r="D201" i="2"/>
  <c r="D197" i="2"/>
  <c r="D205" i="2"/>
  <c r="D203" i="2"/>
  <c r="D198" i="2"/>
  <c r="D199" i="2"/>
  <c r="D202" i="2"/>
  <c r="D204" i="2"/>
  <c r="F152" i="2"/>
  <c r="A153" i="2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C149" i="2"/>
  <c r="C150" i="2"/>
  <c r="C148" i="2"/>
  <c r="C144" i="2"/>
  <c r="C146" i="2"/>
  <c r="C145" i="2"/>
  <c r="C143" i="2"/>
  <c r="C147" i="2"/>
  <c r="C142" i="2"/>
  <c r="F205" i="2"/>
  <c r="F198" i="2"/>
  <c r="F199" i="2"/>
  <c r="F204" i="2"/>
  <c r="F197" i="2"/>
  <c r="F202" i="2"/>
  <c r="F200" i="2"/>
  <c r="F203" i="2"/>
  <c r="A98" i="1"/>
  <c r="F201" i="2"/>
  <c r="L207" i="2" l="1"/>
  <c r="M207" i="2"/>
  <c r="N207" i="2" s="1"/>
  <c r="L206" i="2"/>
  <c r="M206" i="2"/>
  <c r="N206" i="2" s="1"/>
  <c r="L145" i="2"/>
  <c r="M145" i="2"/>
  <c r="N145" i="2" s="1"/>
  <c r="L150" i="2"/>
  <c r="M150" i="2"/>
  <c r="N150" i="2" s="1"/>
  <c r="L147" i="2"/>
  <c r="M147" i="2"/>
  <c r="N147" i="2" s="1"/>
  <c r="L144" i="2"/>
  <c r="M144" i="2"/>
  <c r="N144" i="2" s="1"/>
  <c r="L142" i="2"/>
  <c r="M142" i="2"/>
  <c r="N142" i="2" s="1"/>
  <c r="L146" i="2"/>
  <c r="M146" i="2"/>
  <c r="N146" i="2" s="1"/>
  <c r="L149" i="2"/>
  <c r="M149" i="2"/>
  <c r="N149" i="2" s="1"/>
  <c r="L143" i="2"/>
  <c r="M143" i="2"/>
  <c r="N143" i="2" s="1"/>
  <c r="L148" i="2"/>
  <c r="M148" i="2"/>
  <c r="N148" i="2" s="1"/>
  <c r="J142" i="2"/>
  <c r="K142" i="2"/>
  <c r="J146" i="2"/>
  <c r="K146" i="2"/>
  <c r="J149" i="2"/>
  <c r="K149" i="2"/>
  <c r="J206" i="2"/>
  <c r="K206" i="2"/>
  <c r="J207" i="2"/>
  <c r="K207" i="2"/>
  <c r="J147" i="2"/>
  <c r="K147" i="2"/>
  <c r="J144" i="2"/>
  <c r="K144" i="2"/>
  <c r="J143" i="2"/>
  <c r="K143" i="2"/>
  <c r="J148" i="2"/>
  <c r="K148" i="2"/>
  <c r="J145" i="2"/>
  <c r="K145" i="2"/>
  <c r="J150" i="2"/>
  <c r="K150" i="2"/>
  <c r="H142" i="2"/>
  <c r="I142" i="2"/>
  <c r="H146" i="2"/>
  <c r="I146" i="2"/>
  <c r="H149" i="2"/>
  <c r="I149" i="2"/>
  <c r="H206" i="2"/>
  <c r="I206" i="2"/>
  <c r="H147" i="2"/>
  <c r="I147" i="2"/>
  <c r="H144" i="2"/>
  <c r="I144" i="2"/>
  <c r="H207" i="2"/>
  <c r="I207" i="2"/>
  <c r="H143" i="2"/>
  <c r="I143" i="2"/>
  <c r="H148" i="2"/>
  <c r="I148" i="2"/>
  <c r="H145" i="2"/>
  <c r="I145" i="2"/>
  <c r="H150" i="2"/>
  <c r="I150" i="2"/>
  <c r="G206" i="2"/>
  <c r="G207" i="2"/>
  <c r="G142" i="2"/>
  <c r="G147" i="2"/>
  <c r="G143" i="2"/>
  <c r="G145" i="2"/>
  <c r="G146" i="2"/>
  <c r="G144" i="2"/>
  <c r="G148" i="2"/>
  <c r="G150" i="2"/>
  <c r="G149" i="2"/>
  <c r="B98" i="1"/>
  <c r="D217" i="2"/>
  <c r="D218" i="2"/>
  <c r="D216" i="2"/>
  <c r="D212" i="2"/>
  <c r="D209" i="2"/>
  <c r="D215" i="2"/>
  <c r="D210" i="2"/>
  <c r="D214" i="2"/>
  <c r="D208" i="2"/>
  <c r="D213" i="2"/>
  <c r="D211" i="2"/>
  <c r="F163" i="2"/>
  <c r="A164" i="2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C156" i="2"/>
  <c r="C155" i="2"/>
  <c r="C154" i="2"/>
  <c r="C153" i="2"/>
  <c r="C157" i="2"/>
  <c r="C161" i="2"/>
  <c r="C160" i="2"/>
  <c r="C159" i="2"/>
  <c r="C158" i="2"/>
  <c r="A99" i="1"/>
  <c r="F209" i="2"/>
  <c r="F210" i="2"/>
  <c r="F208" i="2"/>
  <c r="F211" i="2"/>
  <c r="F215" i="2"/>
  <c r="F216" i="2"/>
  <c r="F214" i="2"/>
  <c r="F212" i="2"/>
  <c r="F213" i="2"/>
  <c r="L217" i="2" l="1"/>
  <c r="M217" i="2"/>
  <c r="N217" i="2" s="1"/>
  <c r="L218" i="2"/>
  <c r="M218" i="2"/>
  <c r="N218" i="2" s="1"/>
  <c r="L153" i="2"/>
  <c r="M153" i="2"/>
  <c r="N153" i="2" s="1"/>
  <c r="L157" i="2"/>
  <c r="M157" i="2"/>
  <c r="N157" i="2" s="1"/>
  <c r="L159" i="2"/>
  <c r="M159" i="2"/>
  <c r="N159" i="2" s="1"/>
  <c r="L160" i="2"/>
  <c r="M160" i="2"/>
  <c r="N160" i="2" s="1"/>
  <c r="L154" i="2"/>
  <c r="M154" i="2"/>
  <c r="N154" i="2" s="1"/>
  <c r="L158" i="2"/>
  <c r="M158" i="2"/>
  <c r="N158" i="2" s="1"/>
  <c r="L156" i="2"/>
  <c r="M156" i="2"/>
  <c r="N156" i="2" s="1"/>
  <c r="L161" i="2"/>
  <c r="M161" i="2"/>
  <c r="N161" i="2" s="1"/>
  <c r="L155" i="2"/>
  <c r="M155" i="2"/>
  <c r="N155" i="2" s="1"/>
  <c r="J161" i="2"/>
  <c r="K161" i="2"/>
  <c r="J155" i="2"/>
  <c r="K155" i="2"/>
  <c r="J158" i="2"/>
  <c r="K158" i="2"/>
  <c r="J157" i="2"/>
  <c r="K157" i="2"/>
  <c r="J156" i="2"/>
  <c r="K156" i="2"/>
  <c r="J218" i="2"/>
  <c r="K218" i="2"/>
  <c r="J159" i="2"/>
  <c r="K159" i="2"/>
  <c r="J153" i="2"/>
  <c r="K153" i="2"/>
  <c r="J217" i="2"/>
  <c r="K217" i="2"/>
  <c r="J160" i="2"/>
  <c r="K160" i="2"/>
  <c r="J154" i="2"/>
  <c r="K154" i="2"/>
  <c r="H159" i="2"/>
  <c r="I159" i="2"/>
  <c r="H153" i="2"/>
  <c r="I153" i="2"/>
  <c r="H217" i="2"/>
  <c r="I217" i="2"/>
  <c r="H160" i="2"/>
  <c r="I160" i="2"/>
  <c r="H154" i="2"/>
  <c r="I154" i="2"/>
  <c r="H161" i="2"/>
  <c r="I161" i="2"/>
  <c r="H155" i="2"/>
  <c r="I155" i="2"/>
  <c r="H158" i="2"/>
  <c r="I158" i="2"/>
  <c r="H157" i="2"/>
  <c r="I157" i="2"/>
  <c r="H156" i="2"/>
  <c r="I156" i="2"/>
  <c r="H218" i="2"/>
  <c r="I218" i="2"/>
  <c r="G218" i="2"/>
  <c r="G217" i="2"/>
  <c r="G160" i="2"/>
  <c r="G159" i="2"/>
  <c r="G157" i="2"/>
  <c r="G153" i="2"/>
  <c r="G158" i="2"/>
  <c r="G161" i="2"/>
  <c r="G156" i="2"/>
  <c r="G155" i="2"/>
  <c r="G154" i="2"/>
  <c r="B99" i="1"/>
  <c r="D229" i="2"/>
  <c r="D228" i="2"/>
  <c r="D220" i="2"/>
  <c r="D225" i="2"/>
  <c r="D226" i="2"/>
  <c r="D222" i="2"/>
  <c r="D223" i="2"/>
  <c r="D219" i="2"/>
  <c r="D221" i="2"/>
  <c r="D224" i="2"/>
  <c r="D227" i="2"/>
  <c r="F174" i="2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C169" i="2"/>
  <c r="C168" i="2"/>
  <c r="C165" i="2"/>
  <c r="C172" i="2"/>
  <c r="C171" i="2"/>
  <c r="C170" i="2"/>
  <c r="C164" i="2"/>
  <c r="C167" i="2"/>
  <c r="C166" i="2"/>
  <c r="A100" i="1"/>
  <c r="F221" i="2"/>
  <c r="F226" i="2"/>
  <c r="F225" i="2"/>
  <c r="F227" i="2"/>
  <c r="F220" i="2"/>
  <c r="F224" i="2"/>
  <c r="F223" i="2"/>
  <c r="F219" i="2"/>
  <c r="F222" i="2"/>
  <c r="L228" i="2" l="1"/>
  <c r="M228" i="2"/>
  <c r="N228" i="2" s="1"/>
  <c r="L229" i="2"/>
  <c r="M229" i="2"/>
  <c r="N229" i="2" s="1"/>
  <c r="L170" i="2"/>
  <c r="M170" i="2"/>
  <c r="N170" i="2" s="1"/>
  <c r="L168" i="2"/>
  <c r="M168" i="2"/>
  <c r="N168" i="2" s="1"/>
  <c r="L164" i="2"/>
  <c r="M164" i="2"/>
  <c r="N164" i="2" s="1"/>
  <c r="L165" i="2"/>
  <c r="M165" i="2"/>
  <c r="N165" i="2" s="1"/>
  <c r="L166" i="2"/>
  <c r="M166" i="2"/>
  <c r="N166" i="2" s="1"/>
  <c r="L171" i="2"/>
  <c r="M171" i="2"/>
  <c r="N171" i="2" s="1"/>
  <c r="L169" i="2"/>
  <c r="M169" i="2"/>
  <c r="N169" i="2" s="1"/>
  <c r="L167" i="2"/>
  <c r="M167" i="2"/>
  <c r="N167" i="2" s="1"/>
  <c r="L172" i="2"/>
  <c r="M172" i="2"/>
  <c r="N172" i="2" s="1"/>
  <c r="J170" i="2"/>
  <c r="K170" i="2"/>
  <c r="J168" i="2"/>
  <c r="K168" i="2"/>
  <c r="J166" i="2"/>
  <c r="K166" i="2"/>
  <c r="J171" i="2"/>
  <c r="K171" i="2"/>
  <c r="J169" i="2"/>
  <c r="K169" i="2"/>
  <c r="J228" i="2"/>
  <c r="K228" i="2"/>
  <c r="J229" i="2"/>
  <c r="K229" i="2"/>
  <c r="J167" i="2"/>
  <c r="K167" i="2"/>
  <c r="J172" i="2"/>
  <c r="K172" i="2"/>
  <c r="J164" i="2"/>
  <c r="K164" i="2"/>
  <c r="J165" i="2"/>
  <c r="K165" i="2"/>
  <c r="H167" i="2"/>
  <c r="I167" i="2"/>
  <c r="H172" i="2"/>
  <c r="I172" i="2"/>
  <c r="H164" i="2"/>
  <c r="I164" i="2"/>
  <c r="H165" i="2"/>
  <c r="I165" i="2"/>
  <c r="H229" i="2"/>
  <c r="I229" i="2"/>
  <c r="H170" i="2"/>
  <c r="I170" i="2"/>
  <c r="H168" i="2"/>
  <c r="I168" i="2"/>
  <c r="H166" i="2"/>
  <c r="I166" i="2"/>
  <c r="H171" i="2"/>
  <c r="I171" i="2"/>
  <c r="H169" i="2"/>
  <c r="I169" i="2"/>
  <c r="H228" i="2"/>
  <c r="I228" i="2"/>
  <c r="G228" i="2"/>
  <c r="G229" i="2"/>
  <c r="G168" i="2"/>
  <c r="G169" i="2"/>
  <c r="G172" i="2"/>
  <c r="G165" i="2"/>
  <c r="G166" i="2"/>
  <c r="G167" i="2"/>
  <c r="G164" i="2"/>
  <c r="G170" i="2"/>
  <c r="G171" i="2"/>
  <c r="B100" i="1"/>
  <c r="D240" i="2"/>
  <c r="D251" i="2" s="1"/>
  <c r="D239" i="2"/>
  <c r="D235" i="2"/>
  <c r="D233" i="2"/>
  <c r="D234" i="2"/>
  <c r="D236" i="2"/>
  <c r="D232" i="2"/>
  <c r="D238" i="2"/>
  <c r="D230" i="2"/>
  <c r="D237" i="2"/>
  <c r="D231" i="2"/>
  <c r="F185" i="2"/>
  <c r="A186" i="2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C176" i="2"/>
  <c r="C183" i="2"/>
  <c r="C182" i="2"/>
  <c r="C181" i="2"/>
  <c r="C175" i="2"/>
  <c r="C180" i="2"/>
  <c r="C177" i="2"/>
  <c r="C179" i="2"/>
  <c r="C178" i="2"/>
  <c r="A101" i="1"/>
  <c r="F230" i="2"/>
  <c r="F238" i="2"/>
  <c r="F234" i="2"/>
  <c r="F237" i="2"/>
  <c r="F232" i="2"/>
  <c r="F236" i="2"/>
  <c r="F233" i="2"/>
  <c r="F231" i="2"/>
  <c r="F235" i="2"/>
  <c r="L239" i="2" l="1"/>
  <c r="M239" i="2"/>
  <c r="N239" i="2" s="1"/>
  <c r="L251" i="2"/>
  <c r="M251" i="2"/>
  <c r="N251" i="2" s="1"/>
  <c r="L177" i="2"/>
  <c r="M177" i="2"/>
  <c r="N177" i="2" s="1"/>
  <c r="L182" i="2"/>
  <c r="M182" i="2"/>
  <c r="N182" i="2" s="1"/>
  <c r="L180" i="2"/>
  <c r="M180" i="2"/>
  <c r="N180" i="2" s="1"/>
  <c r="L183" i="2"/>
  <c r="M183" i="2"/>
  <c r="N183" i="2" s="1"/>
  <c r="L179" i="2"/>
  <c r="M179" i="2"/>
  <c r="N179" i="2" s="1"/>
  <c r="L181" i="2"/>
  <c r="M181" i="2"/>
  <c r="N181" i="2" s="1"/>
  <c r="L178" i="2"/>
  <c r="M178" i="2"/>
  <c r="N178" i="2" s="1"/>
  <c r="L175" i="2"/>
  <c r="M175" i="2"/>
  <c r="N175" i="2" s="1"/>
  <c r="L176" i="2"/>
  <c r="M176" i="2"/>
  <c r="N176" i="2" s="1"/>
  <c r="J180" i="2"/>
  <c r="K180" i="2"/>
  <c r="J183" i="2"/>
  <c r="K183" i="2"/>
  <c r="J177" i="2"/>
  <c r="K177" i="2"/>
  <c r="J182" i="2"/>
  <c r="K182" i="2"/>
  <c r="J178" i="2"/>
  <c r="K178" i="2"/>
  <c r="J175" i="2"/>
  <c r="K175" i="2"/>
  <c r="J176" i="2"/>
  <c r="K176" i="2"/>
  <c r="J239" i="2"/>
  <c r="K239" i="2"/>
  <c r="J179" i="2"/>
  <c r="K179" i="2"/>
  <c r="J181" i="2"/>
  <c r="K181" i="2"/>
  <c r="J251" i="2"/>
  <c r="K251" i="2"/>
  <c r="H179" i="2"/>
  <c r="I179" i="2"/>
  <c r="H181" i="2"/>
  <c r="I181" i="2"/>
  <c r="H180" i="2"/>
  <c r="I180" i="2"/>
  <c r="H183" i="2"/>
  <c r="I183" i="2"/>
  <c r="H251" i="2"/>
  <c r="I251" i="2"/>
  <c r="H177" i="2"/>
  <c r="I177" i="2"/>
  <c r="H182" i="2"/>
  <c r="I182" i="2"/>
  <c r="H178" i="2"/>
  <c r="I178" i="2"/>
  <c r="H175" i="2"/>
  <c r="I175" i="2"/>
  <c r="H176" i="2"/>
  <c r="I176" i="2"/>
  <c r="H239" i="2"/>
  <c r="I239" i="2"/>
  <c r="G239" i="2"/>
  <c r="G251" i="2"/>
  <c r="G183" i="2"/>
  <c r="G176" i="2"/>
  <c r="G182" i="2"/>
  <c r="G178" i="2"/>
  <c r="G181" i="2"/>
  <c r="G179" i="2"/>
  <c r="G177" i="2"/>
  <c r="G180" i="2"/>
  <c r="G175" i="2"/>
  <c r="B101" i="1"/>
  <c r="D262" i="2"/>
  <c r="D250" i="2"/>
  <c r="D246" i="2"/>
  <c r="D243" i="2"/>
  <c r="D245" i="2"/>
  <c r="D244" i="2"/>
  <c r="D241" i="2"/>
  <c r="D248" i="2"/>
  <c r="D247" i="2"/>
  <c r="D242" i="2"/>
  <c r="D249" i="2"/>
  <c r="F196" i="2"/>
  <c r="A197" i="2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C194" i="2"/>
  <c r="C189" i="2"/>
  <c r="C193" i="2"/>
  <c r="C190" i="2"/>
  <c r="C192" i="2"/>
  <c r="C191" i="2"/>
  <c r="C188" i="2"/>
  <c r="C187" i="2"/>
  <c r="C186" i="2"/>
  <c r="A102" i="1"/>
  <c r="F247" i="2"/>
  <c r="F244" i="2"/>
  <c r="F243" i="2"/>
  <c r="F242" i="2"/>
  <c r="F249" i="2"/>
  <c r="F245" i="2"/>
  <c r="F246" i="2"/>
  <c r="F248" i="2"/>
  <c r="F241" i="2"/>
  <c r="L262" i="2" l="1"/>
  <c r="M262" i="2"/>
  <c r="N262" i="2" s="1"/>
  <c r="L250" i="2"/>
  <c r="M250" i="2"/>
  <c r="N250" i="2" s="1"/>
  <c r="L186" i="2"/>
  <c r="M186" i="2"/>
  <c r="N186" i="2" s="1"/>
  <c r="L192" i="2"/>
  <c r="M192" i="2"/>
  <c r="N192" i="2" s="1"/>
  <c r="L194" i="2"/>
  <c r="M194" i="2"/>
  <c r="N194" i="2" s="1"/>
  <c r="L187" i="2"/>
  <c r="M187" i="2"/>
  <c r="N187" i="2" s="1"/>
  <c r="L190" i="2"/>
  <c r="M190" i="2"/>
  <c r="N190" i="2" s="1"/>
  <c r="L188" i="2"/>
  <c r="M188" i="2"/>
  <c r="N188" i="2" s="1"/>
  <c r="L193" i="2"/>
  <c r="M193" i="2"/>
  <c r="N193" i="2" s="1"/>
  <c r="L191" i="2"/>
  <c r="M191" i="2"/>
  <c r="N191" i="2" s="1"/>
  <c r="L189" i="2"/>
  <c r="M189" i="2"/>
  <c r="N189" i="2" s="1"/>
  <c r="J191" i="2"/>
  <c r="K191" i="2"/>
  <c r="J189" i="2"/>
  <c r="K189" i="2"/>
  <c r="J186" i="2"/>
  <c r="K186" i="2"/>
  <c r="J192" i="2"/>
  <c r="K192" i="2"/>
  <c r="J194" i="2"/>
  <c r="K194" i="2"/>
  <c r="J250" i="2"/>
  <c r="K250" i="2"/>
  <c r="J187" i="2"/>
  <c r="K187" i="2"/>
  <c r="J190" i="2"/>
  <c r="K190" i="2"/>
  <c r="J262" i="2"/>
  <c r="K262" i="2"/>
  <c r="J188" i="2"/>
  <c r="K188" i="2"/>
  <c r="J193" i="2"/>
  <c r="K193" i="2"/>
  <c r="H188" i="2"/>
  <c r="I188" i="2"/>
  <c r="H193" i="2"/>
  <c r="I193" i="2"/>
  <c r="H187" i="2"/>
  <c r="I187" i="2"/>
  <c r="H190" i="2"/>
  <c r="I190" i="2"/>
  <c r="H262" i="2"/>
  <c r="I262" i="2"/>
  <c r="H191" i="2"/>
  <c r="I191" i="2"/>
  <c r="H189" i="2"/>
  <c r="I189" i="2"/>
  <c r="H186" i="2"/>
  <c r="I186" i="2"/>
  <c r="H192" i="2"/>
  <c r="I192" i="2"/>
  <c r="H194" i="2"/>
  <c r="I194" i="2"/>
  <c r="H250" i="2"/>
  <c r="I250" i="2"/>
  <c r="G250" i="2"/>
  <c r="G262" i="2"/>
  <c r="G190" i="2"/>
  <c r="G189" i="2"/>
  <c r="G194" i="2"/>
  <c r="G186" i="2"/>
  <c r="G187" i="2"/>
  <c r="G193" i="2"/>
  <c r="G191" i="2"/>
  <c r="G188" i="2"/>
  <c r="G192" i="2"/>
  <c r="B102" i="1"/>
  <c r="D261" i="2"/>
  <c r="D273" i="2"/>
  <c r="D253" i="2"/>
  <c r="D259" i="2"/>
  <c r="D254" i="2"/>
  <c r="D260" i="2"/>
  <c r="D252" i="2"/>
  <c r="D255" i="2"/>
  <c r="D257" i="2"/>
  <c r="D256" i="2"/>
  <c r="D258" i="2"/>
  <c r="F207" i="2"/>
  <c r="A208" i="2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C202" i="2"/>
  <c r="C201" i="2"/>
  <c r="C203" i="2"/>
  <c r="C197" i="2"/>
  <c r="C205" i="2"/>
  <c r="C204" i="2"/>
  <c r="C200" i="2"/>
  <c r="C198" i="2"/>
  <c r="C199" i="2"/>
  <c r="A103" i="1"/>
  <c r="F254" i="2"/>
  <c r="F257" i="2"/>
  <c r="F256" i="2"/>
  <c r="F259" i="2"/>
  <c r="F253" i="2"/>
  <c r="F260" i="2"/>
  <c r="F258" i="2"/>
  <c r="F252" i="2"/>
  <c r="F255" i="2"/>
  <c r="L273" i="2" l="1"/>
  <c r="M273" i="2"/>
  <c r="N273" i="2" s="1"/>
  <c r="L261" i="2"/>
  <c r="M261" i="2"/>
  <c r="N261" i="2" s="1"/>
  <c r="L199" i="2"/>
  <c r="M199" i="2"/>
  <c r="N199" i="2" s="1"/>
  <c r="L205" i="2"/>
  <c r="M205" i="2"/>
  <c r="N205" i="2" s="1"/>
  <c r="L202" i="2"/>
  <c r="M202" i="2"/>
  <c r="N202" i="2" s="1"/>
  <c r="L204" i="2"/>
  <c r="M204" i="2"/>
  <c r="N204" i="2" s="1"/>
  <c r="L201" i="2"/>
  <c r="M201" i="2"/>
  <c r="N201" i="2" s="1"/>
  <c r="L198" i="2"/>
  <c r="M198" i="2"/>
  <c r="N198" i="2" s="1"/>
  <c r="L197" i="2"/>
  <c r="M197" i="2"/>
  <c r="N197" i="2" s="1"/>
  <c r="L200" i="2"/>
  <c r="M200" i="2"/>
  <c r="N200" i="2" s="1"/>
  <c r="L203" i="2"/>
  <c r="M203" i="2"/>
  <c r="N203" i="2" s="1"/>
  <c r="J204" i="2"/>
  <c r="K204" i="2"/>
  <c r="J201" i="2"/>
  <c r="K201" i="2"/>
  <c r="J199" i="2"/>
  <c r="K199" i="2"/>
  <c r="J205" i="2"/>
  <c r="K205" i="2"/>
  <c r="J202" i="2"/>
  <c r="K202" i="2"/>
  <c r="J273" i="2"/>
  <c r="K273" i="2"/>
  <c r="J198" i="2"/>
  <c r="K198" i="2"/>
  <c r="J197" i="2"/>
  <c r="K197" i="2"/>
  <c r="J261" i="2"/>
  <c r="K261" i="2"/>
  <c r="J200" i="2"/>
  <c r="K200" i="2"/>
  <c r="J203" i="2"/>
  <c r="K203" i="2"/>
  <c r="H198" i="2"/>
  <c r="I198" i="2"/>
  <c r="H197" i="2"/>
  <c r="I197" i="2"/>
  <c r="H261" i="2"/>
  <c r="I261" i="2"/>
  <c r="H200" i="2"/>
  <c r="I200" i="2"/>
  <c r="H203" i="2"/>
  <c r="I203" i="2"/>
  <c r="H204" i="2"/>
  <c r="I204" i="2"/>
  <c r="H201" i="2"/>
  <c r="I201" i="2"/>
  <c r="H199" i="2"/>
  <c r="I199" i="2"/>
  <c r="H205" i="2"/>
  <c r="I205" i="2"/>
  <c r="H202" i="2"/>
  <c r="I202" i="2"/>
  <c r="H273" i="2"/>
  <c r="I273" i="2"/>
  <c r="G273" i="2"/>
  <c r="G261" i="2"/>
  <c r="G199" i="2"/>
  <c r="G198" i="2"/>
  <c r="G200" i="2"/>
  <c r="G204" i="2"/>
  <c r="G205" i="2"/>
  <c r="G197" i="2"/>
  <c r="G201" i="2"/>
  <c r="G203" i="2"/>
  <c r="G202" i="2"/>
  <c r="B103" i="1"/>
  <c r="D272" i="2"/>
  <c r="D284" i="2"/>
  <c r="D271" i="2"/>
  <c r="D264" i="2"/>
  <c r="D269" i="2"/>
  <c r="D270" i="2"/>
  <c r="D263" i="2"/>
  <c r="D268" i="2"/>
  <c r="D266" i="2"/>
  <c r="D267" i="2"/>
  <c r="D265" i="2"/>
  <c r="F218" i="2"/>
  <c r="A219" i="2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C214" i="2"/>
  <c r="C209" i="2"/>
  <c r="C213" i="2"/>
  <c r="C212" i="2"/>
  <c r="C208" i="2"/>
  <c r="C211" i="2"/>
  <c r="C210" i="2"/>
  <c r="C215" i="2"/>
  <c r="C216" i="2"/>
  <c r="A104" i="1"/>
  <c r="F268" i="2"/>
  <c r="F263" i="2"/>
  <c r="F264" i="2"/>
  <c r="F270" i="2"/>
  <c r="F269" i="2"/>
  <c r="F265" i="2"/>
  <c r="F266" i="2"/>
  <c r="F271" i="2"/>
  <c r="F267" i="2"/>
  <c r="L272" i="2" l="1"/>
  <c r="M272" i="2"/>
  <c r="N272" i="2" s="1"/>
  <c r="L284" i="2"/>
  <c r="M284" i="2"/>
  <c r="N284" i="2" s="1"/>
  <c r="L216" i="2"/>
  <c r="M216" i="2"/>
  <c r="N216" i="2" s="1"/>
  <c r="L208" i="2"/>
  <c r="M208" i="2"/>
  <c r="N208" i="2" s="1"/>
  <c r="L214" i="2"/>
  <c r="M214" i="2"/>
  <c r="N214" i="2" s="1"/>
  <c r="L215" i="2"/>
  <c r="M215" i="2"/>
  <c r="N215" i="2" s="1"/>
  <c r="L212" i="2"/>
  <c r="M212" i="2"/>
  <c r="N212" i="2" s="1"/>
  <c r="L210" i="2"/>
  <c r="M210" i="2"/>
  <c r="N210" i="2" s="1"/>
  <c r="L213" i="2"/>
  <c r="M213" i="2"/>
  <c r="N213" i="2" s="1"/>
  <c r="L211" i="2"/>
  <c r="M211" i="2"/>
  <c r="N211" i="2" s="1"/>
  <c r="L209" i="2"/>
  <c r="M209" i="2"/>
  <c r="N209" i="2" s="1"/>
  <c r="J208" i="2"/>
  <c r="K208" i="2"/>
  <c r="J284" i="2"/>
  <c r="K284" i="2"/>
  <c r="J211" i="2"/>
  <c r="K211" i="2"/>
  <c r="J209" i="2"/>
  <c r="K209" i="2"/>
  <c r="J216" i="2"/>
  <c r="K216" i="2"/>
  <c r="J214" i="2"/>
  <c r="K214" i="2"/>
  <c r="J215" i="2"/>
  <c r="K215" i="2"/>
  <c r="J212" i="2"/>
  <c r="K212" i="2"/>
  <c r="J272" i="2"/>
  <c r="K272" i="2"/>
  <c r="J210" i="2"/>
  <c r="K210" i="2"/>
  <c r="J213" i="2"/>
  <c r="K213" i="2"/>
  <c r="H210" i="2"/>
  <c r="I210" i="2"/>
  <c r="H213" i="2"/>
  <c r="I213" i="2"/>
  <c r="H211" i="2"/>
  <c r="I211" i="2"/>
  <c r="H209" i="2"/>
  <c r="I209" i="2"/>
  <c r="H215" i="2"/>
  <c r="I215" i="2"/>
  <c r="H212" i="2"/>
  <c r="I212" i="2"/>
  <c r="H272" i="2"/>
  <c r="I272" i="2"/>
  <c r="H216" i="2"/>
  <c r="I216" i="2"/>
  <c r="H208" i="2"/>
  <c r="I208" i="2"/>
  <c r="H214" i="2"/>
  <c r="I214" i="2"/>
  <c r="H284" i="2"/>
  <c r="I284" i="2"/>
  <c r="G284" i="2"/>
  <c r="G272" i="2"/>
  <c r="G210" i="2"/>
  <c r="G211" i="2"/>
  <c r="G215" i="2"/>
  <c r="G208" i="2"/>
  <c r="G212" i="2"/>
  <c r="G209" i="2"/>
  <c r="G214" i="2"/>
  <c r="G216" i="2"/>
  <c r="G213" i="2"/>
  <c r="B104" i="1"/>
  <c r="D283" i="2"/>
  <c r="D295" i="2"/>
  <c r="D275" i="2"/>
  <c r="D279" i="2"/>
  <c r="D277" i="2"/>
  <c r="D281" i="2"/>
  <c r="D282" i="2"/>
  <c r="D276" i="2"/>
  <c r="D278" i="2"/>
  <c r="D274" i="2"/>
  <c r="D280" i="2"/>
  <c r="F229" i="2"/>
  <c r="A230" i="2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C223" i="2"/>
  <c r="C227" i="2"/>
  <c r="C222" i="2"/>
  <c r="C226" i="2"/>
  <c r="C221" i="2"/>
  <c r="C225" i="2"/>
  <c r="C224" i="2"/>
  <c r="C220" i="2"/>
  <c r="C219" i="2"/>
  <c r="A105" i="1"/>
  <c r="F279" i="2"/>
  <c r="F282" i="2"/>
  <c r="F275" i="2"/>
  <c r="F278" i="2"/>
  <c r="F277" i="2"/>
  <c r="F281" i="2"/>
  <c r="F280" i="2"/>
  <c r="F276" i="2"/>
  <c r="F274" i="2"/>
  <c r="L295" i="2" l="1"/>
  <c r="M295" i="2"/>
  <c r="N295" i="2" s="1"/>
  <c r="L283" i="2"/>
  <c r="M283" i="2"/>
  <c r="N283" i="2" s="1"/>
  <c r="L219" i="2"/>
  <c r="M219" i="2"/>
  <c r="N219" i="2" s="1"/>
  <c r="L221" i="2"/>
  <c r="M221" i="2"/>
  <c r="N221" i="2" s="1"/>
  <c r="L223" i="2"/>
  <c r="M223" i="2"/>
  <c r="N223" i="2" s="1"/>
  <c r="L225" i="2"/>
  <c r="M225" i="2"/>
  <c r="N225" i="2" s="1"/>
  <c r="L227" i="2"/>
  <c r="M227" i="2"/>
  <c r="N227" i="2" s="1"/>
  <c r="L220" i="2"/>
  <c r="M220" i="2"/>
  <c r="N220" i="2" s="1"/>
  <c r="L226" i="2"/>
  <c r="M226" i="2"/>
  <c r="N226" i="2" s="1"/>
  <c r="L224" i="2"/>
  <c r="M224" i="2"/>
  <c r="N224" i="2" s="1"/>
  <c r="L222" i="2"/>
  <c r="M222" i="2"/>
  <c r="N222" i="2" s="1"/>
  <c r="J224" i="2"/>
  <c r="K224" i="2"/>
  <c r="J222" i="2"/>
  <c r="K222" i="2"/>
  <c r="J225" i="2"/>
  <c r="K225" i="2"/>
  <c r="J227" i="2"/>
  <c r="K227" i="2"/>
  <c r="J219" i="2"/>
  <c r="K219" i="2"/>
  <c r="J221" i="2"/>
  <c r="K221" i="2"/>
  <c r="J223" i="2"/>
  <c r="K223" i="2"/>
  <c r="J295" i="2"/>
  <c r="K295" i="2"/>
  <c r="J220" i="2"/>
  <c r="K220" i="2"/>
  <c r="J226" i="2"/>
  <c r="K226" i="2"/>
  <c r="J283" i="2"/>
  <c r="K283" i="2"/>
  <c r="H226" i="2"/>
  <c r="I226" i="2"/>
  <c r="H220" i="2"/>
  <c r="I220" i="2"/>
  <c r="H283" i="2"/>
  <c r="I283" i="2"/>
  <c r="H224" i="2"/>
  <c r="I224" i="2"/>
  <c r="H222" i="2"/>
  <c r="I222" i="2"/>
  <c r="H225" i="2"/>
  <c r="I225" i="2"/>
  <c r="H227" i="2"/>
  <c r="I227" i="2"/>
  <c r="H219" i="2"/>
  <c r="I219" i="2"/>
  <c r="H221" i="2"/>
  <c r="I221" i="2"/>
  <c r="H223" i="2"/>
  <c r="I223" i="2"/>
  <c r="H295" i="2"/>
  <c r="I295" i="2"/>
  <c r="G295" i="2"/>
  <c r="G283" i="2"/>
  <c r="G226" i="2"/>
  <c r="G224" i="2"/>
  <c r="G220" i="2"/>
  <c r="G225" i="2"/>
  <c r="G221" i="2"/>
  <c r="G223" i="2"/>
  <c r="G227" i="2"/>
  <c r="G222" i="2"/>
  <c r="G219" i="2"/>
  <c r="B105" i="1"/>
  <c r="D306" i="2"/>
  <c r="D294" i="2"/>
  <c r="D287" i="2"/>
  <c r="D292" i="2"/>
  <c r="D293" i="2"/>
  <c r="D286" i="2"/>
  <c r="D290" i="2"/>
  <c r="D291" i="2"/>
  <c r="D288" i="2"/>
  <c r="D289" i="2"/>
  <c r="D285" i="2"/>
  <c r="F240" i="2"/>
  <c r="A241" i="2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C234" i="2"/>
  <c r="C233" i="2"/>
  <c r="C230" i="2"/>
  <c r="C232" i="2"/>
  <c r="C235" i="2"/>
  <c r="C231" i="2"/>
  <c r="C238" i="2"/>
  <c r="C237" i="2"/>
  <c r="C236" i="2"/>
  <c r="A106" i="1"/>
  <c r="F286" i="2"/>
  <c r="F291" i="2"/>
  <c r="F290" i="2"/>
  <c r="F287" i="2"/>
  <c r="F285" i="2"/>
  <c r="F292" i="2"/>
  <c r="F293" i="2"/>
  <c r="F288" i="2"/>
  <c r="F289" i="2"/>
  <c r="L306" i="2" l="1"/>
  <c r="M306" i="2"/>
  <c r="N306" i="2" s="1"/>
  <c r="L294" i="2"/>
  <c r="M294" i="2"/>
  <c r="N294" i="2" s="1"/>
  <c r="L231" i="2"/>
  <c r="M231" i="2"/>
  <c r="N231" i="2" s="1"/>
  <c r="L236" i="2"/>
  <c r="M236" i="2"/>
  <c r="N236" i="2" s="1"/>
  <c r="L235" i="2"/>
  <c r="M235" i="2"/>
  <c r="N235" i="2" s="1"/>
  <c r="L234" i="2"/>
  <c r="M234" i="2"/>
  <c r="N234" i="2" s="1"/>
  <c r="L237" i="2"/>
  <c r="M237" i="2"/>
  <c r="N237" i="2" s="1"/>
  <c r="L232" i="2"/>
  <c r="M232" i="2"/>
  <c r="N232" i="2" s="1"/>
  <c r="L238" i="2"/>
  <c r="M238" i="2"/>
  <c r="N238" i="2" s="1"/>
  <c r="L230" i="2"/>
  <c r="M230" i="2"/>
  <c r="N230" i="2" s="1"/>
  <c r="L233" i="2"/>
  <c r="M233" i="2"/>
  <c r="N233" i="2" s="1"/>
  <c r="J231" i="2"/>
  <c r="K231" i="2"/>
  <c r="J233" i="2"/>
  <c r="K233" i="2"/>
  <c r="J232" i="2"/>
  <c r="K232" i="2"/>
  <c r="J236" i="2"/>
  <c r="K236" i="2"/>
  <c r="J235" i="2"/>
  <c r="K235" i="2"/>
  <c r="J234" i="2"/>
  <c r="K234" i="2"/>
  <c r="J294" i="2"/>
  <c r="K294" i="2"/>
  <c r="J237" i="2"/>
  <c r="K237" i="2"/>
  <c r="J306" i="2"/>
  <c r="K306" i="2"/>
  <c r="J238" i="2"/>
  <c r="K238" i="2"/>
  <c r="J230" i="2"/>
  <c r="K230" i="2"/>
  <c r="H237" i="2"/>
  <c r="I237" i="2"/>
  <c r="H232" i="2"/>
  <c r="I232" i="2"/>
  <c r="H306" i="2"/>
  <c r="I306" i="2"/>
  <c r="H238" i="2"/>
  <c r="I238" i="2"/>
  <c r="H230" i="2"/>
  <c r="I230" i="2"/>
  <c r="H231" i="2"/>
  <c r="I231" i="2"/>
  <c r="H233" i="2"/>
  <c r="I233" i="2"/>
  <c r="H236" i="2"/>
  <c r="I236" i="2"/>
  <c r="H235" i="2"/>
  <c r="I235" i="2"/>
  <c r="H234" i="2"/>
  <c r="I234" i="2"/>
  <c r="H294" i="2"/>
  <c r="I294" i="2"/>
  <c r="G306" i="2"/>
  <c r="G294" i="2"/>
  <c r="G230" i="2"/>
  <c r="G233" i="2"/>
  <c r="G236" i="2"/>
  <c r="G237" i="2"/>
  <c r="G238" i="2"/>
  <c r="G231" i="2"/>
  <c r="G235" i="2"/>
  <c r="G232" i="2"/>
  <c r="G234" i="2"/>
  <c r="B106" i="1"/>
  <c r="D305" i="2"/>
  <c r="D317" i="2"/>
  <c r="D298" i="2"/>
  <c r="D296" i="2"/>
  <c r="D303" i="2"/>
  <c r="D299" i="2"/>
  <c r="D302" i="2"/>
  <c r="D297" i="2"/>
  <c r="D301" i="2"/>
  <c r="D300" i="2"/>
  <c r="D304" i="2"/>
  <c r="F251" i="2"/>
  <c r="A252" i="2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C246" i="2"/>
  <c r="C243" i="2"/>
  <c r="C247" i="2"/>
  <c r="C242" i="2"/>
  <c r="C241" i="2"/>
  <c r="C249" i="2"/>
  <c r="C248" i="2"/>
  <c r="C245" i="2"/>
  <c r="C244" i="2"/>
  <c r="A107" i="1"/>
  <c r="F304" i="2"/>
  <c r="F297" i="2"/>
  <c r="F300" i="2"/>
  <c r="F302" i="2"/>
  <c r="F296" i="2"/>
  <c r="F303" i="2"/>
  <c r="F299" i="2"/>
  <c r="F301" i="2"/>
  <c r="F298" i="2"/>
  <c r="L317" i="2" l="1"/>
  <c r="M317" i="2"/>
  <c r="N317" i="2" s="1"/>
  <c r="L305" i="2"/>
  <c r="M305" i="2"/>
  <c r="N305" i="2" s="1"/>
  <c r="L244" i="2"/>
  <c r="M244" i="2"/>
  <c r="N244" i="2" s="1"/>
  <c r="L241" i="2"/>
  <c r="M241" i="2"/>
  <c r="N241" i="2" s="1"/>
  <c r="L246" i="2"/>
  <c r="M246" i="2"/>
  <c r="N246" i="2" s="1"/>
  <c r="L249" i="2"/>
  <c r="M249" i="2"/>
  <c r="N249" i="2" s="1"/>
  <c r="L243" i="2"/>
  <c r="M243" i="2"/>
  <c r="N243" i="2" s="1"/>
  <c r="L245" i="2"/>
  <c r="M245" i="2"/>
  <c r="N245" i="2" s="1"/>
  <c r="L242" i="2"/>
  <c r="M242" i="2"/>
  <c r="N242" i="2" s="1"/>
  <c r="L248" i="2"/>
  <c r="M248" i="2"/>
  <c r="N248" i="2" s="1"/>
  <c r="L247" i="2"/>
  <c r="M247" i="2"/>
  <c r="N247" i="2" s="1"/>
  <c r="J248" i="2"/>
  <c r="K248" i="2"/>
  <c r="J249" i="2"/>
  <c r="K249" i="2"/>
  <c r="J243" i="2"/>
  <c r="K243" i="2"/>
  <c r="J244" i="2"/>
  <c r="K244" i="2"/>
  <c r="J241" i="2"/>
  <c r="K241" i="2"/>
  <c r="J246" i="2"/>
  <c r="K246" i="2"/>
  <c r="J317" i="2"/>
  <c r="K317" i="2"/>
  <c r="J245" i="2"/>
  <c r="K245" i="2"/>
  <c r="J242" i="2"/>
  <c r="K242" i="2"/>
  <c r="J305" i="2"/>
  <c r="K305" i="2"/>
  <c r="J247" i="2"/>
  <c r="K247" i="2"/>
  <c r="H305" i="2"/>
  <c r="I305" i="2"/>
  <c r="H248" i="2"/>
  <c r="I248" i="2"/>
  <c r="H247" i="2"/>
  <c r="I247" i="2"/>
  <c r="H245" i="2"/>
  <c r="I245" i="2"/>
  <c r="H242" i="2"/>
  <c r="I242" i="2"/>
  <c r="H249" i="2"/>
  <c r="I249" i="2"/>
  <c r="H243" i="2"/>
  <c r="I243" i="2"/>
  <c r="H244" i="2"/>
  <c r="I244" i="2"/>
  <c r="H241" i="2"/>
  <c r="I241" i="2"/>
  <c r="H246" i="2"/>
  <c r="I246" i="2"/>
  <c r="H317" i="2"/>
  <c r="I317" i="2"/>
  <c r="G305" i="2"/>
  <c r="G317" i="2"/>
  <c r="G241" i="2"/>
  <c r="G244" i="2"/>
  <c r="G245" i="2"/>
  <c r="G248" i="2"/>
  <c r="G249" i="2"/>
  <c r="G243" i="2"/>
  <c r="G246" i="2"/>
  <c r="G242" i="2"/>
  <c r="G247" i="2"/>
  <c r="B107" i="1"/>
  <c r="D316" i="2"/>
  <c r="D328" i="2"/>
  <c r="D315" i="2"/>
  <c r="D310" i="2"/>
  <c r="D307" i="2"/>
  <c r="D309" i="2"/>
  <c r="D313" i="2"/>
  <c r="D312" i="2"/>
  <c r="D314" i="2"/>
  <c r="D311" i="2"/>
  <c r="D308" i="2"/>
  <c r="F262" i="2"/>
  <c r="A263" i="2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C254" i="2"/>
  <c r="C260" i="2"/>
  <c r="C253" i="2"/>
  <c r="C252" i="2"/>
  <c r="C259" i="2"/>
  <c r="C255" i="2"/>
  <c r="C258" i="2"/>
  <c r="C256" i="2"/>
  <c r="C257" i="2"/>
  <c r="A108" i="1"/>
  <c r="F309" i="2"/>
  <c r="F315" i="2"/>
  <c r="F307" i="2"/>
  <c r="F310" i="2"/>
  <c r="F311" i="2"/>
  <c r="F312" i="2"/>
  <c r="F313" i="2"/>
  <c r="F314" i="2"/>
  <c r="F308" i="2"/>
  <c r="L328" i="2" l="1"/>
  <c r="M328" i="2"/>
  <c r="N328" i="2" s="1"/>
  <c r="L316" i="2"/>
  <c r="M316" i="2"/>
  <c r="N316" i="2" s="1"/>
  <c r="L257" i="2"/>
  <c r="M257" i="2"/>
  <c r="N257" i="2" s="1"/>
  <c r="L259" i="2"/>
  <c r="M259" i="2"/>
  <c r="N259" i="2" s="1"/>
  <c r="L254" i="2"/>
  <c r="M254" i="2"/>
  <c r="N254" i="2" s="1"/>
  <c r="L255" i="2"/>
  <c r="M255" i="2"/>
  <c r="N255" i="2" s="1"/>
  <c r="L260" i="2"/>
  <c r="M260" i="2"/>
  <c r="N260" i="2" s="1"/>
  <c r="L256" i="2"/>
  <c r="M256" i="2"/>
  <c r="N256" i="2" s="1"/>
  <c r="L252" i="2"/>
  <c r="M252" i="2"/>
  <c r="N252" i="2" s="1"/>
  <c r="L258" i="2"/>
  <c r="M258" i="2"/>
  <c r="N258" i="2" s="1"/>
  <c r="L253" i="2"/>
  <c r="M253" i="2"/>
  <c r="N253" i="2" s="1"/>
  <c r="J257" i="2"/>
  <c r="K257" i="2"/>
  <c r="J259" i="2"/>
  <c r="K259" i="2"/>
  <c r="J254" i="2"/>
  <c r="K254" i="2"/>
  <c r="J328" i="2"/>
  <c r="K328" i="2"/>
  <c r="J256" i="2"/>
  <c r="K256" i="2"/>
  <c r="J252" i="2"/>
  <c r="K252" i="2"/>
  <c r="J255" i="2"/>
  <c r="K255" i="2"/>
  <c r="J260" i="2"/>
  <c r="K260" i="2"/>
  <c r="J316" i="2"/>
  <c r="K316" i="2"/>
  <c r="J258" i="2"/>
  <c r="K258" i="2"/>
  <c r="J253" i="2"/>
  <c r="K253" i="2"/>
  <c r="H316" i="2"/>
  <c r="I316" i="2"/>
  <c r="H255" i="2"/>
  <c r="I255" i="2"/>
  <c r="H260" i="2"/>
  <c r="I260" i="2"/>
  <c r="H256" i="2"/>
  <c r="I256" i="2"/>
  <c r="H252" i="2"/>
  <c r="I252" i="2"/>
  <c r="H258" i="2"/>
  <c r="I258" i="2"/>
  <c r="H253" i="2"/>
  <c r="I253" i="2"/>
  <c r="H257" i="2"/>
  <c r="I257" i="2"/>
  <c r="H259" i="2"/>
  <c r="I259" i="2"/>
  <c r="H254" i="2"/>
  <c r="I254" i="2"/>
  <c r="H328" i="2"/>
  <c r="I328" i="2"/>
  <c r="G316" i="2"/>
  <c r="G328" i="2"/>
  <c r="G259" i="2"/>
  <c r="G253" i="2"/>
  <c r="G258" i="2"/>
  <c r="G257" i="2"/>
  <c r="G256" i="2"/>
  <c r="G255" i="2"/>
  <c r="G252" i="2"/>
  <c r="G260" i="2"/>
  <c r="G254" i="2"/>
  <c r="B108" i="1"/>
  <c r="D327" i="2"/>
  <c r="D339" i="2"/>
  <c r="D324" i="2"/>
  <c r="D323" i="2"/>
  <c r="D322" i="2"/>
  <c r="D320" i="2"/>
  <c r="D321" i="2"/>
  <c r="D326" i="2"/>
  <c r="D319" i="2"/>
  <c r="D325" i="2"/>
  <c r="D318" i="2"/>
  <c r="F273" i="2"/>
  <c r="A274" i="2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C271" i="2"/>
  <c r="C268" i="2"/>
  <c r="C270" i="2"/>
  <c r="C269" i="2"/>
  <c r="C267" i="2"/>
  <c r="C266" i="2"/>
  <c r="C263" i="2"/>
  <c r="C265" i="2"/>
  <c r="C264" i="2"/>
  <c r="A109" i="1"/>
  <c r="F326" i="2"/>
  <c r="F322" i="2"/>
  <c r="F319" i="2"/>
  <c r="F324" i="2"/>
  <c r="F323" i="2"/>
  <c r="F321" i="2"/>
  <c r="F318" i="2"/>
  <c r="F320" i="2"/>
  <c r="F325" i="2"/>
  <c r="L339" i="2" l="1"/>
  <c r="M339" i="2"/>
  <c r="N339" i="2" s="1"/>
  <c r="L327" i="2"/>
  <c r="M327" i="2"/>
  <c r="N327" i="2" s="1"/>
  <c r="L266" i="2"/>
  <c r="M266" i="2"/>
  <c r="N266" i="2" s="1"/>
  <c r="L268" i="2"/>
  <c r="M268" i="2"/>
  <c r="N268" i="2" s="1"/>
  <c r="L264" i="2"/>
  <c r="M264" i="2"/>
  <c r="N264" i="2" s="1"/>
  <c r="L267" i="2"/>
  <c r="M267" i="2"/>
  <c r="N267" i="2" s="1"/>
  <c r="L271" i="2"/>
  <c r="M271" i="2"/>
  <c r="N271" i="2" s="1"/>
  <c r="L265" i="2"/>
  <c r="M265" i="2"/>
  <c r="N265" i="2" s="1"/>
  <c r="L269" i="2"/>
  <c r="M269" i="2"/>
  <c r="N269" i="2" s="1"/>
  <c r="L263" i="2"/>
  <c r="M263" i="2"/>
  <c r="N263" i="2" s="1"/>
  <c r="L270" i="2"/>
  <c r="M270" i="2"/>
  <c r="N270" i="2" s="1"/>
  <c r="J265" i="2"/>
  <c r="K265" i="2"/>
  <c r="J327" i="2"/>
  <c r="K327" i="2"/>
  <c r="J263" i="2"/>
  <c r="K263" i="2"/>
  <c r="J269" i="2"/>
  <c r="K269" i="2"/>
  <c r="J266" i="2"/>
  <c r="K266" i="2"/>
  <c r="J268" i="2"/>
  <c r="K268" i="2"/>
  <c r="J264" i="2"/>
  <c r="K264" i="2"/>
  <c r="J267" i="2"/>
  <c r="K267" i="2"/>
  <c r="J271" i="2"/>
  <c r="K271" i="2"/>
  <c r="J339" i="2"/>
  <c r="K339" i="2"/>
  <c r="J270" i="2"/>
  <c r="K270" i="2"/>
  <c r="H327" i="2"/>
  <c r="I327" i="2"/>
  <c r="H265" i="2"/>
  <c r="I265" i="2"/>
  <c r="H269" i="2"/>
  <c r="I269" i="2"/>
  <c r="H263" i="2"/>
  <c r="I263" i="2"/>
  <c r="H270" i="2"/>
  <c r="I270" i="2"/>
  <c r="H266" i="2"/>
  <c r="I266" i="2"/>
  <c r="H268" i="2"/>
  <c r="I268" i="2"/>
  <c r="H264" i="2"/>
  <c r="I264" i="2"/>
  <c r="H267" i="2"/>
  <c r="I267" i="2"/>
  <c r="H271" i="2"/>
  <c r="I271" i="2"/>
  <c r="H339" i="2"/>
  <c r="I339" i="2"/>
  <c r="G327" i="2"/>
  <c r="G339" i="2"/>
  <c r="G269" i="2"/>
  <c r="G264" i="2"/>
  <c r="G263" i="2"/>
  <c r="G265" i="2"/>
  <c r="G266" i="2"/>
  <c r="G267" i="2"/>
  <c r="G270" i="2"/>
  <c r="G271" i="2"/>
  <c r="G268" i="2"/>
  <c r="B109" i="1"/>
  <c r="D350" i="2"/>
  <c r="D338" i="2"/>
  <c r="D331" i="2"/>
  <c r="D332" i="2"/>
  <c r="D334" i="2"/>
  <c r="D330" i="2"/>
  <c r="D329" i="2"/>
  <c r="D335" i="2"/>
  <c r="D333" i="2"/>
  <c r="D336" i="2"/>
  <c r="D337" i="2"/>
  <c r="F284" i="2"/>
  <c r="A285" i="2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C274" i="2"/>
  <c r="C279" i="2"/>
  <c r="C281" i="2"/>
  <c r="C275" i="2"/>
  <c r="C280" i="2"/>
  <c r="C282" i="2"/>
  <c r="C278" i="2"/>
  <c r="C277" i="2"/>
  <c r="C276" i="2"/>
  <c r="A110" i="1"/>
  <c r="F335" i="2"/>
  <c r="F336" i="2"/>
  <c r="F332" i="2"/>
  <c r="F331" i="2"/>
  <c r="F330" i="2"/>
  <c r="F337" i="2"/>
  <c r="F333" i="2"/>
  <c r="F329" i="2"/>
  <c r="F334" i="2"/>
  <c r="L350" i="2" l="1"/>
  <c r="M350" i="2"/>
  <c r="N350" i="2" s="1"/>
  <c r="L338" i="2"/>
  <c r="M338" i="2"/>
  <c r="N338" i="2" s="1"/>
  <c r="L282" i="2"/>
  <c r="M282" i="2"/>
  <c r="N282" i="2" s="1"/>
  <c r="L279" i="2"/>
  <c r="M279" i="2"/>
  <c r="N279" i="2" s="1"/>
  <c r="L276" i="2"/>
  <c r="M276" i="2"/>
  <c r="N276" i="2" s="1"/>
  <c r="L280" i="2"/>
  <c r="M280" i="2"/>
  <c r="N280" i="2" s="1"/>
  <c r="L274" i="2"/>
  <c r="M274" i="2"/>
  <c r="N274" i="2" s="1"/>
  <c r="L277" i="2"/>
  <c r="M277" i="2"/>
  <c r="N277" i="2" s="1"/>
  <c r="L275" i="2"/>
  <c r="M275" i="2"/>
  <c r="N275" i="2" s="1"/>
  <c r="L278" i="2"/>
  <c r="M278" i="2"/>
  <c r="N278" i="2" s="1"/>
  <c r="L281" i="2"/>
  <c r="M281" i="2"/>
  <c r="N281" i="2" s="1"/>
  <c r="J276" i="2"/>
  <c r="K276" i="2"/>
  <c r="J280" i="2"/>
  <c r="K280" i="2"/>
  <c r="J274" i="2"/>
  <c r="K274" i="2"/>
  <c r="J338" i="2"/>
  <c r="K338" i="2"/>
  <c r="J278" i="2"/>
  <c r="K278" i="2"/>
  <c r="J281" i="2"/>
  <c r="K281" i="2"/>
  <c r="J282" i="2"/>
  <c r="K282" i="2"/>
  <c r="J279" i="2"/>
  <c r="K279" i="2"/>
  <c r="J277" i="2"/>
  <c r="K277" i="2"/>
  <c r="J275" i="2"/>
  <c r="K275" i="2"/>
  <c r="J350" i="2"/>
  <c r="K350" i="2"/>
  <c r="H278" i="2"/>
  <c r="I278" i="2"/>
  <c r="H282" i="2"/>
  <c r="I282" i="2"/>
  <c r="H277" i="2"/>
  <c r="I277" i="2"/>
  <c r="H275" i="2"/>
  <c r="I275" i="2"/>
  <c r="H350" i="2"/>
  <c r="I350" i="2"/>
  <c r="H281" i="2"/>
  <c r="I281" i="2"/>
  <c r="H279" i="2"/>
  <c r="I279" i="2"/>
  <c r="H276" i="2"/>
  <c r="I276" i="2"/>
  <c r="H280" i="2"/>
  <c r="I280" i="2"/>
  <c r="H274" i="2"/>
  <c r="I274" i="2"/>
  <c r="H338" i="2"/>
  <c r="I338" i="2"/>
  <c r="G350" i="2"/>
  <c r="G338" i="2"/>
  <c r="G280" i="2"/>
  <c r="G276" i="2"/>
  <c r="G278" i="2"/>
  <c r="G277" i="2"/>
  <c r="G282" i="2"/>
  <c r="G281" i="2"/>
  <c r="G279" i="2"/>
  <c r="G275" i="2"/>
  <c r="G274" i="2"/>
  <c r="B110" i="1"/>
  <c r="D349" i="2"/>
  <c r="D361" i="2"/>
  <c r="D343" i="2"/>
  <c r="D346" i="2"/>
  <c r="D345" i="2"/>
  <c r="D340" i="2"/>
  <c r="D342" i="2"/>
  <c r="D344" i="2"/>
  <c r="D341" i="2"/>
  <c r="D347" i="2"/>
  <c r="D348" i="2"/>
  <c r="F295" i="2"/>
  <c r="A296" i="2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C292" i="2"/>
  <c r="C287" i="2"/>
  <c r="C293" i="2"/>
  <c r="C291" i="2"/>
  <c r="C288" i="2"/>
  <c r="C286" i="2"/>
  <c r="C290" i="2"/>
  <c r="C289" i="2"/>
  <c r="C285" i="2"/>
  <c r="A111" i="1"/>
  <c r="F348" i="2"/>
  <c r="F340" i="2"/>
  <c r="F341" i="2"/>
  <c r="F343" i="2"/>
  <c r="F346" i="2"/>
  <c r="F342" i="2"/>
  <c r="F345" i="2"/>
  <c r="F347" i="2"/>
  <c r="F344" i="2"/>
  <c r="L361" i="2" l="1"/>
  <c r="M361" i="2"/>
  <c r="N361" i="2" s="1"/>
  <c r="L349" i="2"/>
  <c r="M349" i="2"/>
  <c r="N349" i="2" s="1"/>
  <c r="L285" i="2"/>
  <c r="M285" i="2"/>
  <c r="N285" i="2" s="1"/>
  <c r="L288" i="2"/>
  <c r="M288" i="2"/>
  <c r="N288" i="2" s="1"/>
  <c r="L292" i="2"/>
  <c r="M292" i="2"/>
  <c r="N292" i="2" s="1"/>
  <c r="L286" i="2"/>
  <c r="M286" i="2"/>
  <c r="N286" i="2" s="1"/>
  <c r="L287" i="2"/>
  <c r="M287" i="2"/>
  <c r="N287" i="2" s="1"/>
  <c r="L289" i="2"/>
  <c r="M289" i="2"/>
  <c r="N289" i="2" s="1"/>
  <c r="L291" i="2"/>
  <c r="M291" i="2"/>
  <c r="N291" i="2" s="1"/>
  <c r="L290" i="2"/>
  <c r="M290" i="2"/>
  <c r="N290" i="2" s="1"/>
  <c r="L293" i="2"/>
  <c r="M293" i="2"/>
  <c r="N293" i="2" s="1"/>
  <c r="J349" i="2"/>
  <c r="K349" i="2"/>
  <c r="J286" i="2"/>
  <c r="K286" i="2"/>
  <c r="J287" i="2"/>
  <c r="K287" i="2"/>
  <c r="J290" i="2"/>
  <c r="K290" i="2"/>
  <c r="J293" i="2"/>
  <c r="K293" i="2"/>
  <c r="J285" i="2"/>
  <c r="K285" i="2"/>
  <c r="J288" i="2"/>
  <c r="K288" i="2"/>
  <c r="J292" i="2"/>
  <c r="K292" i="2"/>
  <c r="J361" i="2"/>
  <c r="K361" i="2"/>
  <c r="J289" i="2"/>
  <c r="K289" i="2"/>
  <c r="J291" i="2"/>
  <c r="K291" i="2"/>
  <c r="H293" i="2"/>
  <c r="I293" i="2"/>
  <c r="H290" i="2"/>
  <c r="I290" i="2"/>
  <c r="H286" i="2"/>
  <c r="I286" i="2"/>
  <c r="H287" i="2"/>
  <c r="I287" i="2"/>
  <c r="H289" i="2"/>
  <c r="I289" i="2"/>
  <c r="H291" i="2"/>
  <c r="I291" i="2"/>
  <c r="H349" i="2"/>
  <c r="I349" i="2"/>
  <c r="H285" i="2"/>
  <c r="I285" i="2"/>
  <c r="H288" i="2"/>
  <c r="I288" i="2"/>
  <c r="H292" i="2"/>
  <c r="I292" i="2"/>
  <c r="H361" i="2"/>
  <c r="I361" i="2"/>
  <c r="G361" i="2"/>
  <c r="G349" i="2"/>
  <c r="G288" i="2"/>
  <c r="G285" i="2"/>
  <c r="G289" i="2"/>
  <c r="G290" i="2"/>
  <c r="G291" i="2"/>
  <c r="G286" i="2"/>
  <c r="G293" i="2"/>
  <c r="G287" i="2"/>
  <c r="G292" i="2"/>
  <c r="B111" i="1"/>
  <c r="D372" i="2"/>
  <c r="D360" i="2"/>
  <c r="D353" i="2"/>
  <c r="D354" i="2"/>
  <c r="D352" i="2"/>
  <c r="D351" i="2"/>
  <c r="D355" i="2"/>
  <c r="D359" i="2"/>
  <c r="D357" i="2"/>
  <c r="D358" i="2"/>
  <c r="D356" i="2"/>
  <c r="F306" i="2"/>
  <c r="A307" i="2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C304" i="2"/>
  <c r="C301" i="2"/>
  <c r="C300" i="2"/>
  <c r="C299" i="2"/>
  <c r="C303" i="2"/>
  <c r="C302" i="2"/>
  <c r="C298" i="2"/>
  <c r="C297" i="2"/>
  <c r="C296" i="2"/>
  <c r="A112" i="1"/>
  <c r="F356" i="2"/>
  <c r="F355" i="2"/>
  <c r="F357" i="2"/>
  <c r="F353" i="2"/>
  <c r="F359" i="2"/>
  <c r="F352" i="2"/>
  <c r="F354" i="2"/>
  <c r="F351" i="2"/>
  <c r="F358" i="2"/>
  <c r="L360" i="2" l="1"/>
  <c r="M360" i="2"/>
  <c r="N360" i="2" s="1"/>
  <c r="L372" i="2"/>
  <c r="M372" i="2"/>
  <c r="N372" i="2" s="1"/>
  <c r="L298" i="2"/>
  <c r="M298" i="2"/>
  <c r="N298" i="2" s="1"/>
  <c r="L300" i="2"/>
  <c r="M300" i="2"/>
  <c r="N300" i="2" s="1"/>
  <c r="L302" i="2"/>
  <c r="M302" i="2"/>
  <c r="N302" i="2" s="1"/>
  <c r="L301" i="2"/>
  <c r="M301" i="2"/>
  <c r="N301" i="2" s="1"/>
  <c r="L296" i="2"/>
  <c r="M296" i="2"/>
  <c r="N296" i="2" s="1"/>
  <c r="L303" i="2"/>
  <c r="M303" i="2"/>
  <c r="N303" i="2" s="1"/>
  <c r="L304" i="2"/>
  <c r="M304" i="2"/>
  <c r="N304" i="2" s="1"/>
  <c r="L297" i="2"/>
  <c r="M297" i="2"/>
  <c r="N297" i="2" s="1"/>
  <c r="L299" i="2"/>
  <c r="M299" i="2"/>
  <c r="N299" i="2" s="1"/>
  <c r="J372" i="2"/>
  <c r="K372" i="2"/>
  <c r="J298" i="2"/>
  <c r="K298" i="2"/>
  <c r="J300" i="2"/>
  <c r="K300" i="2"/>
  <c r="J297" i="2"/>
  <c r="K297" i="2"/>
  <c r="J299" i="2"/>
  <c r="K299" i="2"/>
  <c r="J302" i="2"/>
  <c r="K302" i="2"/>
  <c r="J301" i="2"/>
  <c r="K301" i="2"/>
  <c r="J296" i="2"/>
  <c r="K296" i="2"/>
  <c r="J303" i="2"/>
  <c r="K303" i="2"/>
  <c r="J304" i="2"/>
  <c r="K304" i="2"/>
  <c r="J360" i="2"/>
  <c r="K360" i="2"/>
  <c r="H298" i="2"/>
  <c r="I298" i="2"/>
  <c r="H300" i="2"/>
  <c r="I300" i="2"/>
  <c r="H296" i="2"/>
  <c r="I296" i="2"/>
  <c r="H303" i="2"/>
  <c r="I303" i="2"/>
  <c r="H304" i="2"/>
  <c r="I304" i="2"/>
  <c r="H360" i="2"/>
  <c r="I360" i="2"/>
  <c r="H297" i="2"/>
  <c r="I297" i="2"/>
  <c r="H299" i="2"/>
  <c r="I299" i="2"/>
  <c r="H372" i="2"/>
  <c r="I372" i="2"/>
  <c r="H302" i="2"/>
  <c r="I302" i="2"/>
  <c r="H301" i="2"/>
  <c r="I301" i="2"/>
  <c r="G360" i="2"/>
  <c r="G372" i="2"/>
  <c r="G299" i="2"/>
  <c r="G296" i="2"/>
  <c r="G297" i="2"/>
  <c r="G298" i="2"/>
  <c r="G302" i="2"/>
  <c r="G303" i="2"/>
  <c r="G304" i="2"/>
  <c r="G300" i="2"/>
  <c r="G301" i="2"/>
  <c r="B112" i="1"/>
  <c r="D383" i="2"/>
  <c r="D371" i="2"/>
  <c r="D367" i="2"/>
  <c r="D364" i="2"/>
  <c r="D362" i="2"/>
  <c r="D369" i="2"/>
  <c r="D365" i="2"/>
  <c r="D363" i="2"/>
  <c r="D366" i="2"/>
  <c r="D370" i="2"/>
  <c r="D368" i="2"/>
  <c r="F317" i="2"/>
  <c r="A318" i="2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C312" i="2"/>
  <c r="C311" i="2"/>
  <c r="C308" i="2"/>
  <c r="C310" i="2"/>
  <c r="C309" i="2"/>
  <c r="C307" i="2"/>
  <c r="C313" i="2"/>
  <c r="C315" i="2"/>
  <c r="C314" i="2"/>
  <c r="A113" i="1"/>
  <c r="F370" i="2"/>
  <c r="F367" i="2"/>
  <c r="F369" i="2"/>
  <c r="F365" i="2"/>
  <c r="F364" i="2"/>
  <c r="F363" i="2"/>
  <c r="F366" i="2"/>
  <c r="F368" i="2"/>
  <c r="F362" i="2"/>
  <c r="L371" i="2" l="1"/>
  <c r="M371" i="2"/>
  <c r="N371" i="2" s="1"/>
  <c r="L383" i="2"/>
  <c r="M383" i="2"/>
  <c r="N383" i="2" s="1"/>
  <c r="L307" i="2"/>
  <c r="M307" i="2"/>
  <c r="N307" i="2" s="1"/>
  <c r="L311" i="2"/>
  <c r="M311" i="2"/>
  <c r="N311" i="2" s="1"/>
  <c r="L314" i="2"/>
  <c r="M314" i="2"/>
  <c r="N314" i="2" s="1"/>
  <c r="L309" i="2"/>
  <c r="M309" i="2"/>
  <c r="N309" i="2" s="1"/>
  <c r="L312" i="2"/>
  <c r="M312" i="2"/>
  <c r="N312" i="2" s="1"/>
  <c r="L315" i="2"/>
  <c r="M315" i="2"/>
  <c r="N315" i="2" s="1"/>
  <c r="L310" i="2"/>
  <c r="M310" i="2"/>
  <c r="N310" i="2" s="1"/>
  <c r="L313" i="2"/>
  <c r="M313" i="2"/>
  <c r="N313" i="2" s="1"/>
  <c r="L308" i="2"/>
  <c r="M308" i="2"/>
  <c r="N308" i="2" s="1"/>
  <c r="J307" i="2"/>
  <c r="K307" i="2"/>
  <c r="J311" i="2"/>
  <c r="K311" i="2"/>
  <c r="J314" i="2"/>
  <c r="K314" i="2"/>
  <c r="J309" i="2"/>
  <c r="K309" i="2"/>
  <c r="J312" i="2"/>
  <c r="K312" i="2"/>
  <c r="J371" i="2"/>
  <c r="K371" i="2"/>
  <c r="J313" i="2"/>
  <c r="K313" i="2"/>
  <c r="J308" i="2"/>
  <c r="K308" i="2"/>
  <c r="J315" i="2"/>
  <c r="K315" i="2"/>
  <c r="J310" i="2"/>
  <c r="K310" i="2"/>
  <c r="J383" i="2"/>
  <c r="K383" i="2"/>
  <c r="H307" i="2"/>
  <c r="I307" i="2"/>
  <c r="H315" i="2"/>
  <c r="I315" i="2"/>
  <c r="H310" i="2"/>
  <c r="I310" i="2"/>
  <c r="H383" i="2"/>
  <c r="I383" i="2"/>
  <c r="H313" i="2"/>
  <c r="I313" i="2"/>
  <c r="H308" i="2"/>
  <c r="I308" i="2"/>
  <c r="H311" i="2"/>
  <c r="I311" i="2"/>
  <c r="H314" i="2"/>
  <c r="I314" i="2"/>
  <c r="H309" i="2"/>
  <c r="I309" i="2"/>
  <c r="H312" i="2"/>
  <c r="I312" i="2"/>
  <c r="H371" i="2"/>
  <c r="I371" i="2"/>
  <c r="G371" i="2"/>
  <c r="G383" i="2"/>
  <c r="G314" i="2"/>
  <c r="G315" i="2"/>
  <c r="G313" i="2"/>
  <c r="G307" i="2"/>
  <c r="G310" i="2"/>
  <c r="G311" i="2"/>
  <c r="G309" i="2"/>
  <c r="G308" i="2"/>
  <c r="G312" i="2"/>
  <c r="B113" i="1"/>
  <c r="D382" i="2"/>
  <c r="D394" i="2"/>
  <c r="D377" i="2"/>
  <c r="D378" i="2"/>
  <c r="D374" i="2"/>
  <c r="D373" i="2"/>
  <c r="D376" i="2"/>
  <c r="D379" i="2"/>
  <c r="D381" i="2"/>
  <c r="D380" i="2"/>
  <c r="D375" i="2"/>
  <c r="F328" i="2"/>
  <c r="A329" i="2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C320" i="2"/>
  <c r="C319" i="2"/>
  <c r="C321" i="2"/>
  <c r="C326" i="2"/>
  <c r="C325" i="2"/>
  <c r="C324" i="2"/>
  <c r="C323" i="2"/>
  <c r="C322" i="2"/>
  <c r="C318" i="2"/>
  <c r="A114" i="1"/>
  <c r="F375" i="2"/>
  <c r="F378" i="2"/>
  <c r="F380" i="2"/>
  <c r="F377" i="2"/>
  <c r="F373" i="2"/>
  <c r="F379" i="2"/>
  <c r="F374" i="2"/>
  <c r="F381" i="2"/>
  <c r="F376" i="2"/>
  <c r="L394" i="2" l="1"/>
  <c r="M394" i="2"/>
  <c r="N394" i="2" s="1"/>
  <c r="L382" i="2"/>
  <c r="M382" i="2"/>
  <c r="N382" i="2" s="1"/>
  <c r="L318" i="2"/>
  <c r="M318" i="2"/>
  <c r="N318" i="2" s="1"/>
  <c r="L325" i="2"/>
  <c r="M325" i="2"/>
  <c r="N325" i="2" s="1"/>
  <c r="L320" i="2"/>
  <c r="M320" i="2"/>
  <c r="N320" i="2" s="1"/>
  <c r="L322" i="2"/>
  <c r="M322" i="2"/>
  <c r="N322" i="2" s="1"/>
  <c r="L326" i="2"/>
  <c r="M326" i="2"/>
  <c r="N326" i="2" s="1"/>
  <c r="L323" i="2"/>
  <c r="M323" i="2"/>
  <c r="N323" i="2" s="1"/>
  <c r="L321" i="2"/>
  <c r="M321" i="2"/>
  <c r="N321" i="2" s="1"/>
  <c r="L324" i="2"/>
  <c r="M324" i="2"/>
  <c r="N324" i="2" s="1"/>
  <c r="L319" i="2"/>
  <c r="M319" i="2"/>
  <c r="N319" i="2" s="1"/>
  <c r="J324" i="2"/>
  <c r="K324" i="2"/>
  <c r="J319" i="2"/>
  <c r="K319" i="2"/>
  <c r="J323" i="2"/>
  <c r="K323" i="2"/>
  <c r="J321" i="2"/>
  <c r="K321" i="2"/>
  <c r="J318" i="2"/>
  <c r="K318" i="2"/>
  <c r="J325" i="2"/>
  <c r="K325" i="2"/>
  <c r="J320" i="2"/>
  <c r="K320" i="2"/>
  <c r="J394" i="2"/>
  <c r="K394" i="2"/>
  <c r="J322" i="2"/>
  <c r="K322" i="2"/>
  <c r="J326" i="2"/>
  <c r="K326" i="2"/>
  <c r="J382" i="2"/>
  <c r="K382" i="2"/>
  <c r="H382" i="2"/>
  <c r="I382" i="2"/>
  <c r="H318" i="2"/>
  <c r="I318" i="2"/>
  <c r="H325" i="2"/>
  <c r="I325" i="2"/>
  <c r="H320" i="2"/>
  <c r="I320" i="2"/>
  <c r="H394" i="2"/>
  <c r="I394" i="2"/>
  <c r="H322" i="2"/>
  <c r="I322" i="2"/>
  <c r="H326" i="2"/>
  <c r="I326" i="2"/>
  <c r="H323" i="2"/>
  <c r="I323" i="2"/>
  <c r="H321" i="2"/>
  <c r="I321" i="2"/>
  <c r="H324" i="2"/>
  <c r="I324" i="2"/>
  <c r="H319" i="2"/>
  <c r="I319" i="2"/>
  <c r="G394" i="2"/>
  <c r="G382" i="2"/>
  <c r="G320" i="2"/>
  <c r="G318" i="2"/>
  <c r="G322" i="2"/>
  <c r="G323" i="2"/>
  <c r="G324" i="2"/>
  <c r="G326" i="2"/>
  <c r="G325" i="2"/>
  <c r="G319" i="2"/>
  <c r="G321" i="2"/>
  <c r="B114" i="1"/>
  <c r="D405" i="2"/>
  <c r="D393" i="2"/>
  <c r="D386" i="2"/>
  <c r="D388" i="2"/>
  <c r="D384" i="2"/>
  <c r="D392" i="2"/>
  <c r="D387" i="2"/>
  <c r="D389" i="2"/>
  <c r="D391" i="2"/>
  <c r="D390" i="2"/>
  <c r="D385" i="2"/>
  <c r="F339" i="2"/>
  <c r="A340" i="2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C332" i="2"/>
  <c r="C331" i="2"/>
  <c r="C337" i="2"/>
  <c r="C330" i="2"/>
  <c r="C329" i="2"/>
  <c r="C333" i="2"/>
  <c r="C336" i="2"/>
  <c r="C334" i="2"/>
  <c r="C335" i="2"/>
  <c r="A115" i="1"/>
  <c r="F390" i="2"/>
  <c r="F389" i="2"/>
  <c r="F384" i="2"/>
  <c r="F385" i="2"/>
  <c r="F391" i="2"/>
  <c r="F386" i="2"/>
  <c r="F387" i="2"/>
  <c r="F388" i="2"/>
  <c r="F392" i="2"/>
  <c r="L393" i="2" l="1"/>
  <c r="M393" i="2"/>
  <c r="N393" i="2" s="1"/>
  <c r="L405" i="2"/>
  <c r="M405" i="2"/>
  <c r="N405" i="2" s="1"/>
  <c r="L335" i="2"/>
  <c r="M335" i="2"/>
  <c r="N335" i="2" s="1"/>
  <c r="L329" i="2"/>
  <c r="M329" i="2"/>
  <c r="N329" i="2" s="1"/>
  <c r="L332" i="2"/>
  <c r="M332" i="2"/>
  <c r="N332" i="2" s="1"/>
  <c r="L331" i="2"/>
  <c r="M331" i="2"/>
  <c r="N331" i="2" s="1"/>
  <c r="L330" i="2"/>
  <c r="M330" i="2"/>
  <c r="N330" i="2" s="1"/>
  <c r="L334" i="2"/>
  <c r="M334" i="2"/>
  <c r="N334" i="2" s="1"/>
  <c r="L336" i="2"/>
  <c r="M336" i="2"/>
  <c r="N336" i="2" s="1"/>
  <c r="L337" i="2"/>
  <c r="M337" i="2"/>
  <c r="N337" i="2" s="1"/>
  <c r="L333" i="2"/>
  <c r="M333" i="2"/>
  <c r="N333" i="2" s="1"/>
  <c r="J333" i="2"/>
  <c r="K333" i="2"/>
  <c r="J331" i="2"/>
  <c r="K331" i="2"/>
  <c r="J335" i="2"/>
  <c r="K335" i="2"/>
  <c r="J329" i="2"/>
  <c r="K329" i="2"/>
  <c r="J332" i="2"/>
  <c r="K332" i="2"/>
  <c r="J393" i="2"/>
  <c r="K393" i="2"/>
  <c r="J405" i="2"/>
  <c r="K405" i="2"/>
  <c r="J334" i="2"/>
  <c r="K334" i="2"/>
  <c r="J330" i="2"/>
  <c r="K330" i="2"/>
  <c r="J336" i="2"/>
  <c r="K336" i="2"/>
  <c r="J337" i="2"/>
  <c r="K337" i="2"/>
  <c r="H334" i="2"/>
  <c r="I334" i="2"/>
  <c r="H330" i="2"/>
  <c r="I330" i="2"/>
  <c r="H329" i="2"/>
  <c r="I329" i="2"/>
  <c r="H393" i="2"/>
  <c r="I393" i="2"/>
  <c r="H405" i="2"/>
  <c r="I405" i="2"/>
  <c r="H336" i="2"/>
  <c r="I336" i="2"/>
  <c r="H337" i="2"/>
  <c r="I337" i="2"/>
  <c r="H335" i="2"/>
  <c r="I335" i="2"/>
  <c r="H332" i="2"/>
  <c r="I332" i="2"/>
  <c r="H333" i="2"/>
  <c r="I333" i="2"/>
  <c r="H331" i="2"/>
  <c r="I331" i="2"/>
  <c r="G393" i="2"/>
  <c r="G405" i="2"/>
  <c r="G335" i="2"/>
  <c r="G334" i="2"/>
  <c r="G329" i="2"/>
  <c r="G336" i="2"/>
  <c r="G333" i="2"/>
  <c r="G330" i="2"/>
  <c r="G331" i="2"/>
  <c r="G337" i="2"/>
  <c r="G332" i="2"/>
  <c r="B115" i="1"/>
  <c r="D404" i="2"/>
  <c r="D416" i="2"/>
  <c r="D396" i="2"/>
  <c r="D395" i="2"/>
  <c r="D401" i="2"/>
  <c r="D397" i="2"/>
  <c r="D402" i="2"/>
  <c r="D400" i="2"/>
  <c r="D399" i="2"/>
  <c r="D398" i="2"/>
  <c r="D403" i="2"/>
  <c r="F350" i="2"/>
  <c r="A351" i="2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C344" i="2"/>
  <c r="C341" i="2"/>
  <c r="C346" i="2"/>
  <c r="C348" i="2"/>
  <c r="C347" i="2"/>
  <c r="C340" i="2"/>
  <c r="C345" i="2"/>
  <c r="C343" i="2"/>
  <c r="C342" i="2"/>
  <c r="A116" i="1"/>
  <c r="F402" i="2"/>
  <c r="F399" i="2"/>
  <c r="F401" i="2"/>
  <c r="F398" i="2"/>
  <c r="F397" i="2"/>
  <c r="F396" i="2"/>
  <c r="F400" i="2"/>
  <c r="F403" i="2"/>
  <c r="F395" i="2"/>
  <c r="L416" i="2" l="1"/>
  <c r="M416" i="2"/>
  <c r="N416" i="2" s="1"/>
  <c r="L404" i="2"/>
  <c r="M404" i="2"/>
  <c r="N404" i="2" s="1"/>
  <c r="L340" i="2"/>
  <c r="M340" i="2"/>
  <c r="N340" i="2" s="1"/>
  <c r="L341" i="2"/>
  <c r="M341" i="2"/>
  <c r="N341" i="2" s="1"/>
  <c r="L342" i="2"/>
  <c r="M342" i="2"/>
  <c r="N342" i="2" s="1"/>
  <c r="L347" i="2"/>
  <c r="M347" i="2"/>
  <c r="N347" i="2" s="1"/>
  <c r="L344" i="2"/>
  <c r="M344" i="2"/>
  <c r="N344" i="2" s="1"/>
  <c r="L343" i="2"/>
  <c r="M343" i="2"/>
  <c r="N343" i="2" s="1"/>
  <c r="L348" i="2"/>
  <c r="M348" i="2"/>
  <c r="N348" i="2" s="1"/>
  <c r="L345" i="2"/>
  <c r="M345" i="2"/>
  <c r="N345" i="2" s="1"/>
  <c r="L346" i="2"/>
  <c r="M346" i="2"/>
  <c r="N346" i="2" s="1"/>
  <c r="J340" i="2"/>
  <c r="K340" i="2"/>
  <c r="J341" i="2"/>
  <c r="K341" i="2"/>
  <c r="J342" i="2"/>
  <c r="K342" i="2"/>
  <c r="J347" i="2"/>
  <c r="K347" i="2"/>
  <c r="J344" i="2"/>
  <c r="K344" i="2"/>
  <c r="J416" i="2"/>
  <c r="K416" i="2"/>
  <c r="J343" i="2"/>
  <c r="K343" i="2"/>
  <c r="J348" i="2"/>
  <c r="K348" i="2"/>
  <c r="J404" i="2"/>
  <c r="K404" i="2"/>
  <c r="J345" i="2"/>
  <c r="K345" i="2"/>
  <c r="J346" i="2"/>
  <c r="K346" i="2"/>
  <c r="H340" i="2"/>
  <c r="I340" i="2"/>
  <c r="H341" i="2"/>
  <c r="I341" i="2"/>
  <c r="H343" i="2"/>
  <c r="I343" i="2"/>
  <c r="H348" i="2"/>
  <c r="I348" i="2"/>
  <c r="H404" i="2"/>
  <c r="I404" i="2"/>
  <c r="H342" i="2"/>
  <c r="I342" i="2"/>
  <c r="H347" i="2"/>
  <c r="I347" i="2"/>
  <c r="H344" i="2"/>
  <c r="I344" i="2"/>
  <c r="H416" i="2"/>
  <c r="I416" i="2"/>
  <c r="H345" i="2"/>
  <c r="I345" i="2"/>
  <c r="H346" i="2"/>
  <c r="I346" i="2"/>
  <c r="G416" i="2"/>
  <c r="G404" i="2"/>
  <c r="G342" i="2"/>
  <c r="G343" i="2"/>
  <c r="G340" i="2"/>
  <c r="G348" i="2"/>
  <c r="G347" i="2"/>
  <c r="G344" i="2"/>
  <c r="G345" i="2"/>
  <c r="G346" i="2"/>
  <c r="G341" i="2"/>
  <c r="B116" i="1"/>
  <c r="D415" i="2"/>
  <c r="D427" i="2"/>
  <c r="D414" i="2"/>
  <c r="D407" i="2"/>
  <c r="D411" i="2"/>
  <c r="D409" i="2"/>
  <c r="D406" i="2"/>
  <c r="D410" i="2"/>
  <c r="D413" i="2"/>
  <c r="D408" i="2"/>
  <c r="D412" i="2"/>
  <c r="F361" i="2"/>
  <c r="A362" i="2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C352" i="2"/>
  <c r="C351" i="2"/>
  <c r="C359" i="2"/>
  <c r="C358" i="2"/>
  <c r="C353" i="2"/>
  <c r="C357" i="2"/>
  <c r="C356" i="2"/>
  <c r="C355" i="2"/>
  <c r="C354" i="2"/>
  <c r="A117" i="1"/>
  <c r="F413" i="2"/>
  <c r="F409" i="2"/>
  <c r="F414" i="2"/>
  <c r="F406" i="2"/>
  <c r="F410" i="2"/>
  <c r="F408" i="2"/>
  <c r="F412" i="2"/>
  <c r="F411" i="2"/>
  <c r="F407" i="2"/>
  <c r="L427" i="2" l="1"/>
  <c r="M427" i="2"/>
  <c r="N427" i="2" s="1"/>
  <c r="L415" i="2"/>
  <c r="M415" i="2"/>
  <c r="N415" i="2" s="1"/>
  <c r="L355" i="2"/>
  <c r="M355" i="2"/>
  <c r="N355" i="2" s="1"/>
  <c r="L357" i="2"/>
  <c r="M357" i="2"/>
  <c r="N357" i="2" s="1"/>
  <c r="L351" i="2"/>
  <c r="M351" i="2"/>
  <c r="N351" i="2" s="1"/>
  <c r="L354" i="2"/>
  <c r="M354" i="2"/>
  <c r="N354" i="2" s="1"/>
  <c r="L353" i="2"/>
  <c r="M353" i="2"/>
  <c r="N353" i="2" s="1"/>
  <c r="L352" i="2"/>
  <c r="M352" i="2"/>
  <c r="N352" i="2" s="1"/>
  <c r="L358" i="2"/>
  <c r="M358" i="2"/>
  <c r="N358" i="2" s="1"/>
  <c r="L356" i="2"/>
  <c r="M356" i="2"/>
  <c r="N356" i="2" s="1"/>
  <c r="L359" i="2"/>
  <c r="M359" i="2"/>
  <c r="N359" i="2" s="1"/>
  <c r="J354" i="2"/>
  <c r="K354" i="2"/>
  <c r="J353" i="2"/>
  <c r="K353" i="2"/>
  <c r="J352" i="2"/>
  <c r="K352" i="2"/>
  <c r="J427" i="2"/>
  <c r="K427" i="2"/>
  <c r="J356" i="2"/>
  <c r="K356" i="2"/>
  <c r="J359" i="2"/>
  <c r="K359" i="2"/>
  <c r="J357" i="2"/>
  <c r="K357" i="2"/>
  <c r="J351" i="2"/>
  <c r="K351" i="2"/>
  <c r="J355" i="2"/>
  <c r="K355" i="2"/>
  <c r="J358" i="2"/>
  <c r="K358" i="2"/>
  <c r="J415" i="2"/>
  <c r="K415" i="2"/>
  <c r="H357" i="2"/>
  <c r="I357" i="2"/>
  <c r="H358" i="2"/>
  <c r="I358" i="2"/>
  <c r="H351" i="2"/>
  <c r="I351" i="2"/>
  <c r="H427" i="2"/>
  <c r="I427" i="2"/>
  <c r="H355" i="2"/>
  <c r="I355" i="2"/>
  <c r="H415" i="2"/>
  <c r="I415" i="2"/>
  <c r="H356" i="2"/>
  <c r="I356" i="2"/>
  <c r="H359" i="2"/>
  <c r="I359" i="2"/>
  <c r="H354" i="2"/>
  <c r="I354" i="2"/>
  <c r="H353" i="2"/>
  <c r="I353" i="2"/>
  <c r="H352" i="2"/>
  <c r="I352" i="2"/>
  <c r="G427" i="2"/>
  <c r="G415" i="2"/>
  <c r="G355" i="2"/>
  <c r="G356" i="2"/>
  <c r="G354" i="2"/>
  <c r="G357" i="2"/>
  <c r="G358" i="2"/>
  <c r="G353" i="2"/>
  <c r="G359" i="2"/>
  <c r="G352" i="2"/>
  <c r="G351" i="2"/>
  <c r="B117" i="1"/>
  <c r="D438" i="2"/>
  <c r="D426" i="2"/>
  <c r="D417" i="2"/>
  <c r="D422" i="2"/>
  <c r="D425" i="2"/>
  <c r="D419" i="2"/>
  <c r="D421" i="2"/>
  <c r="D418" i="2"/>
  <c r="D423" i="2"/>
  <c r="D420" i="2"/>
  <c r="D424" i="2"/>
  <c r="F372" i="2"/>
  <c r="A373" i="2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C370" i="2"/>
  <c r="C369" i="2"/>
  <c r="C366" i="2"/>
  <c r="C368" i="2"/>
  <c r="C367" i="2"/>
  <c r="C365" i="2"/>
  <c r="C364" i="2"/>
  <c r="C363" i="2"/>
  <c r="C362" i="2"/>
  <c r="A118" i="1"/>
  <c r="F422" i="2"/>
  <c r="F423" i="2"/>
  <c r="F418" i="2"/>
  <c r="F420" i="2"/>
  <c r="F421" i="2"/>
  <c r="F424" i="2"/>
  <c r="F425" i="2"/>
  <c r="F417" i="2"/>
  <c r="F419" i="2"/>
  <c r="L438" i="2" l="1"/>
  <c r="M438" i="2"/>
  <c r="N438" i="2" s="1"/>
  <c r="L426" i="2"/>
  <c r="M426" i="2"/>
  <c r="N426" i="2" s="1"/>
  <c r="L363" i="2"/>
  <c r="M363" i="2"/>
  <c r="N363" i="2" s="1"/>
  <c r="L368" i="2"/>
  <c r="M368" i="2"/>
  <c r="N368" i="2" s="1"/>
  <c r="L365" i="2"/>
  <c r="M365" i="2"/>
  <c r="N365" i="2" s="1"/>
  <c r="L369" i="2"/>
  <c r="M369" i="2"/>
  <c r="N369" i="2" s="1"/>
  <c r="L362" i="2"/>
  <c r="M362" i="2"/>
  <c r="N362" i="2" s="1"/>
  <c r="L367" i="2"/>
  <c r="M367" i="2"/>
  <c r="N367" i="2" s="1"/>
  <c r="L370" i="2"/>
  <c r="M370" i="2"/>
  <c r="N370" i="2" s="1"/>
  <c r="L364" i="2"/>
  <c r="M364" i="2"/>
  <c r="N364" i="2" s="1"/>
  <c r="L366" i="2"/>
  <c r="M366" i="2"/>
  <c r="N366" i="2" s="1"/>
  <c r="J365" i="2"/>
  <c r="K365" i="2"/>
  <c r="J369" i="2"/>
  <c r="K369" i="2"/>
  <c r="J364" i="2"/>
  <c r="K364" i="2"/>
  <c r="J366" i="2"/>
  <c r="K366" i="2"/>
  <c r="J362" i="2"/>
  <c r="K362" i="2"/>
  <c r="J367" i="2"/>
  <c r="K367" i="2"/>
  <c r="J370" i="2"/>
  <c r="K370" i="2"/>
  <c r="J426" i="2"/>
  <c r="K426" i="2"/>
  <c r="J363" i="2"/>
  <c r="K363" i="2"/>
  <c r="J368" i="2"/>
  <c r="K368" i="2"/>
  <c r="J438" i="2"/>
  <c r="K438" i="2"/>
  <c r="H368" i="2"/>
  <c r="I368" i="2"/>
  <c r="H438" i="2"/>
  <c r="I438" i="2"/>
  <c r="H364" i="2"/>
  <c r="I364" i="2"/>
  <c r="H366" i="2"/>
  <c r="I366" i="2"/>
  <c r="H362" i="2"/>
  <c r="I362" i="2"/>
  <c r="H367" i="2"/>
  <c r="I367" i="2"/>
  <c r="H370" i="2"/>
  <c r="I370" i="2"/>
  <c r="H426" i="2"/>
  <c r="I426" i="2"/>
  <c r="H363" i="2"/>
  <c r="I363" i="2"/>
  <c r="H365" i="2"/>
  <c r="I365" i="2"/>
  <c r="H369" i="2"/>
  <c r="I369" i="2"/>
  <c r="G426" i="2"/>
  <c r="G438" i="2"/>
  <c r="G362" i="2"/>
  <c r="G363" i="2"/>
  <c r="G364" i="2"/>
  <c r="G365" i="2"/>
  <c r="G368" i="2"/>
  <c r="G366" i="2"/>
  <c r="G369" i="2"/>
  <c r="G370" i="2"/>
  <c r="G367" i="2"/>
  <c r="B118" i="1"/>
  <c r="D437" i="2"/>
  <c r="D449" i="2"/>
  <c r="D436" i="2"/>
  <c r="D428" i="2"/>
  <c r="D432" i="2"/>
  <c r="D431" i="2"/>
  <c r="D434" i="2"/>
  <c r="D433" i="2"/>
  <c r="D435" i="2"/>
  <c r="D429" i="2"/>
  <c r="D430" i="2"/>
  <c r="F383" i="2"/>
  <c r="A384" i="2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C379" i="2"/>
  <c r="C377" i="2"/>
  <c r="C378" i="2"/>
  <c r="C381" i="2"/>
  <c r="C380" i="2"/>
  <c r="C376" i="2"/>
  <c r="C373" i="2"/>
  <c r="C375" i="2"/>
  <c r="C374" i="2"/>
  <c r="A119" i="1"/>
  <c r="F431" i="2"/>
  <c r="F435" i="2"/>
  <c r="F433" i="2"/>
  <c r="F428" i="2"/>
  <c r="F436" i="2"/>
  <c r="F430" i="2"/>
  <c r="F429" i="2"/>
  <c r="F434" i="2"/>
  <c r="F432" i="2"/>
  <c r="L449" i="2" l="1"/>
  <c r="M449" i="2"/>
  <c r="N449" i="2" s="1"/>
  <c r="L437" i="2"/>
  <c r="M437" i="2"/>
  <c r="N437" i="2" s="1"/>
  <c r="L375" i="2"/>
  <c r="M375" i="2"/>
  <c r="N375" i="2" s="1"/>
  <c r="L381" i="2"/>
  <c r="M381" i="2"/>
  <c r="N381" i="2" s="1"/>
  <c r="L376" i="2"/>
  <c r="M376" i="2"/>
  <c r="N376" i="2" s="1"/>
  <c r="L377" i="2"/>
  <c r="M377" i="2"/>
  <c r="N377" i="2" s="1"/>
  <c r="L374" i="2"/>
  <c r="M374" i="2"/>
  <c r="N374" i="2" s="1"/>
  <c r="L380" i="2"/>
  <c r="M380" i="2"/>
  <c r="N380" i="2" s="1"/>
  <c r="L379" i="2"/>
  <c r="M379" i="2"/>
  <c r="N379" i="2" s="1"/>
  <c r="L373" i="2"/>
  <c r="M373" i="2"/>
  <c r="N373" i="2" s="1"/>
  <c r="L378" i="2"/>
  <c r="M378" i="2"/>
  <c r="N378" i="2" s="1"/>
  <c r="J374" i="2"/>
  <c r="K374" i="2"/>
  <c r="J380" i="2"/>
  <c r="K380" i="2"/>
  <c r="J379" i="2"/>
  <c r="K379" i="2"/>
  <c r="J375" i="2"/>
  <c r="K375" i="2"/>
  <c r="J381" i="2"/>
  <c r="K381" i="2"/>
  <c r="J376" i="2"/>
  <c r="K376" i="2"/>
  <c r="J377" i="2"/>
  <c r="K377" i="2"/>
  <c r="J449" i="2"/>
  <c r="K449" i="2"/>
  <c r="J437" i="2"/>
  <c r="K437" i="2"/>
  <c r="J373" i="2"/>
  <c r="K373" i="2"/>
  <c r="J378" i="2"/>
  <c r="K378" i="2"/>
  <c r="H376" i="2"/>
  <c r="I376" i="2"/>
  <c r="H377" i="2"/>
  <c r="I377" i="2"/>
  <c r="H375" i="2"/>
  <c r="I375" i="2"/>
  <c r="H381" i="2"/>
  <c r="I381" i="2"/>
  <c r="H437" i="2"/>
  <c r="I437" i="2"/>
  <c r="H373" i="2"/>
  <c r="I373" i="2"/>
  <c r="H378" i="2"/>
  <c r="I378" i="2"/>
  <c r="H374" i="2"/>
  <c r="I374" i="2"/>
  <c r="H380" i="2"/>
  <c r="I380" i="2"/>
  <c r="H379" i="2"/>
  <c r="I379" i="2"/>
  <c r="H449" i="2"/>
  <c r="I449" i="2"/>
  <c r="G449" i="2"/>
  <c r="G437" i="2"/>
  <c r="G374" i="2"/>
  <c r="G375" i="2"/>
  <c r="G376" i="2"/>
  <c r="G381" i="2"/>
  <c r="G378" i="2"/>
  <c r="G377" i="2"/>
  <c r="G380" i="2"/>
  <c r="G373" i="2"/>
  <c r="G379" i="2"/>
  <c r="B119" i="1"/>
  <c r="D460" i="2"/>
  <c r="D448" i="2"/>
  <c r="D447" i="2"/>
  <c r="D443" i="2"/>
  <c r="D440" i="2"/>
  <c r="D445" i="2"/>
  <c r="D439" i="2"/>
  <c r="D444" i="2"/>
  <c r="D442" i="2"/>
  <c r="D441" i="2"/>
  <c r="D446" i="2"/>
  <c r="F394" i="2"/>
  <c r="A395" i="2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C390" i="2"/>
  <c r="C385" i="2"/>
  <c r="C389" i="2"/>
  <c r="C386" i="2"/>
  <c r="C388" i="2"/>
  <c r="C387" i="2"/>
  <c r="C384" i="2"/>
  <c r="C392" i="2"/>
  <c r="C391" i="2"/>
  <c r="A120" i="1"/>
  <c r="F439" i="2"/>
  <c r="F444" i="2"/>
  <c r="F446" i="2"/>
  <c r="F441" i="2"/>
  <c r="F445" i="2"/>
  <c r="F447" i="2"/>
  <c r="F440" i="2"/>
  <c r="F443" i="2"/>
  <c r="F442" i="2"/>
  <c r="L448" i="2" l="1"/>
  <c r="M448" i="2"/>
  <c r="N448" i="2" s="1"/>
  <c r="L460" i="2"/>
  <c r="M460" i="2"/>
  <c r="N460" i="2" s="1"/>
  <c r="L391" i="2"/>
  <c r="M391" i="2"/>
  <c r="N391" i="2" s="1"/>
  <c r="L388" i="2"/>
  <c r="M388" i="2"/>
  <c r="N388" i="2" s="1"/>
  <c r="L390" i="2"/>
  <c r="M390" i="2"/>
  <c r="N390" i="2" s="1"/>
  <c r="L387" i="2"/>
  <c r="M387" i="2"/>
  <c r="N387" i="2" s="1"/>
  <c r="L385" i="2"/>
  <c r="M385" i="2"/>
  <c r="N385" i="2" s="1"/>
  <c r="L392" i="2"/>
  <c r="M392" i="2"/>
  <c r="N392" i="2" s="1"/>
  <c r="L386" i="2"/>
  <c r="M386" i="2"/>
  <c r="N386" i="2" s="1"/>
  <c r="L384" i="2"/>
  <c r="M384" i="2"/>
  <c r="N384" i="2" s="1"/>
  <c r="L389" i="2"/>
  <c r="M389" i="2"/>
  <c r="N389" i="2" s="1"/>
  <c r="J384" i="2"/>
  <c r="K384" i="2"/>
  <c r="J389" i="2"/>
  <c r="K389" i="2"/>
  <c r="J391" i="2"/>
  <c r="K391" i="2"/>
  <c r="J388" i="2"/>
  <c r="K388" i="2"/>
  <c r="J390" i="2"/>
  <c r="K390" i="2"/>
  <c r="J448" i="2"/>
  <c r="K448" i="2"/>
  <c r="J387" i="2"/>
  <c r="K387" i="2"/>
  <c r="J385" i="2"/>
  <c r="K385" i="2"/>
  <c r="J392" i="2"/>
  <c r="K392" i="2"/>
  <c r="J386" i="2"/>
  <c r="K386" i="2"/>
  <c r="J460" i="2"/>
  <c r="K460" i="2"/>
  <c r="H392" i="2"/>
  <c r="I392" i="2"/>
  <c r="H386" i="2"/>
  <c r="I386" i="2"/>
  <c r="H460" i="2"/>
  <c r="I460" i="2"/>
  <c r="H384" i="2"/>
  <c r="I384" i="2"/>
  <c r="H389" i="2"/>
  <c r="I389" i="2"/>
  <c r="H387" i="2"/>
  <c r="I387" i="2"/>
  <c r="H385" i="2"/>
  <c r="I385" i="2"/>
  <c r="H391" i="2"/>
  <c r="I391" i="2"/>
  <c r="H388" i="2"/>
  <c r="I388" i="2"/>
  <c r="H390" i="2"/>
  <c r="I390" i="2"/>
  <c r="H448" i="2"/>
  <c r="I448" i="2"/>
  <c r="G448" i="2"/>
  <c r="G460" i="2"/>
  <c r="G391" i="2"/>
  <c r="G392" i="2"/>
  <c r="G387" i="2"/>
  <c r="G388" i="2"/>
  <c r="G386" i="2"/>
  <c r="G389" i="2"/>
  <c r="G385" i="2"/>
  <c r="G390" i="2"/>
  <c r="G384" i="2"/>
  <c r="B120" i="1"/>
  <c r="D471" i="2"/>
  <c r="D459" i="2"/>
  <c r="D454" i="2"/>
  <c r="D453" i="2"/>
  <c r="D450" i="2"/>
  <c r="D451" i="2"/>
  <c r="D452" i="2"/>
  <c r="D456" i="2"/>
  <c r="D455" i="2"/>
  <c r="D458" i="2"/>
  <c r="D457" i="2"/>
  <c r="F405" i="2"/>
  <c r="A406" i="2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C397" i="2"/>
  <c r="C403" i="2"/>
  <c r="C399" i="2"/>
  <c r="C402" i="2"/>
  <c r="C401" i="2"/>
  <c r="C398" i="2"/>
  <c r="C400" i="2"/>
  <c r="C396" i="2"/>
  <c r="C395" i="2"/>
  <c r="A121" i="1"/>
  <c r="F455" i="2"/>
  <c r="F457" i="2"/>
  <c r="F450" i="2"/>
  <c r="F458" i="2"/>
  <c r="F456" i="2"/>
  <c r="F453" i="2"/>
  <c r="F454" i="2"/>
  <c r="F452" i="2"/>
  <c r="F451" i="2"/>
  <c r="L459" i="2" l="1"/>
  <c r="M459" i="2"/>
  <c r="N459" i="2" s="1"/>
  <c r="L471" i="2"/>
  <c r="M471" i="2"/>
  <c r="N471" i="2" s="1"/>
  <c r="L398" i="2"/>
  <c r="M398" i="2"/>
  <c r="N398" i="2" s="1"/>
  <c r="L403" i="2"/>
  <c r="M403" i="2"/>
  <c r="N403" i="2" s="1"/>
  <c r="L395" i="2"/>
  <c r="M395" i="2"/>
  <c r="N395" i="2" s="1"/>
  <c r="L401" i="2"/>
  <c r="M401" i="2"/>
  <c r="N401" i="2" s="1"/>
  <c r="L397" i="2"/>
  <c r="M397" i="2"/>
  <c r="N397" i="2" s="1"/>
  <c r="L396" i="2"/>
  <c r="M396" i="2"/>
  <c r="N396" i="2" s="1"/>
  <c r="L402" i="2"/>
  <c r="M402" i="2"/>
  <c r="N402" i="2" s="1"/>
  <c r="L400" i="2"/>
  <c r="M400" i="2"/>
  <c r="N400" i="2" s="1"/>
  <c r="L399" i="2"/>
  <c r="M399" i="2"/>
  <c r="N399" i="2" s="1"/>
  <c r="J396" i="2"/>
  <c r="K396" i="2"/>
  <c r="J402" i="2"/>
  <c r="K402" i="2"/>
  <c r="J398" i="2"/>
  <c r="K398" i="2"/>
  <c r="J403" i="2"/>
  <c r="K403" i="2"/>
  <c r="J395" i="2"/>
  <c r="K395" i="2"/>
  <c r="J401" i="2"/>
  <c r="K401" i="2"/>
  <c r="J397" i="2"/>
  <c r="K397" i="2"/>
  <c r="J459" i="2"/>
  <c r="K459" i="2"/>
  <c r="J471" i="2"/>
  <c r="K471" i="2"/>
  <c r="J400" i="2"/>
  <c r="K400" i="2"/>
  <c r="J399" i="2"/>
  <c r="K399" i="2"/>
  <c r="H396" i="2"/>
  <c r="I396" i="2"/>
  <c r="H402" i="2"/>
  <c r="I402" i="2"/>
  <c r="H398" i="2"/>
  <c r="I398" i="2"/>
  <c r="H403" i="2"/>
  <c r="I403" i="2"/>
  <c r="H471" i="2"/>
  <c r="I471" i="2"/>
  <c r="H400" i="2"/>
  <c r="I400" i="2"/>
  <c r="H399" i="2"/>
  <c r="I399" i="2"/>
  <c r="H395" i="2"/>
  <c r="I395" i="2"/>
  <c r="H401" i="2"/>
  <c r="I401" i="2"/>
  <c r="H397" i="2"/>
  <c r="I397" i="2"/>
  <c r="H459" i="2"/>
  <c r="I459" i="2"/>
  <c r="G459" i="2"/>
  <c r="G471" i="2"/>
  <c r="G395" i="2"/>
  <c r="G400" i="2"/>
  <c r="G401" i="2"/>
  <c r="G402" i="2"/>
  <c r="G398" i="2"/>
  <c r="G399" i="2"/>
  <c r="G396" i="2"/>
  <c r="G403" i="2"/>
  <c r="G397" i="2"/>
  <c r="B121" i="1"/>
  <c r="D470" i="2"/>
  <c r="D482" i="2"/>
  <c r="D468" i="2"/>
  <c r="D463" i="2"/>
  <c r="D462" i="2"/>
  <c r="D464" i="2"/>
  <c r="D466" i="2"/>
  <c r="D465" i="2"/>
  <c r="D461" i="2"/>
  <c r="D467" i="2"/>
  <c r="D469" i="2"/>
  <c r="F416" i="2"/>
  <c r="A417" i="2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C410" i="2"/>
  <c r="C411" i="2"/>
  <c r="C409" i="2"/>
  <c r="C406" i="2"/>
  <c r="C408" i="2"/>
  <c r="C407" i="2"/>
  <c r="C414" i="2"/>
  <c r="C413" i="2"/>
  <c r="C412" i="2"/>
  <c r="A122" i="1"/>
  <c r="F461" i="2"/>
  <c r="F468" i="2"/>
  <c r="F462" i="2"/>
  <c r="F463" i="2"/>
  <c r="F466" i="2"/>
  <c r="F464" i="2"/>
  <c r="F469" i="2"/>
  <c r="F467" i="2"/>
  <c r="F465" i="2"/>
  <c r="L482" i="2" l="1"/>
  <c r="M482" i="2"/>
  <c r="N482" i="2" s="1"/>
  <c r="L470" i="2"/>
  <c r="M470" i="2"/>
  <c r="N470" i="2" s="1"/>
  <c r="L412" i="2"/>
  <c r="M412" i="2"/>
  <c r="N412" i="2" s="1"/>
  <c r="L408" i="2"/>
  <c r="M408" i="2"/>
  <c r="N408" i="2" s="1"/>
  <c r="L410" i="2"/>
  <c r="M410" i="2"/>
  <c r="N410" i="2" s="1"/>
  <c r="L407" i="2"/>
  <c r="M407" i="2"/>
  <c r="N407" i="2" s="1"/>
  <c r="L411" i="2"/>
  <c r="M411" i="2"/>
  <c r="N411" i="2" s="1"/>
  <c r="L413" i="2"/>
  <c r="M413" i="2"/>
  <c r="N413" i="2" s="1"/>
  <c r="L406" i="2"/>
  <c r="M406" i="2"/>
  <c r="N406" i="2" s="1"/>
  <c r="L414" i="2"/>
  <c r="M414" i="2"/>
  <c r="N414" i="2" s="1"/>
  <c r="L409" i="2"/>
  <c r="M409" i="2"/>
  <c r="N409" i="2" s="1"/>
  <c r="J407" i="2"/>
  <c r="K407" i="2"/>
  <c r="J411" i="2"/>
  <c r="K411" i="2"/>
  <c r="J412" i="2"/>
  <c r="K412" i="2"/>
  <c r="J408" i="2"/>
  <c r="K408" i="2"/>
  <c r="J410" i="2"/>
  <c r="K410" i="2"/>
  <c r="J482" i="2"/>
  <c r="K482" i="2"/>
  <c r="J413" i="2"/>
  <c r="K413" i="2"/>
  <c r="J406" i="2"/>
  <c r="K406" i="2"/>
  <c r="J470" i="2"/>
  <c r="K470" i="2"/>
  <c r="J414" i="2"/>
  <c r="K414" i="2"/>
  <c r="J409" i="2"/>
  <c r="K409" i="2"/>
  <c r="H470" i="2"/>
  <c r="I470" i="2"/>
  <c r="H413" i="2"/>
  <c r="I413" i="2"/>
  <c r="H406" i="2"/>
  <c r="I406" i="2"/>
  <c r="H414" i="2"/>
  <c r="I414" i="2"/>
  <c r="H409" i="2"/>
  <c r="I409" i="2"/>
  <c r="H407" i="2"/>
  <c r="I407" i="2"/>
  <c r="H411" i="2"/>
  <c r="I411" i="2"/>
  <c r="H412" i="2"/>
  <c r="I412" i="2"/>
  <c r="H408" i="2"/>
  <c r="I408" i="2"/>
  <c r="H410" i="2"/>
  <c r="I410" i="2"/>
  <c r="H482" i="2"/>
  <c r="I482" i="2"/>
  <c r="G482" i="2"/>
  <c r="G470" i="2"/>
  <c r="G414" i="2"/>
  <c r="G408" i="2"/>
  <c r="G406" i="2"/>
  <c r="G407" i="2"/>
  <c r="G412" i="2"/>
  <c r="G410" i="2"/>
  <c r="G413" i="2"/>
  <c r="G409" i="2"/>
  <c r="G411" i="2"/>
  <c r="B122" i="1"/>
  <c r="D493" i="2"/>
  <c r="D481" i="2"/>
  <c r="D474" i="2"/>
  <c r="D475" i="2"/>
  <c r="D477" i="2"/>
  <c r="D478" i="2"/>
  <c r="D476" i="2"/>
  <c r="D479" i="2"/>
  <c r="D480" i="2"/>
  <c r="D472" i="2"/>
  <c r="D473" i="2"/>
  <c r="F427" i="2"/>
  <c r="A428" i="2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C419" i="2"/>
  <c r="C417" i="2"/>
  <c r="C425" i="2"/>
  <c r="C424" i="2"/>
  <c r="C423" i="2"/>
  <c r="C418" i="2"/>
  <c r="C422" i="2"/>
  <c r="C421" i="2"/>
  <c r="C420" i="2"/>
  <c r="A123" i="1"/>
  <c r="F478" i="2"/>
  <c r="F473" i="2"/>
  <c r="F472" i="2"/>
  <c r="F476" i="2"/>
  <c r="F474" i="2"/>
  <c r="F480" i="2"/>
  <c r="F475" i="2"/>
  <c r="F479" i="2"/>
  <c r="F477" i="2"/>
  <c r="L481" i="2" l="1"/>
  <c r="M481" i="2"/>
  <c r="N481" i="2" s="1"/>
  <c r="L493" i="2"/>
  <c r="M493" i="2"/>
  <c r="N493" i="2" s="1"/>
  <c r="L420" i="2"/>
  <c r="M420" i="2"/>
  <c r="N420" i="2" s="1"/>
  <c r="L423" i="2"/>
  <c r="M423" i="2"/>
  <c r="N423" i="2" s="1"/>
  <c r="L419" i="2"/>
  <c r="M419" i="2"/>
  <c r="N419" i="2" s="1"/>
  <c r="L418" i="2"/>
  <c r="M418" i="2"/>
  <c r="N418" i="2" s="1"/>
  <c r="L417" i="2"/>
  <c r="M417" i="2"/>
  <c r="N417" i="2" s="1"/>
  <c r="L421" i="2"/>
  <c r="M421" i="2"/>
  <c r="N421" i="2" s="1"/>
  <c r="L424" i="2"/>
  <c r="M424" i="2"/>
  <c r="N424" i="2" s="1"/>
  <c r="L422" i="2"/>
  <c r="M422" i="2"/>
  <c r="N422" i="2" s="1"/>
  <c r="L425" i="2"/>
  <c r="M425" i="2"/>
  <c r="N425" i="2" s="1"/>
  <c r="J424" i="2"/>
  <c r="K424" i="2"/>
  <c r="J421" i="2"/>
  <c r="K421" i="2"/>
  <c r="J418" i="2"/>
  <c r="K418" i="2"/>
  <c r="J417" i="2"/>
  <c r="K417" i="2"/>
  <c r="J420" i="2"/>
  <c r="K420" i="2"/>
  <c r="J423" i="2"/>
  <c r="K423" i="2"/>
  <c r="J419" i="2"/>
  <c r="K419" i="2"/>
  <c r="J481" i="2"/>
  <c r="K481" i="2"/>
  <c r="J493" i="2"/>
  <c r="K493" i="2"/>
  <c r="J422" i="2"/>
  <c r="K422" i="2"/>
  <c r="J425" i="2"/>
  <c r="K425" i="2"/>
  <c r="H421" i="2"/>
  <c r="I421" i="2"/>
  <c r="H424" i="2"/>
  <c r="I424" i="2"/>
  <c r="H493" i="2"/>
  <c r="I493" i="2"/>
  <c r="H422" i="2"/>
  <c r="I422" i="2"/>
  <c r="H425" i="2"/>
  <c r="I425" i="2"/>
  <c r="H418" i="2"/>
  <c r="I418" i="2"/>
  <c r="H417" i="2"/>
  <c r="I417" i="2"/>
  <c r="H420" i="2"/>
  <c r="I420" i="2"/>
  <c r="H423" i="2"/>
  <c r="I423" i="2"/>
  <c r="H419" i="2"/>
  <c r="I419" i="2"/>
  <c r="H481" i="2"/>
  <c r="I481" i="2"/>
  <c r="G481" i="2"/>
  <c r="G493" i="2"/>
  <c r="G420" i="2"/>
  <c r="G421" i="2"/>
  <c r="G424" i="2"/>
  <c r="G418" i="2"/>
  <c r="G425" i="2"/>
  <c r="G423" i="2"/>
  <c r="G417" i="2"/>
  <c r="G419" i="2"/>
  <c r="G422" i="2"/>
  <c r="B123" i="1"/>
  <c r="D504" i="2"/>
  <c r="D492" i="2"/>
  <c r="D486" i="2"/>
  <c r="D483" i="2"/>
  <c r="D487" i="2"/>
  <c r="D488" i="2"/>
  <c r="D490" i="2"/>
  <c r="D489" i="2"/>
  <c r="D491" i="2"/>
  <c r="D484" i="2"/>
  <c r="D485" i="2"/>
  <c r="F438" i="2"/>
  <c r="A439" i="2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C430" i="2"/>
  <c r="C429" i="2"/>
  <c r="C428" i="2"/>
  <c r="C435" i="2"/>
  <c r="C431" i="2"/>
  <c r="C436" i="2"/>
  <c r="C434" i="2"/>
  <c r="C433" i="2"/>
  <c r="C432" i="2"/>
  <c r="A124" i="1"/>
  <c r="F488" i="2"/>
  <c r="F485" i="2"/>
  <c r="F489" i="2"/>
  <c r="F487" i="2"/>
  <c r="F486" i="2"/>
  <c r="F490" i="2"/>
  <c r="F484" i="2"/>
  <c r="F483" i="2"/>
  <c r="F491" i="2"/>
  <c r="L504" i="2" l="1"/>
  <c r="M504" i="2"/>
  <c r="N504" i="2" s="1"/>
  <c r="L492" i="2"/>
  <c r="M492" i="2"/>
  <c r="N492" i="2" s="1"/>
  <c r="L432" i="2"/>
  <c r="M432" i="2"/>
  <c r="N432" i="2" s="1"/>
  <c r="L431" i="2"/>
  <c r="M431" i="2"/>
  <c r="N431" i="2" s="1"/>
  <c r="L430" i="2"/>
  <c r="M430" i="2"/>
  <c r="N430" i="2" s="1"/>
  <c r="L436" i="2"/>
  <c r="M436" i="2"/>
  <c r="N436" i="2" s="1"/>
  <c r="L429" i="2"/>
  <c r="M429" i="2"/>
  <c r="N429" i="2" s="1"/>
  <c r="L433" i="2"/>
  <c r="M433" i="2"/>
  <c r="N433" i="2" s="1"/>
  <c r="L435" i="2"/>
  <c r="M435" i="2"/>
  <c r="N435" i="2" s="1"/>
  <c r="L434" i="2"/>
  <c r="M434" i="2"/>
  <c r="N434" i="2" s="1"/>
  <c r="L428" i="2"/>
  <c r="M428" i="2"/>
  <c r="N428" i="2" s="1"/>
  <c r="J433" i="2"/>
  <c r="K433" i="2"/>
  <c r="J435" i="2"/>
  <c r="K435" i="2"/>
  <c r="J434" i="2"/>
  <c r="K434" i="2"/>
  <c r="J428" i="2"/>
  <c r="K428" i="2"/>
  <c r="J436" i="2"/>
  <c r="K436" i="2"/>
  <c r="J429" i="2"/>
  <c r="K429" i="2"/>
  <c r="J432" i="2"/>
  <c r="K432" i="2"/>
  <c r="J431" i="2"/>
  <c r="K431" i="2"/>
  <c r="J430" i="2"/>
  <c r="K430" i="2"/>
  <c r="J492" i="2"/>
  <c r="K492" i="2"/>
  <c r="J504" i="2"/>
  <c r="K504" i="2"/>
  <c r="H433" i="2"/>
  <c r="I433" i="2"/>
  <c r="H435" i="2"/>
  <c r="I435" i="2"/>
  <c r="H504" i="2"/>
  <c r="I504" i="2"/>
  <c r="H434" i="2"/>
  <c r="I434" i="2"/>
  <c r="H436" i="2"/>
  <c r="I436" i="2"/>
  <c r="H429" i="2"/>
  <c r="I429" i="2"/>
  <c r="H428" i="2"/>
  <c r="I428" i="2"/>
  <c r="H432" i="2"/>
  <c r="I432" i="2"/>
  <c r="H431" i="2"/>
  <c r="I431" i="2"/>
  <c r="H430" i="2"/>
  <c r="I430" i="2"/>
  <c r="H492" i="2"/>
  <c r="I492" i="2"/>
  <c r="G492" i="2"/>
  <c r="G504" i="2"/>
  <c r="G433" i="2"/>
  <c r="G432" i="2"/>
  <c r="G434" i="2"/>
  <c r="G435" i="2"/>
  <c r="G431" i="2"/>
  <c r="G428" i="2"/>
  <c r="G436" i="2"/>
  <c r="G429" i="2"/>
  <c r="G430" i="2"/>
  <c r="B124" i="1"/>
  <c r="D515" i="2"/>
  <c r="D503" i="2"/>
  <c r="D494" i="2"/>
  <c r="D502" i="2"/>
  <c r="D501" i="2"/>
  <c r="D498" i="2"/>
  <c r="D497" i="2"/>
  <c r="D500" i="2"/>
  <c r="D495" i="2"/>
  <c r="D499" i="2"/>
  <c r="D496" i="2"/>
  <c r="F449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C442" i="2"/>
  <c r="C439" i="2"/>
  <c r="C447" i="2"/>
  <c r="C444" i="2"/>
  <c r="C446" i="2"/>
  <c r="C445" i="2"/>
  <c r="C443" i="2"/>
  <c r="C441" i="2"/>
  <c r="C440" i="2"/>
  <c r="A125" i="1"/>
  <c r="F499" i="2"/>
  <c r="F496" i="2"/>
  <c r="F500" i="2"/>
  <c r="F494" i="2"/>
  <c r="F498" i="2"/>
  <c r="F495" i="2"/>
  <c r="F502" i="2"/>
  <c r="F497" i="2"/>
  <c r="F501" i="2"/>
  <c r="L503" i="2" l="1"/>
  <c r="M503" i="2"/>
  <c r="N503" i="2" s="1"/>
  <c r="L515" i="2"/>
  <c r="M515" i="2"/>
  <c r="N515" i="2" s="1"/>
  <c r="L440" i="2"/>
  <c r="M440" i="2"/>
  <c r="N440" i="2" s="1"/>
  <c r="L446" i="2"/>
  <c r="M446" i="2"/>
  <c r="N446" i="2" s="1"/>
  <c r="L442" i="2"/>
  <c r="M442" i="2"/>
  <c r="N442" i="2" s="1"/>
  <c r="L445" i="2"/>
  <c r="M445" i="2"/>
  <c r="N445" i="2" s="1"/>
  <c r="L439" i="2"/>
  <c r="M439" i="2"/>
  <c r="N439" i="2" s="1"/>
  <c r="L441" i="2"/>
  <c r="M441" i="2"/>
  <c r="N441" i="2" s="1"/>
  <c r="L444" i="2"/>
  <c r="M444" i="2"/>
  <c r="N444" i="2" s="1"/>
  <c r="L443" i="2"/>
  <c r="M443" i="2"/>
  <c r="N443" i="2" s="1"/>
  <c r="L447" i="2"/>
  <c r="M447" i="2"/>
  <c r="N447" i="2" s="1"/>
  <c r="J445" i="2"/>
  <c r="K445" i="2"/>
  <c r="J439" i="2"/>
  <c r="K439" i="2"/>
  <c r="J441" i="2"/>
  <c r="K441" i="2"/>
  <c r="J515" i="2"/>
  <c r="K515" i="2"/>
  <c r="J440" i="2"/>
  <c r="K440" i="2"/>
  <c r="J446" i="2"/>
  <c r="K446" i="2"/>
  <c r="J442" i="2"/>
  <c r="K442" i="2"/>
  <c r="J503" i="2"/>
  <c r="K503" i="2"/>
  <c r="J444" i="2"/>
  <c r="K444" i="2"/>
  <c r="J443" i="2"/>
  <c r="K443" i="2"/>
  <c r="J447" i="2"/>
  <c r="K447" i="2"/>
  <c r="H441" i="2"/>
  <c r="I441" i="2"/>
  <c r="H444" i="2"/>
  <c r="I444" i="2"/>
  <c r="H515" i="2"/>
  <c r="I515" i="2"/>
  <c r="H443" i="2"/>
  <c r="I443" i="2"/>
  <c r="H447" i="2"/>
  <c r="I447" i="2"/>
  <c r="H445" i="2"/>
  <c r="I445" i="2"/>
  <c r="H439" i="2"/>
  <c r="I439" i="2"/>
  <c r="H440" i="2"/>
  <c r="I440" i="2"/>
  <c r="H446" i="2"/>
  <c r="I446" i="2"/>
  <c r="H442" i="2"/>
  <c r="I442" i="2"/>
  <c r="H503" i="2"/>
  <c r="I503" i="2"/>
  <c r="G503" i="2"/>
  <c r="G515" i="2"/>
  <c r="G441" i="2"/>
  <c r="G443" i="2"/>
  <c r="G444" i="2"/>
  <c r="G446" i="2"/>
  <c r="G447" i="2"/>
  <c r="G439" i="2"/>
  <c r="G442" i="2"/>
  <c r="G440" i="2"/>
  <c r="G445" i="2"/>
  <c r="B125" i="1"/>
  <c r="D514" i="2"/>
  <c r="D526" i="2"/>
  <c r="D505" i="2"/>
  <c r="D506" i="2"/>
  <c r="D507" i="2"/>
  <c r="D512" i="2"/>
  <c r="D513" i="2"/>
  <c r="D511" i="2"/>
  <c r="D510" i="2"/>
  <c r="D508" i="2"/>
  <c r="D509" i="2"/>
  <c r="F460" i="2"/>
  <c r="A461" i="2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C450" i="2"/>
  <c r="C457" i="2"/>
  <c r="C456" i="2"/>
  <c r="C451" i="2"/>
  <c r="C458" i="2"/>
  <c r="C455" i="2"/>
  <c r="C454" i="2"/>
  <c r="C453" i="2"/>
  <c r="C452" i="2"/>
  <c r="A126" i="1"/>
  <c r="F511" i="2"/>
  <c r="F510" i="2"/>
  <c r="F512" i="2"/>
  <c r="F505" i="2"/>
  <c r="F513" i="2"/>
  <c r="F507" i="2"/>
  <c r="F509" i="2"/>
  <c r="F506" i="2"/>
  <c r="F508" i="2"/>
  <c r="L526" i="2" l="1"/>
  <c r="M526" i="2"/>
  <c r="N526" i="2" s="1"/>
  <c r="L514" i="2"/>
  <c r="M514" i="2"/>
  <c r="N514" i="2" s="1"/>
  <c r="L452" i="2"/>
  <c r="M452" i="2"/>
  <c r="N452" i="2" s="1"/>
  <c r="L458" i="2"/>
  <c r="M458" i="2"/>
  <c r="N458" i="2" s="1"/>
  <c r="L450" i="2"/>
  <c r="M450" i="2"/>
  <c r="N450" i="2" s="1"/>
  <c r="L453" i="2"/>
  <c r="M453" i="2"/>
  <c r="N453" i="2" s="1"/>
  <c r="L451" i="2"/>
  <c r="M451" i="2"/>
  <c r="N451" i="2" s="1"/>
  <c r="L454" i="2"/>
  <c r="M454" i="2"/>
  <c r="N454" i="2" s="1"/>
  <c r="L456" i="2"/>
  <c r="M456" i="2"/>
  <c r="N456" i="2" s="1"/>
  <c r="L455" i="2"/>
  <c r="M455" i="2"/>
  <c r="N455" i="2" s="1"/>
  <c r="L457" i="2"/>
  <c r="M457" i="2"/>
  <c r="N457" i="2" s="1"/>
  <c r="J455" i="2"/>
  <c r="K455" i="2"/>
  <c r="J457" i="2"/>
  <c r="K457" i="2"/>
  <c r="J452" i="2"/>
  <c r="K452" i="2"/>
  <c r="J458" i="2"/>
  <c r="K458" i="2"/>
  <c r="J450" i="2"/>
  <c r="K450" i="2"/>
  <c r="J526" i="2"/>
  <c r="K526" i="2"/>
  <c r="J514" i="2"/>
  <c r="K514" i="2"/>
  <c r="J453" i="2"/>
  <c r="K453" i="2"/>
  <c r="J451" i="2"/>
  <c r="K451" i="2"/>
  <c r="J454" i="2"/>
  <c r="K454" i="2"/>
  <c r="J456" i="2"/>
  <c r="K456" i="2"/>
  <c r="H453" i="2"/>
  <c r="I453" i="2"/>
  <c r="H451" i="2"/>
  <c r="I451" i="2"/>
  <c r="H454" i="2"/>
  <c r="I454" i="2"/>
  <c r="H456" i="2"/>
  <c r="I456" i="2"/>
  <c r="H514" i="2"/>
  <c r="I514" i="2"/>
  <c r="H457" i="2"/>
  <c r="I457" i="2"/>
  <c r="H455" i="2"/>
  <c r="I455" i="2"/>
  <c r="H452" i="2"/>
  <c r="I452" i="2"/>
  <c r="H458" i="2"/>
  <c r="I458" i="2"/>
  <c r="H450" i="2"/>
  <c r="I450" i="2"/>
  <c r="H526" i="2"/>
  <c r="I526" i="2"/>
  <c r="G526" i="2"/>
  <c r="G514" i="2"/>
  <c r="G453" i="2"/>
  <c r="G454" i="2"/>
  <c r="G452" i="2"/>
  <c r="G451" i="2"/>
  <c r="G456" i="2"/>
  <c r="G458" i="2"/>
  <c r="G457" i="2"/>
  <c r="G450" i="2"/>
  <c r="G455" i="2"/>
  <c r="B126" i="1"/>
  <c r="D537" i="2"/>
  <c r="D525" i="2"/>
  <c r="D524" i="2"/>
  <c r="D522" i="2"/>
  <c r="D523" i="2"/>
  <c r="D518" i="2"/>
  <c r="D519" i="2"/>
  <c r="D520" i="2"/>
  <c r="D517" i="2"/>
  <c r="D516" i="2"/>
  <c r="D521" i="2"/>
  <c r="F471" i="2"/>
  <c r="A472" i="2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C468" i="2"/>
  <c r="C467" i="2"/>
  <c r="C466" i="2"/>
  <c r="C469" i="2"/>
  <c r="C465" i="2"/>
  <c r="C464" i="2"/>
  <c r="C462" i="2"/>
  <c r="C463" i="2"/>
  <c r="C461" i="2"/>
  <c r="F521" i="2"/>
  <c r="F517" i="2"/>
  <c r="F520" i="2"/>
  <c r="F519" i="2"/>
  <c r="F524" i="2"/>
  <c r="F518" i="2"/>
  <c r="F523" i="2"/>
  <c r="A127" i="1"/>
  <c r="F522" i="2"/>
  <c r="F516" i="2"/>
  <c r="L537" i="2" l="1"/>
  <c r="M537" i="2"/>
  <c r="N537" i="2" s="1"/>
  <c r="L525" i="2"/>
  <c r="M525" i="2"/>
  <c r="N525" i="2" s="1"/>
  <c r="L464" i="2"/>
  <c r="M464" i="2"/>
  <c r="N464" i="2" s="1"/>
  <c r="L467" i="2"/>
  <c r="M467" i="2"/>
  <c r="N467" i="2" s="1"/>
  <c r="L461" i="2"/>
  <c r="M461" i="2"/>
  <c r="N461" i="2" s="1"/>
  <c r="L465" i="2"/>
  <c r="M465" i="2"/>
  <c r="N465" i="2" s="1"/>
  <c r="L468" i="2"/>
  <c r="M468" i="2"/>
  <c r="N468" i="2" s="1"/>
  <c r="L463" i="2"/>
  <c r="M463" i="2"/>
  <c r="N463" i="2" s="1"/>
  <c r="L469" i="2"/>
  <c r="M469" i="2"/>
  <c r="N469" i="2" s="1"/>
  <c r="L462" i="2"/>
  <c r="M462" i="2"/>
  <c r="N462" i="2" s="1"/>
  <c r="L466" i="2"/>
  <c r="M466" i="2"/>
  <c r="N466" i="2" s="1"/>
  <c r="J462" i="2"/>
  <c r="K462" i="2"/>
  <c r="J466" i="2"/>
  <c r="K466" i="2"/>
  <c r="J464" i="2"/>
  <c r="K464" i="2"/>
  <c r="J467" i="2"/>
  <c r="K467" i="2"/>
  <c r="J461" i="2"/>
  <c r="K461" i="2"/>
  <c r="J465" i="2"/>
  <c r="K465" i="2"/>
  <c r="J468" i="2"/>
  <c r="K468" i="2"/>
  <c r="J525" i="2"/>
  <c r="K525" i="2"/>
  <c r="J463" i="2"/>
  <c r="K463" i="2"/>
  <c r="J469" i="2"/>
  <c r="K469" i="2"/>
  <c r="J537" i="2"/>
  <c r="K537" i="2"/>
  <c r="H464" i="2"/>
  <c r="I464" i="2"/>
  <c r="H467" i="2"/>
  <c r="I467" i="2"/>
  <c r="H463" i="2"/>
  <c r="I463" i="2"/>
  <c r="H469" i="2"/>
  <c r="I469" i="2"/>
  <c r="H537" i="2"/>
  <c r="I537" i="2"/>
  <c r="H462" i="2"/>
  <c r="I462" i="2"/>
  <c r="H466" i="2"/>
  <c r="I466" i="2"/>
  <c r="H461" i="2"/>
  <c r="I461" i="2"/>
  <c r="H465" i="2"/>
  <c r="I465" i="2"/>
  <c r="H468" i="2"/>
  <c r="I468" i="2"/>
  <c r="H525" i="2"/>
  <c r="I525" i="2"/>
  <c r="G525" i="2"/>
  <c r="G537" i="2"/>
  <c r="G461" i="2"/>
  <c r="G463" i="2"/>
  <c r="G462" i="2"/>
  <c r="G469" i="2"/>
  <c r="G466" i="2"/>
  <c r="G468" i="2"/>
  <c r="G465" i="2"/>
  <c r="G467" i="2"/>
  <c r="G464" i="2"/>
  <c r="B127" i="1"/>
  <c r="D536" i="2"/>
  <c r="D530" i="2"/>
  <c r="D527" i="2"/>
  <c r="D535" i="2"/>
  <c r="D531" i="2"/>
  <c r="D533" i="2"/>
  <c r="D534" i="2"/>
  <c r="D528" i="2"/>
  <c r="D529" i="2"/>
  <c r="D532" i="2"/>
  <c r="F482" i="2"/>
  <c r="A483" i="2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C476" i="2"/>
  <c r="C477" i="2"/>
  <c r="C480" i="2"/>
  <c r="C479" i="2"/>
  <c r="C475" i="2"/>
  <c r="C478" i="2"/>
  <c r="C474" i="2"/>
  <c r="C472" i="2"/>
  <c r="C473" i="2"/>
  <c r="F529" i="2"/>
  <c r="F527" i="2"/>
  <c r="A128" i="1"/>
  <c r="F531" i="2"/>
  <c r="F535" i="2"/>
  <c r="F533" i="2"/>
  <c r="F532" i="2"/>
  <c r="F534" i="2"/>
  <c r="F530" i="2"/>
  <c r="F528" i="2"/>
  <c r="L536" i="2" l="1"/>
  <c r="M536" i="2"/>
  <c r="N536" i="2" s="1"/>
  <c r="L480" i="2"/>
  <c r="M480" i="2"/>
  <c r="N480" i="2" s="1"/>
  <c r="L478" i="2"/>
  <c r="M478" i="2"/>
  <c r="N478" i="2" s="1"/>
  <c r="L477" i="2"/>
  <c r="M477" i="2"/>
  <c r="N477" i="2" s="1"/>
  <c r="L474" i="2"/>
  <c r="M474" i="2"/>
  <c r="N474" i="2" s="1"/>
  <c r="L473" i="2"/>
  <c r="M473" i="2"/>
  <c r="N473" i="2" s="1"/>
  <c r="L475" i="2"/>
  <c r="M475" i="2"/>
  <c r="N475" i="2" s="1"/>
  <c r="L476" i="2"/>
  <c r="M476" i="2"/>
  <c r="N476" i="2" s="1"/>
  <c r="L472" i="2"/>
  <c r="M472" i="2"/>
  <c r="N472" i="2" s="1"/>
  <c r="L479" i="2"/>
  <c r="M479" i="2"/>
  <c r="N479" i="2" s="1"/>
  <c r="J478" i="2"/>
  <c r="K478" i="2"/>
  <c r="J477" i="2"/>
  <c r="K477" i="2"/>
  <c r="J474" i="2"/>
  <c r="K474" i="2"/>
  <c r="J480" i="2"/>
  <c r="K480" i="2"/>
  <c r="J473" i="2"/>
  <c r="K473" i="2"/>
  <c r="J475" i="2"/>
  <c r="K475" i="2"/>
  <c r="J476" i="2"/>
  <c r="K476" i="2"/>
  <c r="J536" i="2"/>
  <c r="K536" i="2"/>
  <c r="J472" i="2"/>
  <c r="K472" i="2"/>
  <c r="J479" i="2"/>
  <c r="K479" i="2"/>
  <c r="H475" i="2"/>
  <c r="I475" i="2"/>
  <c r="H472" i="2"/>
  <c r="I472" i="2"/>
  <c r="H479" i="2"/>
  <c r="I479" i="2"/>
  <c r="H473" i="2"/>
  <c r="I473" i="2"/>
  <c r="H476" i="2"/>
  <c r="I476" i="2"/>
  <c r="H536" i="2"/>
  <c r="I536" i="2"/>
  <c r="H474" i="2"/>
  <c r="I474" i="2"/>
  <c r="H480" i="2"/>
  <c r="I480" i="2"/>
  <c r="H478" i="2"/>
  <c r="I478" i="2"/>
  <c r="H477" i="2"/>
  <c r="I477" i="2"/>
  <c r="G536" i="2"/>
  <c r="G478" i="2"/>
  <c r="G473" i="2"/>
  <c r="G472" i="2"/>
  <c r="G475" i="2"/>
  <c r="G480" i="2"/>
  <c r="G477" i="2"/>
  <c r="G476" i="2"/>
  <c r="G474" i="2"/>
  <c r="G479" i="2"/>
  <c r="B128" i="1"/>
  <c r="D547" i="2"/>
  <c r="D541" i="2"/>
  <c r="D540" i="2"/>
  <c r="D544" i="2"/>
  <c r="D539" i="2"/>
  <c r="D545" i="2"/>
  <c r="D542" i="2"/>
  <c r="D538" i="2"/>
  <c r="D543" i="2"/>
  <c r="D546" i="2"/>
  <c r="F493" i="2"/>
  <c r="A494" i="2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C488" i="2"/>
  <c r="C487" i="2"/>
  <c r="C484" i="2"/>
  <c r="C486" i="2"/>
  <c r="C485" i="2"/>
  <c r="C489" i="2"/>
  <c r="C483" i="2"/>
  <c r="C491" i="2"/>
  <c r="C490" i="2"/>
  <c r="A129" i="1"/>
  <c r="F542" i="2"/>
  <c r="F541" i="2"/>
  <c r="F545" i="2"/>
  <c r="F540" i="2"/>
  <c r="F539" i="2"/>
  <c r="F546" i="2"/>
  <c r="F538" i="2"/>
  <c r="F544" i="2"/>
  <c r="F543" i="2"/>
  <c r="L547" i="2" l="1"/>
  <c r="M547" i="2"/>
  <c r="N547" i="2" s="1"/>
  <c r="L483" i="2"/>
  <c r="M483" i="2"/>
  <c r="N483" i="2" s="1"/>
  <c r="L484" i="2"/>
  <c r="M484" i="2"/>
  <c r="N484" i="2" s="1"/>
  <c r="L489" i="2"/>
  <c r="M489" i="2"/>
  <c r="N489" i="2" s="1"/>
  <c r="L487" i="2"/>
  <c r="M487" i="2"/>
  <c r="N487" i="2" s="1"/>
  <c r="L490" i="2"/>
  <c r="M490" i="2"/>
  <c r="N490" i="2" s="1"/>
  <c r="L485" i="2"/>
  <c r="M485" i="2"/>
  <c r="N485" i="2" s="1"/>
  <c r="L488" i="2"/>
  <c r="M488" i="2"/>
  <c r="N488" i="2" s="1"/>
  <c r="L491" i="2"/>
  <c r="M491" i="2"/>
  <c r="N491" i="2" s="1"/>
  <c r="L486" i="2"/>
  <c r="M486" i="2"/>
  <c r="N486" i="2" s="1"/>
  <c r="J491" i="2"/>
  <c r="K491" i="2"/>
  <c r="J486" i="2"/>
  <c r="K486" i="2"/>
  <c r="J489" i="2"/>
  <c r="K489" i="2"/>
  <c r="J487" i="2"/>
  <c r="K487" i="2"/>
  <c r="J483" i="2"/>
  <c r="K483" i="2"/>
  <c r="J484" i="2"/>
  <c r="K484" i="2"/>
  <c r="J490" i="2"/>
  <c r="K490" i="2"/>
  <c r="J485" i="2"/>
  <c r="K485" i="2"/>
  <c r="J488" i="2"/>
  <c r="K488" i="2"/>
  <c r="J547" i="2"/>
  <c r="K547" i="2"/>
  <c r="H483" i="2"/>
  <c r="I483" i="2"/>
  <c r="H484" i="2"/>
  <c r="I484" i="2"/>
  <c r="H489" i="2"/>
  <c r="I489" i="2"/>
  <c r="H487" i="2"/>
  <c r="I487" i="2"/>
  <c r="H491" i="2"/>
  <c r="I491" i="2"/>
  <c r="H486" i="2"/>
  <c r="I486" i="2"/>
  <c r="H490" i="2"/>
  <c r="I490" i="2"/>
  <c r="H485" i="2"/>
  <c r="I485" i="2"/>
  <c r="H488" i="2"/>
  <c r="I488" i="2"/>
  <c r="H547" i="2"/>
  <c r="I547" i="2"/>
  <c r="G547" i="2"/>
  <c r="G490" i="2"/>
  <c r="G483" i="2"/>
  <c r="G489" i="2"/>
  <c r="G485" i="2"/>
  <c r="G486" i="2"/>
  <c r="G491" i="2"/>
  <c r="G488" i="2"/>
  <c r="G487" i="2"/>
  <c r="G484" i="2"/>
  <c r="B129" i="1"/>
  <c r="D559" i="2"/>
  <c r="D553" i="2"/>
  <c r="D556" i="2"/>
  <c r="D551" i="2"/>
  <c r="D555" i="2"/>
  <c r="D552" i="2"/>
  <c r="D550" i="2"/>
  <c r="D558" i="2"/>
  <c r="D557" i="2"/>
  <c r="D554" i="2"/>
  <c r="F504" i="2"/>
  <c r="A505" i="2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C495" i="2"/>
  <c r="C497" i="2"/>
  <c r="C496" i="2"/>
  <c r="C502" i="2"/>
  <c r="C501" i="2"/>
  <c r="C500" i="2"/>
  <c r="C499" i="2"/>
  <c r="C498" i="2"/>
  <c r="C494" i="2"/>
  <c r="F553" i="2"/>
  <c r="F556" i="2"/>
  <c r="F554" i="2"/>
  <c r="F551" i="2"/>
  <c r="F552" i="2"/>
  <c r="F555" i="2"/>
  <c r="F558" i="2"/>
  <c r="A130" i="1"/>
  <c r="F550" i="2"/>
  <c r="F557" i="2"/>
  <c r="L500" i="2" l="1"/>
  <c r="M500" i="2"/>
  <c r="N500" i="2" s="1"/>
  <c r="L497" i="2"/>
  <c r="M497" i="2"/>
  <c r="N497" i="2" s="1"/>
  <c r="L499" i="2"/>
  <c r="M499" i="2"/>
  <c r="N499" i="2" s="1"/>
  <c r="L496" i="2"/>
  <c r="M496" i="2"/>
  <c r="N496" i="2" s="1"/>
  <c r="L494" i="2"/>
  <c r="M494" i="2"/>
  <c r="N494" i="2" s="1"/>
  <c r="L501" i="2"/>
  <c r="M501" i="2"/>
  <c r="N501" i="2" s="1"/>
  <c r="L495" i="2"/>
  <c r="M495" i="2"/>
  <c r="N495" i="2" s="1"/>
  <c r="L498" i="2"/>
  <c r="M498" i="2"/>
  <c r="N498" i="2" s="1"/>
  <c r="L502" i="2"/>
  <c r="M502" i="2"/>
  <c r="N502" i="2" s="1"/>
  <c r="J498" i="2"/>
  <c r="K498" i="2"/>
  <c r="J502" i="2"/>
  <c r="K502" i="2"/>
  <c r="J499" i="2"/>
  <c r="K499" i="2"/>
  <c r="J496" i="2"/>
  <c r="K496" i="2"/>
  <c r="J494" i="2"/>
  <c r="K494" i="2"/>
  <c r="J501" i="2"/>
  <c r="K501" i="2"/>
  <c r="J495" i="2"/>
  <c r="K495" i="2"/>
  <c r="J500" i="2"/>
  <c r="K500" i="2"/>
  <c r="J497" i="2"/>
  <c r="K497" i="2"/>
  <c r="H498" i="2"/>
  <c r="I498" i="2"/>
  <c r="H502" i="2"/>
  <c r="I502" i="2"/>
  <c r="H499" i="2"/>
  <c r="I499" i="2"/>
  <c r="H496" i="2"/>
  <c r="I496" i="2"/>
  <c r="H500" i="2"/>
  <c r="I500" i="2"/>
  <c r="H497" i="2"/>
  <c r="I497" i="2"/>
  <c r="H494" i="2"/>
  <c r="I494" i="2"/>
  <c r="H501" i="2"/>
  <c r="I501" i="2"/>
  <c r="H495" i="2"/>
  <c r="I495" i="2"/>
  <c r="G494" i="2"/>
  <c r="G498" i="2"/>
  <c r="G500" i="2"/>
  <c r="G501" i="2"/>
  <c r="G499" i="2"/>
  <c r="G502" i="2"/>
  <c r="G496" i="2"/>
  <c r="G497" i="2"/>
  <c r="G495" i="2"/>
  <c r="B130" i="1"/>
  <c r="F515" i="2"/>
  <c r="A516" i="2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C508" i="2"/>
  <c r="C507" i="2"/>
  <c r="C506" i="2"/>
  <c r="C505" i="2"/>
  <c r="C513" i="2"/>
  <c r="C509" i="2"/>
  <c r="C512" i="2"/>
  <c r="C511" i="2"/>
  <c r="C510" i="2"/>
  <c r="A131" i="1"/>
  <c r="L512" i="2" l="1"/>
  <c r="M512" i="2"/>
  <c r="N512" i="2" s="1"/>
  <c r="L509" i="2"/>
  <c r="M509" i="2"/>
  <c r="N509" i="2" s="1"/>
  <c r="L507" i="2"/>
  <c r="M507" i="2"/>
  <c r="N507" i="2" s="1"/>
  <c r="L510" i="2"/>
  <c r="M510" i="2"/>
  <c r="N510" i="2" s="1"/>
  <c r="L508" i="2"/>
  <c r="M508" i="2"/>
  <c r="N508" i="2" s="1"/>
  <c r="L513" i="2"/>
  <c r="M513" i="2"/>
  <c r="N513" i="2" s="1"/>
  <c r="L511" i="2"/>
  <c r="M511" i="2"/>
  <c r="N511" i="2" s="1"/>
  <c r="L505" i="2"/>
  <c r="M505" i="2"/>
  <c r="N505" i="2" s="1"/>
  <c r="L506" i="2"/>
  <c r="M506" i="2"/>
  <c r="N506" i="2" s="1"/>
  <c r="J512" i="2"/>
  <c r="K512" i="2"/>
  <c r="J506" i="2"/>
  <c r="K506" i="2"/>
  <c r="J509" i="2"/>
  <c r="K509" i="2"/>
  <c r="J507" i="2"/>
  <c r="K507" i="2"/>
  <c r="J510" i="2"/>
  <c r="K510" i="2"/>
  <c r="J513" i="2"/>
  <c r="K513" i="2"/>
  <c r="J508" i="2"/>
  <c r="K508" i="2"/>
  <c r="J511" i="2"/>
  <c r="K511" i="2"/>
  <c r="J505" i="2"/>
  <c r="K505" i="2"/>
  <c r="H510" i="2"/>
  <c r="I510" i="2"/>
  <c r="H513" i="2"/>
  <c r="I513" i="2"/>
  <c r="H508" i="2"/>
  <c r="I508" i="2"/>
  <c r="H511" i="2"/>
  <c r="I511" i="2"/>
  <c r="H505" i="2"/>
  <c r="I505" i="2"/>
  <c r="H512" i="2"/>
  <c r="I512" i="2"/>
  <c r="H506" i="2"/>
  <c r="I506" i="2"/>
  <c r="H509" i="2"/>
  <c r="I509" i="2"/>
  <c r="H507" i="2"/>
  <c r="I507" i="2"/>
  <c r="G512" i="2"/>
  <c r="G505" i="2"/>
  <c r="G509" i="2"/>
  <c r="G513" i="2"/>
  <c r="G507" i="2"/>
  <c r="G508" i="2"/>
  <c r="G506" i="2"/>
  <c r="G510" i="2"/>
  <c r="G511" i="2"/>
  <c r="B131" i="1"/>
  <c r="F526" i="2"/>
  <c r="A527" i="2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C517" i="2"/>
  <c r="C524" i="2"/>
  <c r="C516" i="2"/>
  <c r="C523" i="2"/>
  <c r="C522" i="2"/>
  <c r="C521" i="2"/>
  <c r="C520" i="2"/>
  <c r="C519" i="2"/>
  <c r="C518" i="2"/>
  <c r="A132" i="1"/>
  <c r="L521" i="2" l="1"/>
  <c r="M521" i="2"/>
  <c r="N521" i="2" s="1"/>
  <c r="L524" i="2"/>
  <c r="M524" i="2"/>
  <c r="N524" i="2" s="1"/>
  <c r="L520" i="2"/>
  <c r="M520" i="2"/>
  <c r="N520" i="2" s="1"/>
  <c r="L518" i="2"/>
  <c r="M518" i="2"/>
  <c r="N518" i="2" s="1"/>
  <c r="L522" i="2"/>
  <c r="M522" i="2"/>
  <c r="N522" i="2" s="1"/>
  <c r="L517" i="2"/>
  <c r="M517" i="2"/>
  <c r="N517" i="2" s="1"/>
  <c r="L519" i="2"/>
  <c r="M519" i="2"/>
  <c r="N519" i="2" s="1"/>
  <c r="L523" i="2"/>
  <c r="M523" i="2"/>
  <c r="N523" i="2" s="1"/>
  <c r="L516" i="2"/>
  <c r="M516" i="2"/>
  <c r="N516" i="2" s="1"/>
  <c r="J519" i="2"/>
  <c r="K519" i="2"/>
  <c r="J523" i="2"/>
  <c r="K523" i="2"/>
  <c r="J520" i="2"/>
  <c r="K520" i="2"/>
  <c r="J516" i="2"/>
  <c r="K516" i="2"/>
  <c r="J524" i="2"/>
  <c r="K524" i="2"/>
  <c r="J521" i="2"/>
  <c r="K521" i="2"/>
  <c r="J518" i="2"/>
  <c r="K518" i="2"/>
  <c r="J522" i="2"/>
  <c r="K522" i="2"/>
  <c r="J517" i="2"/>
  <c r="K517" i="2"/>
  <c r="H518" i="2"/>
  <c r="I518" i="2"/>
  <c r="H522" i="2"/>
  <c r="I522" i="2"/>
  <c r="H517" i="2"/>
  <c r="I517" i="2"/>
  <c r="H520" i="2"/>
  <c r="I520" i="2"/>
  <c r="H516" i="2"/>
  <c r="I516" i="2"/>
  <c r="H519" i="2"/>
  <c r="I519" i="2"/>
  <c r="H523" i="2"/>
  <c r="I523" i="2"/>
  <c r="H521" i="2"/>
  <c r="I521" i="2"/>
  <c r="H524" i="2"/>
  <c r="I524" i="2"/>
  <c r="G521" i="2"/>
  <c r="G524" i="2"/>
  <c r="G517" i="2"/>
  <c r="G520" i="2"/>
  <c r="G519" i="2"/>
  <c r="G518" i="2"/>
  <c r="G522" i="2"/>
  <c r="G523" i="2"/>
  <c r="G516" i="2"/>
  <c r="B132" i="1"/>
  <c r="F537" i="2"/>
  <c r="A538" i="2"/>
  <c r="A539" i="2" s="1"/>
  <c r="A540" i="2" s="1"/>
  <c r="A541" i="2" s="1"/>
  <c r="A542" i="2" s="1"/>
  <c r="A543" i="2" s="1"/>
  <c r="A544" i="2" s="1"/>
  <c r="A545" i="2" s="1"/>
  <c r="A546" i="2" s="1"/>
  <c r="A547" i="2" s="1"/>
  <c r="C528" i="2"/>
  <c r="C535" i="2"/>
  <c r="C534" i="2"/>
  <c r="C527" i="2"/>
  <c r="C533" i="2"/>
  <c r="C529" i="2"/>
  <c r="C532" i="2"/>
  <c r="C531" i="2"/>
  <c r="C530" i="2"/>
  <c r="A133" i="1"/>
  <c r="L534" i="2" l="1"/>
  <c r="M534" i="2"/>
  <c r="N534" i="2" s="1"/>
  <c r="L529" i="2"/>
  <c r="M529" i="2"/>
  <c r="N529" i="2" s="1"/>
  <c r="L535" i="2"/>
  <c r="M535" i="2"/>
  <c r="N535" i="2" s="1"/>
  <c r="L532" i="2"/>
  <c r="M532" i="2"/>
  <c r="N532" i="2" s="1"/>
  <c r="L530" i="2"/>
  <c r="M530" i="2"/>
  <c r="N530" i="2" s="1"/>
  <c r="L533" i="2"/>
  <c r="M533" i="2"/>
  <c r="N533" i="2" s="1"/>
  <c r="L528" i="2"/>
  <c r="M528" i="2"/>
  <c r="N528" i="2" s="1"/>
  <c r="L531" i="2"/>
  <c r="M531" i="2"/>
  <c r="N531" i="2" s="1"/>
  <c r="L527" i="2"/>
  <c r="M527" i="2"/>
  <c r="N527" i="2" s="1"/>
  <c r="J527" i="2"/>
  <c r="K527" i="2"/>
  <c r="J532" i="2"/>
  <c r="K532" i="2"/>
  <c r="J534" i="2"/>
  <c r="K534" i="2"/>
  <c r="J529" i="2"/>
  <c r="K529" i="2"/>
  <c r="J535" i="2"/>
  <c r="K535" i="2"/>
  <c r="J531" i="2"/>
  <c r="K531" i="2"/>
  <c r="J530" i="2"/>
  <c r="K530" i="2"/>
  <c r="J533" i="2"/>
  <c r="K533" i="2"/>
  <c r="J528" i="2"/>
  <c r="K528" i="2"/>
  <c r="H529" i="2"/>
  <c r="I529" i="2"/>
  <c r="H535" i="2"/>
  <c r="I535" i="2"/>
  <c r="H532" i="2"/>
  <c r="I532" i="2"/>
  <c r="H534" i="2"/>
  <c r="I534" i="2"/>
  <c r="H530" i="2"/>
  <c r="I530" i="2"/>
  <c r="H533" i="2"/>
  <c r="I533" i="2"/>
  <c r="H528" i="2"/>
  <c r="I528" i="2"/>
  <c r="H531" i="2"/>
  <c r="I531" i="2"/>
  <c r="H527" i="2"/>
  <c r="I527" i="2"/>
  <c r="G532" i="2"/>
  <c r="G527" i="2"/>
  <c r="G534" i="2"/>
  <c r="G535" i="2"/>
  <c r="G529" i="2"/>
  <c r="G528" i="2"/>
  <c r="G533" i="2"/>
  <c r="G530" i="2"/>
  <c r="G531" i="2"/>
  <c r="B133" i="1"/>
  <c r="C546" i="2"/>
  <c r="C545" i="2"/>
  <c r="C544" i="2"/>
  <c r="C543" i="2"/>
  <c r="C542" i="2"/>
  <c r="C541" i="2"/>
  <c r="C540" i="2"/>
  <c r="C539" i="2"/>
  <c r="C538" i="2"/>
  <c r="A134" i="1"/>
  <c r="L539" i="2" l="1"/>
  <c r="M539" i="2"/>
  <c r="N539" i="2" s="1"/>
  <c r="L543" i="2"/>
  <c r="M543" i="2"/>
  <c r="N543" i="2" s="1"/>
  <c r="L544" i="2"/>
  <c r="M544" i="2"/>
  <c r="N544" i="2" s="1"/>
  <c r="L538" i="2"/>
  <c r="M538" i="2"/>
  <c r="N538" i="2" s="1"/>
  <c r="L542" i="2"/>
  <c r="M542" i="2"/>
  <c r="N542" i="2" s="1"/>
  <c r="L540" i="2"/>
  <c r="M540" i="2"/>
  <c r="N540" i="2" s="1"/>
  <c r="L541" i="2"/>
  <c r="M541" i="2"/>
  <c r="N541" i="2" s="1"/>
  <c r="L545" i="2"/>
  <c r="M545" i="2"/>
  <c r="N545" i="2" s="1"/>
  <c r="L546" i="2"/>
  <c r="L557" i="2" s="1"/>
  <c r="M546" i="2"/>
  <c r="N546" i="2" s="1"/>
  <c r="L554" i="2"/>
  <c r="J538" i="2"/>
  <c r="K538" i="2"/>
  <c r="J542" i="2"/>
  <c r="K542" i="2"/>
  <c r="J546" i="2"/>
  <c r="K546" i="2"/>
  <c r="J539" i="2"/>
  <c r="K539" i="2"/>
  <c r="J543" i="2"/>
  <c r="K543" i="2"/>
  <c r="J540" i="2"/>
  <c r="K540" i="2"/>
  <c r="J544" i="2"/>
  <c r="K544" i="2"/>
  <c r="J541" i="2"/>
  <c r="K541" i="2"/>
  <c r="J545" i="2"/>
  <c r="K545" i="2"/>
  <c r="H539" i="2"/>
  <c r="I539" i="2"/>
  <c r="H543" i="2"/>
  <c r="I543" i="2"/>
  <c r="H540" i="2"/>
  <c r="I540" i="2"/>
  <c r="H544" i="2"/>
  <c r="I544" i="2"/>
  <c r="H538" i="2"/>
  <c r="I538" i="2"/>
  <c r="H542" i="2"/>
  <c r="I542" i="2"/>
  <c r="H546" i="2"/>
  <c r="I546" i="2"/>
  <c r="H541" i="2"/>
  <c r="I541" i="2"/>
  <c r="H545" i="2"/>
  <c r="I545" i="2"/>
  <c r="G544" i="2"/>
  <c r="G545" i="2"/>
  <c r="G546" i="2"/>
  <c r="G538" i="2"/>
  <c r="G539" i="2"/>
  <c r="G540" i="2"/>
  <c r="G541" i="2"/>
  <c r="G542" i="2"/>
  <c r="G543" i="2"/>
  <c r="B134" i="1"/>
  <c r="G21" i="35"/>
  <c r="E25" i="35"/>
  <c r="E35" i="35" s="1"/>
  <c r="E23" i="35"/>
  <c r="E33" i="35" s="1"/>
  <c r="E26" i="35"/>
  <c r="E36" i="35" s="1"/>
  <c r="G22" i="35"/>
  <c r="G32" i="35" s="1"/>
  <c r="E27" i="35"/>
  <c r="F23" i="35"/>
  <c r="F33" i="35" s="1"/>
  <c r="G25" i="35"/>
  <c r="G35" i="35" s="1"/>
  <c r="G23" i="35"/>
  <c r="G26" i="35"/>
  <c r="G36" i="35" s="1"/>
  <c r="E24" i="35"/>
  <c r="E34" i="35" s="1"/>
  <c r="F24" i="35"/>
  <c r="F34" i="35" s="1"/>
  <c r="F27" i="35"/>
  <c r="F37" i="35" s="1"/>
  <c r="E21" i="35"/>
  <c r="G27" i="35"/>
  <c r="G37" i="35" s="1"/>
  <c r="F22" i="35"/>
  <c r="F32" i="35" s="1"/>
  <c r="G24" i="35"/>
  <c r="G34" i="35" s="1"/>
  <c r="F26" i="35"/>
  <c r="F36" i="35" s="1"/>
  <c r="F25" i="35"/>
  <c r="F35" i="35" s="1"/>
  <c r="F21" i="35"/>
  <c r="A135" i="1"/>
  <c r="L552" i="2" l="1"/>
  <c r="L551" i="2"/>
  <c r="L553" i="2"/>
  <c r="L555" i="2"/>
  <c r="L550" i="2"/>
  <c r="L556" i="2"/>
  <c r="L558" i="2"/>
  <c r="J555" i="2"/>
  <c r="J558" i="2"/>
  <c r="J550" i="2"/>
  <c r="J553" i="2"/>
  <c r="M551" i="2"/>
  <c r="N551" i="2" s="1"/>
  <c r="M554" i="2"/>
  <c r="N554" i="2" s="1"/>
  <c r="M552" i="2"/>
  <c r="N552" i="2" s="1"/>
  <c r="M553" i="2"/>
  <c r="N553" i="2" s="1"/>
  <c r="M557" i="2"/>
  <c r="N557" i="2" s="1"/>
  <c r="M555" i="2"/>
  <c r="N555" i="2" s="1"/>
  <c r="M550" i="2"/>
  <c r="N550" i="2" s="1"/>
  <c r="M558" i="2"/>
  <c r="N558" i="2" s="1"/>
  <c r="M556" i="2"/>
  <c r="N556" i="2" s="1"/>
  <c r="J552" i="2"/>
  <c r="J551" i="2"/>
  <c r="J554" i="2"/>
  <c r="J557" i="2"/>
  <c r="J559" i="2" s="1"/>
  <c r="J556" i="2"/>
  <c r="K554" i="2"/>
  <c r="L559" i="2"/>
  <c r="K552" i="2"/>
  <c r="K556" i="2"/>
  <c r="K551" i="2"/>
  <c r="K550" i="2"/>
  <c r="K558" i="2"/>
  <c r="K557" i="2"/>
  <c r="K553" i="2"/>
  <c r="K555" i="2"/>
  <c r="H551" i="2"/>
  <c r="H553" i="2"/>
  <c r="I552" i="2"/>
  <c r="H556" i="2"/>
  <c r="H550" i="2"/>
  <c r="H557" i="2"/>
  <c r="I553" i="2"/>
  <c r="H555" i="2"/>
  <c r="H554" i="2"/>
  <c r="H552" i="2"/>
  <c r="H558" i="2"/>
  <c r="I558" i="2"/>
  <c r="I556" i="2"/>
  <c r="I551" i="2"/>
  <c r="I550" i="2"/>
  <c r="I554" i="2"/>
  <c r="I557" i="2"/>
  <c r="I555" i="2"/>
  <c r="G554" i="2"/>
  <c r="G33" i="35"/>
  <c r="G551" i="2"/>
  <c r="G553" i="2"/>
  <c r="G552" i="2"/>
  <c r="G558" i="2"/>
  <c r="G557" i="2"/>
  <c r="G556" i="2"/>
  <c r="G550" i="2"/>
  <c r="G555" i="2"/>
  <c r="B135" i="1"/>
  <c r="E37" i="35"/>
  <c r="H27" i="35"/>
  <c r="H37" i="35" s="1"/>
  <c r="H23" i="35"/>
  <c r="H25" i="35"/>
  <c r="H24" i="35"/>
  <c r="H34" i="35" s="1"/>
  <c r="H26" i="35"/>
  <c r="H36" i="35" s="1"/>
  <c r="A136" i="1"/>
  <c r="M559" i="2" l="1"/>
  <c r="N559" i="2" s="1"/>
  <c r="K559" i="2"/>
  <c r="H559" i="2"/>
  <c r="I559" i="2"/>
  <c r="F8" i="33"/>
  <c r="G559" i="2"/>
  <c r="F10" i="33"/>
  <c r="F13" i="33"/>
  <c r="F16" i="33"/>
  <c r="H16" i="33" s="1"/>
  <c r="F11" i="33"/>
  <c r="B136" i="1"/>
  <c r="F7" i="33"/>
  <c r="H7" i="33" s="1"/>
  <c r="A137" i="1"/>
  <c r="H8" i="33" l="1"/>
  <c r="B137" i="1"/>
  <c r="H21" i="35"/>
  <c r="H11" i="33"/>
  <c r="H13" i="33"/>
  <c r="A138" i="1"/>
  <c r="B138" i="1" l="1"/>
  <c r="F12" i="33"/>
  <c r="F18" i="33" s="1"/>
  <c r="A139" i="1"/>
  <c r="B139" i="1" l="1"/>
  <c r="F14" i="33"/>
  <c r="A140" i="1"/>
  <c r="B140" i="1" l="1"/>
  <c r="F19" i="33"/>
  <c r="A141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B147" i="1" l="1"/>
  <c r="A148" i="1"/>
  <c r="B148" i="1" l="1"/>
  <c r="A149" i="1"/>
  <c r="B149" i="1" l="1"/>
  <c r="A150" i="1"/>
  <c r="B150" i="1" l="1"/>
  <c r="A151" i="1"/>
  <c r="B151" i="1" l="1"/>
  <c r="A152" i="1"/>
  <c r="B152" i="1" l="1"/>
  <c r="A153" i="1"/>
  <c r="B153" i="1" l="1"/>
  <c r="A154" i="1"/>
  <c r="B154" i="1" l="1"/>
  <c r="A155" i="1"/>
  <c r="B155" i="1" l="1"/>
  <c r="A156" i="1"/>
  <c r="B156" i="1" l="1"/>
  <c r="A157" i="1"/>
  <c r="B157" i="1" l="1"/>
  <c r="A158" i="1"/>
  <c r="B158" i="1" l="1"/>
  <c r="A159" i="1"/>
  <c r="B159" i="1" l="1"/>
  <c r="A160" i="1"/>
  <c r="B160" i="1" l="1"/>
  <c r="A161" i="1"/>
  <c r="B161" i="1" l="1"/>
  <c r="A162" i="1"/>
  <c r="B162" i="1" l="1"/>
  <c r="A163" i="1"/>
  <c r="B163" i="1" l="1"/>
  <c r="A164" i="1"/>
  <c r="B164" i="1" l="1"/>
  <c r="A165" i="1"/>
  <c r="B165" i="1" l="1"/>
  <c r="A166" i="1"/>
  <c r="B166" i="1" l="1"/>
  <c r="A167" i="1"/>
  <c r="B167" i="1" l="1"/>
  <c r="A168" i="1"/>
  <c r="B168" i="1" l="1"/>
  <c r="A169" i="1"/>
  <c r="B169" i="1" l="1"/>
  <c r="A170" i="1"/>
  <c r="B170" i="1" l="1"/>
  <c r="A171" i="1"/>
  <c r="B171" i="1" l="1"/>
  <c r="A172" i="1"/>
  <c r="B172" i="1" l="1"/>
  <c r="A173" i="1"/>
  <c r="B173" i="1" l="1"/>
  <c r="A174" i="1"/>
  <c r="B174" i="1" l="1"/>
  <c r="A175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B202" i="1" l="1"/>
  <c r="A203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B210" i="1" l="1"/>
  <c r="A211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B218" i="1" l="1"/>
  <c r="A219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B228" i="1" l="1"/>
  <c r="A229" i="1"/>
  <c r="B229" i="1" l="1"/>
  <c r="A230" i="1"/>
  <c r="B230" i="1" l="1"/>
  <c r="A231" i="1"/>
  <c r="B231" i="1" l="1"/>
  <c r="A232" i="1"/>
  <c r="B232" i="1" l="1"/>
  <c r="A233" i="1"/>
  <c r="B233" i="1" l="1"/>
  <c r="A234" i="1"/>
  <c r="B234" i="1" l="1"/>
  <c r="A235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B250" i="1" l="1"/>
  <c r="A251" i="1"/>
  <c r="B251" i="1" l="1"/>
  <c r="A252" i="1"/>
  <c r="B252" i="1" l="1"/>
  <c r="A253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B260" i="1" l="1"/>
  <c r="A261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B300" i="1" l="1"/>
  <c r="A301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H8" i="35" l="1"/>
  <c r="H33" i="35" s="1"/>
  <c r="C10" i="33" l="1"/>
  <c r="H10" i="33" s="1"/>
  <c r="H10" i="35"/>
  <c r="H35" i="35" s="1"/>
  <c r="C12" i="33" l="1"/>
  <c r="C14" i="33" s="1"/>
  <c r="H14" i="33" s="1"/>
  <c r="C19" i="33" l="1"/>
  <c r="H19" i="33" s="1"/>
  <c r="H12" i="33"/>
  <c r="C18" i="33"/>
  <c r="H18" i="33" s="1"/>
  <c r="E22" i="35" l="1"/>
  <c r="E32" i="35" s="1"/>
  <c r="H22" i="35" l="1"/>
  <c r="H32" i="35" s="1"/>
</calcChain>
</file>

<file path=xl/sharedStrings.xml><?xml version="1.0" encoding="utf-8"?>
<sst xmlns="http://schemas.openxmlformats.org/spreadsheetml/2006/main" count="2045" uniqueCount="1007">
  <si>
    <t>EBITDAR Coverage</t>
  </si>
  <si>
    <t>PAY_PAT_DAYS - Total Payor Patient Days</t>
  </si>
  <si>
    <t>T_BAD_DEBT - Tenant Bad Debt Expense</t>
  </si>
  <si>
    <t>x</t>
  </si>
  <si>
    <t>T_REVENUES - Total Tenant Revenues</t>
  </si>
  <si>
    <t>T_OPEX - Tenant Operating Expenses</t>
  </si>
  <si>
    <t>T_EBITDARM - EBITDARM</t>
  </si>
  <si>
    <t>T_MGMT_FEE - Tenant Management Fee - Actual</t>
  </si>
  <si>
    <t>T_EBITDAR - EBITDAR</t>
  </si>
  <si>
    <t>A_BEDS_TOTAL - Total Available Beds</t>
  </si>
  <si>
    <t>Days in Month</t>
  </si>
  <si>
    <t>EBITDAR</t>
  </si>
  <si>
    <t>EBITDARM</t>
  </si>
  <si>
    <t>Operating Beds</t>
  </si>
  <si>
    <t>Operating Expenses</t>
  </si>
  <si>
    <t>TENANT FINANCIALS</t>
  </si>
  <si>
    <t>Revenues</t>
  </si>
  <si>
    <t xml:space="preserve">BPC Reconciliation </t>
  </si>
  <si>
    <t>Census</t>
  </si>
  <si>
    <t>EBITDARM Coverage</t>
  </si>
  <si>
    <t>BPC</t>
  </si>
  <si>
    <t>Variance</t>
  </si>
  <si>
    <t>Comments:</t>
  </si>
  <si>
    <t>Rent</t>
  </si>
  <si>
    <t>Management Fee</t>
  </si>
  <si>
    <t>Total</t>
  </si>
  <si>
    <t>Offset</t>
  </si>
  <si>
    <t>Revenue Difference</t>
  </si>
  <si>
    <t/>
  </si>
  <si>
    <t>Medicaid Pending</t>
  </si>
  <si>
    <t>OpEx Difference</t>
  </si>
  <si>
    <t>EBITDARM Difference</t>
  </si>
  <si>
    <t>Rent Difference</t>
  </si>
  <si>
    <t>T_RENT_EXP - Tenant Rent Expense</t>
  </si>
  <si>
    <t>Las Vegas Post Acute &amp; Rehabilitation</t>
  </si>
  <si>
    <t>Torey Pines Rehabilitation Hospital</t>
  </si>
  <si>
    <t>Bay View Rehabilitation Hospital</t>
  </si>
  <si>
    <t>Las Vegas</t>
  </si>
  <si>
    <t>Torey Pines</t>
  </si>
  <si>
    <t>Kachina</t>
  </si>
  <si>
    <t>Bay View</t>
  </si>
  <si>
    <t xml:space="preserve">       </t>
  </si>
  <si>
    <t xml:space="preserve">                            </t>
  </si>
  <si>
    <t xml:space="preserve">    Aug-18  </t>
  </si>
  <si>
    <t xml:space="preserve">    Sep-18  </t>
  </si>
  <si>
    <t xml:space="preserve">    ------ </t>
  </si>
  <si>
    <t>Bayview Census Days Report</t>
  </si>
  <si>
    <t>In-House Days</t>
  </si>
  <si>
    <t>Hospital Days</t>
  </si>
  <si>
    <t>Personal Days</t>
  </si>
  <si>
    <t>Total Days</t>
  </si>
  <si>
    <t xml:space="preserve">  </t>
  </si>
  <si>
    <t>Revenue</t>
  </si>
  <si>
    <t>Assets</t>
  </si>
  <si>
    <t>MARE ISLAND VA</t>
  </si>
  <si>
    <t>SUNCREST HOSPICE</t>
  </si>
  <si>
    <t>Liabilities</t>
  </si>
  <si>
    <t>GROUP HEALTH INSURANCE - NURSING</t>
  </si>
  <si>
    <t>PAYROLL TAXES - ADMINISTRATION</t>
  </si>
  <si>
    <t>CLAIM SETTLEMENT</t>
  </si>
  <si>
    <t>MANAGEMENT FEE</t>
  </si>
  <si>
    <t xml:space="preserve">QA FEE </t>
  </si>
  <si>
    <t>FINES &amp; PENALTIES</t>
  </si>
  <si>
    <t>BANK CHARGES</t>
  </si>
  <si>
    <t>DEPRECIATION EQUIPMENT</t>
  </si>
  <si>
    <t>LEASE - BUILDING</t>
  </si>
  <si>
    <t>LOC - INTEREST</t>
  </si>
  <si>
    <t>OTHER - INTEREST</t>
  </si>
  <si>
    <t>Torrey Pines Census Days Report</t>
  </si>
  <si>
    <t>Comfort Care Hospice</t>
  </si>
  <si>
    <t>Medicaid Nevada</t>
  </si>
  <si>
    <t>Medicare A PPS</t>
  </si>
  <si>
    <t>Las Vegas Census Days Report</t>
  </si>
  <si>
    <t>PAYROLL TAXES - NURSING</t>
  </si>
  <si>
    <t>R&amp;B SNF VA</t>
  </si>
  <si>
    <t>TP</t>
  </si>
  <si>
    <t>BV</t>
  </si>
  <si>
    <t>EBITDARAM</t>
  </si>
  <si>
    <t>Management Fee Difference</t>
  </si>
  <si>
    <t>Difference</t>
  </si>
  <si>
    <t>LV</t>
  </si>
  <si>
    <t>Tenant Financials</t>
  </si>
  <si>
    <t xml:space="preserve">    Oct-18  </t>
  </si>
  <si>
    <t>MANAGED MEDICAL</t>
  </si>
  <si>
    <t>%,FBUSINESS_UNIT,V57188</t>
  </si>
  <si>
    <t>%,FBUSINESS_UNIT,V57152</t>
  </si>
  <si>
    <t>%,FBUSINESS_UNIT,V57156</t>
  </si>
  <si>
    <t>RptCurrency</t>
  </si>
  <si>
    <t>USD</t>
  </si>
  <si>
    <t>Jan</t>
  </si>
  <si>
    <t>CATEGORY</t>
  </si>
  <si>
    <t>ACTUAL</t>
  </si>
  <si>
    <t>Feb</t>
  </si>
  <si>
    <t>DATASRC</t>
  </si>
  <si>
    <t>D_INPUT</t>
  </si>
  <si>
    <t>Mar</t>
  </si>
  <si>
    <t>ENTITY</t>
  </si>
  <si>
    <t>Apr</t>
  </si>
  <si>
    <t>FACILITY_TYPE</t>
  </si>
  <si>
    <t>May</t>
  </si>
  <si>
    <t>FLOW</t>
  </si>
  <si>
    <t>F_NONE</t>
  </si>
  <si>
    <t>Jun</t>
  </si>
  <si>
    <t>TENANT</t>
  </si>
  <si>
    <t>L_Meridian_LS0449</t>
  </si>
  <si>
    <t>GEOGRAPHY</t>
  </si>
  <si>
    <t>Jul</t>
  </si>
  <si>
    <t>S09183</t>
  </si>
  <si>
    <t>S09090</t>
  </si>
  <si>
    <t>S09091</t>
  </si>
  <si>
    <t>S09092</t>
  </si>
  <si>
    <t>S09093</t>
  </si>
  <si>
    <t>INVEST_TYPE</t>
  </si>
  <si>
    <t>INV_EQUITY</t>
  </si>
  <si>
    <t>Aug</t>
  </si>
  <si>
    <t>FT_SNF</t>
  </si>
  <si>
    <t>MEASURES</t>
  </si>
  <si>
    <t>PERIODIC</t>
  </si>
  <si>
    <t>Sep</t>
  </si>
  <si>
    <t>ST_CA</t>
  </si>
  <si>
    <t>ST_NV</t>
  </si>
  <si>
    <t>ST_AZ</t>
  </si>
  <si>
    <t>TIME</t>
  </si>
  <si>
    <t>Oct</t>
  </si>
  <si>
    <t>Nov</t>
  </si>
  <si>
    <t>Dec</t>
  </si>
  <si>
    <t>FINANCE</t>
  </si>
  <si>
    <t>Meridian Health Care Management</t>
  </si>
  <si>
    <t>PageKeyRange</t>
  </si>
  <si>
    <t>Data Set for Sabra Centers</t>
  </si>
  <si>
    <t>ColKeyRange</t>
  </si>
  <si>
    <t>RowKeyRange</t>
  </si>
  <si>
    <t>CellKeyRange</t>
  </si>
  <si>
    <t>GetOnlyRange</t>
  </si>
  <si>
    <t>FormatRange</t>
  </si>
  <si>
    <t>OptionRange</t>
  </si>
  <si>
    <t>HideRowKeys,HideColKeys</t>
  </si>
  <si>
    <t>%,ATF,FDESCR</t>
  </si>
  <si>
    <t>Description</t>
  </si>
  <si>
    <t xml:space="preserve">TOTAL </t>
  </si>
  <si>
    <t>Villa Compana</t>
  </si>
  <si>
    <t>Validation</t>
  </si>
  <si>
    <t>Please Input Whole Value (Net Income) --&gt;</t>
  </si>
  <si>
    <t>EBITDARM Margin</t>
  </si>
  <si>
    <t>EBITDAR Margin</t>
  </si>
  <si>
    <t>Occupancy</t>
  </si>
  <si>
    <t>Check there are zero blank entries remaining</t>
  </si>
  <si>
    <t>BPC/EPM Account Names</t>
  </si>
  <si>
    <t>Facility Information</t>
  </si>
  <si>
    <t>%,LACTUALS_VW,SBAL,FACCOUNT,VBEDLIC,FCURRENCY_CD,V,VUSD</t>
  </si>
  <si>
    <t>Licensed Beds</t>
  </si>
  <si>
    <t>%,LACTUALS_VW,SBAL,FACCOUNT,VBEDSOP,FCURRENCY_CD,V,VUSD</t>
  </si>
  <si>
    <t>L_IL</t>
  </si>
  <si>
    <t>IL</t>
  </si>
  <si>
    <t>L_ALF</t>
  </si>
  <si>
    <t>ALF</t>
  </si>
  <si>
    <t>L_ALZ</t>
  </si>
  <si>
    <t>ALZ</t>
  </si>
  <si>
    <t>L_SNF</t>
  </si>
  <si>
    <t>SNF</t>
  </si>
  <si>
    <t>Total Licensed Beds</t>
  </si>
  <si>
    <t>A_IL</t>
  </si>
  <si>
    <t>A_ALF</t>
  </si>
  <si>
    <t>A_ALZ</t>
  </si>
  <si>
    <t>A_SNF</t>
  </si>
  <si>
    <t>Total Operating Beds</t>
  </si>
  <si>
    <t>Patient Days</t>
  </si>
  <si>
    <t>Skilled Mix Patient Days</t>
  </si>
  <si>
    <t>PD_MCR_Mgd_Care</t>
  </si>
  <si>
    <t>Medicare Managed Care Patient Days</t>
  </si>
  <si>
    <t>PD_Medicare</t>
  </si>
  <si>
    <t>Medicare Patient Days</t>
  </si>
  <si>
    <t>PD_Comm_Ins</t>
  </si>
  <si>
    <t>Commercial Insurance Patient Days</t>
  </si>
  <si>
    <t>Total Skilled Mix Patient Days</t>
  </si>
  <si>
    <t>%,LACTUALS_VW,SPER,FCHARTFIELD1,TPG_OP_STATE,NPRIVATE_SNF,NPRIVATE_ALF,FACCOUNT,VDAYS,FCURRENCY_CD,V,VUSD</t>
  </si>
  <si>
    <t>Other Patient Days</t>
  </si>
  <si>
    <t>%,LACTUALS_VW,SPER,FCHARTFIELD1,TPG_OP_STATE,NMCARE_A,FACCOUNT,VDAYS,FCURRENCY_CD,V,VUSD</t>
  </si>
  <si>
    <t>PD_Private</t>
  </si>
  <si>
    <t>Private Patient Days</t>
  </si>
  <si>
    <t>%,LACTUALS_VW,SPER,FCHARTFIELD1,TPG_OP_STATE,NMCAID_SNF,NMCAID_ALF,FACCOUNT,VDAYS,FCURRENCY_CD,V,VUSD</t>
  </si>
  <si>
    <t>PD_Medicaid</t>
  </si>
  <si>
    <t>Medicaid Patient Days</t>
  </si>
  <si>
    <t>%,LACTUALS_VW,SPER,FCHARTFIELD1,TPG_OP_STATE,NVETERANS,FACCOUNT,VDAYS,FCURRENCY_CD,V,VUSD</t>
  </si>
  <si>
    <t>PD_Veterans</t>
  </si>
  <si>
    <t>Veterans Patient Days</t>
  </si>
  <si>
    <t>%,LACTUALS_VW,SPER,FCHARTFIELD1,TPG_OP_STATE,NINS,NMGD_CARE_CAP,FACCOUNT,VDAYS,FCURRENCY_CD,V,VUSD</t>
  </si>
  <si>
    <t>PD_MCA_Mgd_Care</t>
  </si>
  <si>
    <t>Medicaid Managed Care Patient Days</t>
  </si>
  <si>
    <t>PD_Other</t>
  </si>
  <si>
    <t>Total Other Patient Days</t>
  </si>
  <si>
    <t>Total Payor Patient Days</t>
  </si>
  <si>
    <t>Financials</t>
  </si>
  <si>
    <t>Skilled Mix Revenue</t>
  </si>
  <si>
    <t>REV_MCR_Mgd_Care</t>
  </si>
  <si>
    <t>Medicare Managed Care Revenue</t>
  </si>
  <si>
    <t>REV_Medicare</t>
  </si>
  <si>
    <t>Medicare Revenue</t>
  </si>
  <si>
    <t>REV_Comm_Ins</t>
  </si>
  <si>
    <t>Commercial Insurance Revenue</t>
  </si>
  <si>
    <t>Total Skilled Mix Revenue</t>
  </si>
  <si>
    <t>%,LACTUALS_VW,SPER,R,FACCOUNT,TACCT_CONSOL,NREVENUES,FCHARTFIELD1,TPG_OP_STATE,NPRIVATE_SNF,NPRIVATE_ALF</t>
  </si>
  <si>
    <t>Other Revenue</t>
  </si>
  <si>
    <t>REV_Private</t>
  </si>
  <si>
    <t>Private Revenue</t>
  </si>
  <si>
    <t>%,LACTUALS_VW,SPER,R,FACCOUNT,TACCT_CONSOL,NREVENUES,FCHARTFIELD1,TPG_OP_STATE,NMCARE_A,NMCARE_B</t>
  </si>
  <si>
    <t>REV_Medicaid</t>
  </si>
  <si>
    <t>Medicaid Revenue</t>
  </si>
  <si>
    <t>%,LACTUALS_VW,SPER,R,FACCOUNT,TACCT_CONSOL,NREVENUES,FCHARTFIELD1,TPG_OP_STATE,NMCAID_SNF,NMCAID_ALF</t>
  </si>
  <si>
    <t>REV_Veterans</t>
  </si>
  <si>
    <t>Veterans Revenue</t>
  </si>
  <si>
    <t>%,LACTUALS_VW,SPER,R,FACCOUNT,TACCT_CONSOL,NREVENUES,FCHARTFIELD1,TPG_OP_STATE,NVETERANS</t>
  </si>
  <si>
    <t>REV_MCA_Mgd_Care</t>
  </si>
  <si>
    <t>Medicaid Managed Care Revenue</t>
  </si>
  <si>
    <t>Rev_Medicare_B</t>
  </si>
  <si>
    <t>Medicare Part B Revenue</t>
  </si>
  <si>
    <t>%,LACTUALS_VW,SPER,R,FACCOUNT,TACCT_CONSOL,NREVENUES,FCHARTFIELD1,TPG_OP_STATE,NMANAGED_CARE,NWC,NOTHER_INS,NOTHER,NINTERCOMPANY,NINSUR_B,NMGD_CARE_CAP</t>
  </si>
  <si>
    <t>REV_Other</t>
  </si>
  <si>
    <t>Total Other Revenue</t>
  </si>
  <si>
    <t>Total Tenant Revenues</t>
  </si>
  <si>
    <t>%,LACTUALS_VW,SPER,R,FACCOUNT,TACCT_CONSOL,NREVENUES,FDEPTID,TDLB_PAYR,NDEPT_OTHER,NROUTINE,NSK_NUR,FCHARTFIELD1,TPG_OP_STATE,NPAYOR_BLANK,NOTHER_REV,NNO_PAYOR,NMGMD</t>
  </si>
  <si>
    <t>T_Nursing</t>
  </si>
  <si>
    <t>Healthcare/Nursing Labor &amp; Non-Labor</t>
  </si>
  <si>
    <t>Dietary:</t>
  </si>
  <si>
    <t>T_Dietary_Raw</t>
  </si>
  <si>
    <t>Dietary - Raw Food Cost</t>
  </si>
  <si>
    <t>T_Dietary_Other</t>
  </si>
  <si>
    <t>Dietary - Other</t>
  </si>
  <si>
    <t>Total Dietary (raw &amp; labor)</t>
  </si>
  <si>
    <t>T_Houskeeping</t>
  </si>
  <si>
    <t>Total Housekeeping &amp; Laundry</t>
  </si>
  <si>
    <t>T_Maintenance</t>
  </si>
  <si>
    <t>Total Maintenance</t>
  </si>
  <si>
    <t>T_Marketing</t>
  </si>
  <si>
    <t>Total Marketing</t>
  </si>
  <si>
    <t>General &amp; Administrative:</t>
  </si>
  <si>
    <t>T_BAD_DEBT</t>
  </si>
  <si>
    <t>Tenant Bad Debt Expense</t>
  </si>
  <si>
    <t>T_Legal</t>
  </si>
  <si>
    <t>Legal (Fines, Penalties, CMP)</t>
  </si>
  <si>
    <t>T_RE_Tax</t>
  </si>
  <si>
    <t>Property Taxes</t>
  </si>
  <si>
    <t>T_Insurance</t>
  </si>
  <si>
    <t>Insurance</t>
  </si>
  <si>
    <t>T_gen_Admin_other</t>
  </si>
  <si>
    <t xml:space="preserve">General &amp; Administrative - Other </t>
  </si>
  <si>
    <t>Total General &amp; Administrative</t>
  </si>
  <si>
    <t>Ancillary:</t>
  </si>
  <si>
    <t>T_Ancillary_Therapy</t>
  </si>
  <si>
    <t>Ancillary - Therapy</t>
  </si>
  <si>
    <t>T_Ancillary_Pharmacy</t>
  </si>
  <si>
    <t>Ancillary - Pharmacy</t>
  </si>
  <si>
    <t>T_Ancillary_Other</t>
  </si>
  <si>
    <t>Ancillary - Other</t>
  </si>
  <si>
    <t>Total Ancillary (Therapy, Pharmacy, etc.)</t>
  </si>
  <si>
    <t>T_EXPENSES</t>
  </si>
  <si>
    <t>Other Operating Expenses</t>
  </si>
  <si>
    <t>Total Tenant Operating Expenses</t>
  </si>
  <si>
    <t>T_MGMT_Fee</t>
  </si>
  <si>
    <t>Tenant Actual Management Fee</t>
  </si>
  <si>
    <t>Tenant Non-Operating Expenses</t>
  </si>
  <si>
    <t>T_OTHER_OP_EXO</t>
  </si>
  <si>
    <t>Tenant Other Income and Expense</t>
  </si>
  <si>
    <t>%,LACTUALS_VW,FACCOUNT,TACCT_CONSOL,NDEPRECIATION,SPER</t>
  </si>
  <si>
    <t>T_DEPR_AMORT</t>
  </si>
  <si>
    <t>Tenant Depreciation and Amortization</t>
  </si>
  <si>
    <t>%,LACTUALS_VW,FACCOUNT,V430050,SPER</t>
  </si>
  <si>
    <t>T_INT_INC_EXP</t>
  </si>
  <si>
    <t>Tenant Interest Income and Expense</t>
  </si>
  <si>
    <t>%,LACTUALS_VW,FACCOUNT,V740010,SPER</t>
  </si>
  <si>
    <t>T_RENT_EXP</t>
  </si>
  <si>
    <t>Tenant Rent Expense</t>
  </si>
  <si>
    <t>%,LACTUALS_VW,FACCOUNT,V740030,SPER</t>
  </si>
  <si>
    <t>T_SL_RENT_ADJ_EXP</t>
  </si>
  <si>
    <t>Tenant Straight Line Rent Adjustment</t>
  </si>
  <si>
    <t>Total Tenant Non-Operating Expense</t>
  </si>
  <si>
    <t>Tenant Net Income</t>
  </si>
  <si>
    <t>Labor Expenses</t>
  </si>
  <si>
    <t>T_Nursing_Labor</t>
  </si>
  <si>
    <t>Nursing Labor</t>
  </si>
  <si>
    <t>T_N_Contract_Labor</t>
  </si>
  <si>
    <t>Nursing Contract Labor</t>
  </si>
  <si>
    <t>T_Other_NN_Labor</t>
  </si>
  <si>
    <t>Other Non-Nursing Labor</t>
  </si>
  <si>
    <t>Tenant Labor Cost</t>
  </si>
  <si>
    <t>Balance Sheet</t>
  </si>
  <si>
    <t>T_CASH_AND_EQUIV</t>
  </si>
  <si>
    <t>Cash and cash equivalents</t>
  </si>
  <si>
    <t>%,LACTUALS_VW,SPER,FACCOUNT,TACCT_CONSOL,NPPE</t>
  </si>
  <si>
    <t>T_AR_GROSS</t>
  </si>
  <si>
    <t>Accounts Receivable, Gross</t>
  </si>
  <si>
    <t>%,LACTUALS_VW,FACCOUNT,TACCT_CONSOL,NCASH,SBAL</t>
  </si>
  <si>
    <t>T_AR_VAL_RES</t>
  </si>
  <si>
    <t>A/R Valuation reserves</t>
  </si>
  <si>
    <t>%,LACTUALS_VW,FACCOUNT,TACCT_CONSOL,NAR_TRADE,SBAL</t>
  </si>
  <si>
    <t>Net A/R</t>
  </si>
  <si>
    <t>%,LACTUALS_VW,FACCOUNT,V120010,SBAL</t>
  </si>
  <si>
    <t>%,LACTUALS_VW,FACCOUNT,TACCT_CONSOL,NINVENTORY,SBAL</t>
  </si>
  <si>
    <t>T_INV</t>
  </si>
  <si>
    <t>Inventories</t>
  </si>
  <si>
    <t>%,LACTUALS_VW,FACCOUNT,TACCT_CONSOL,NPREPAID,NOTHER RECEIVABLES,SBAL</t>
  </si>
  <si>
    <t>T_OTH_CUR_ASSETS</t>
  </si>
  <si>
    <t>Other current assets</t>
  </si>
  <si>
    <t>%,LACTUALS_VW,R,FACCOUNT,TACCT_CONSOL,NA/P,SBAL</t>
  </si>
  <si>
    <t>T_TRADE_PAY</t>
  </si>
  <si>
    <t>Trade payables</t>
  </si>
  <si>
    <t>%,LACTUALS_VW,FACCOUNT,TACCT_CONSOL,NACCRUED EXP,NCUR PORTION L/T DEBT,NCP_INSUR_RESERVES,NACCRUED COMP,NACCRUED INT,NINC TAX PAYABLE,SBAL</t>
  </si>
  <si>
    <t>T_OTHER_CUR_LIAB</t>
  </si>
  <si>
    <t>Other current liabilities</t>
  </si>
  <si>
    <t>Debt</t>
  </si>
  <si>
    <t>T_LOC_OUT</t>
  </si>
  <si>
    <t>Line of credit outstanding</t>
  </si>
  <si>
    <t>T_OTHER_DEBT</t>
  </si>
  <si>
    <t>Other debt</t>
  </si>
  <si>
    <t>Total debt</t>
  </si>
  <si>
    <t>Additional Statistical Information</t>
  </si>
  <si>
    <t>T_CAPEX</t>
  </si>
  <si>
    <t>Capital Expenditures</t>
  </si>
  <si>
    <t>T_AR_WRT_OFF</t>
  </si>
  <si>
    <t>A/R Write-Offs</t>
  </si>
  <si>
    <t>T_LOC_AVAIL</t>
  </si>
  <si>
    <t>Line of credit availability</t>
  </si>
  <si>
    <t>Ancillary Revenue</t>
  </si>
  <si>
    <t>%,LACTUALS_VW,SPER,R,FACCOUNT,V400010,SPER</t>
  </si>
  <si>
    <t>REV_Ancillary</t>
  </si>
  <si>
    <t>%,LACTUALS_VW,R,FACCOUNT,V440010,SPER</t>
  </si>
  <si>
    <t>REV_Cont_Allow</t>
  </si>
  <si>
    <t>Contractual Allowance</t>
  </si>
  <si>
    <t>Net Ancillary Revenue</t>
  </si>
  <si>
    <t>Tenant Hours</t>
  </si>
  <si>
    <t>%,LACTUALS_VW,SPER,FACCOUNT,VHRSPR,VHRSOT,FCURRENCY_CD,V,VUSD,FDEPTID,TDLB_PAYR,NNURSING</t>
  </si>
  <si>
    <t>T_Nursing_Hours</t>
  </si>
  <si>
    <t>Nursing Hours</t>
  </si>
  <si>
    <t>%,LACTUALS_VW,SPER,FACCOUNT,VHRPRN,VHRPLPN,VHRPCNA,FCURRENCY_CD,V,VUSD,FDEPTID,TDLB_PAYR,NNURSING</t>
  </si>
  <si>
    <t>T_N_Contract_Hours</t>
  </si>
  <si>
    <t>Nursing Contract Hours</t>
  </si>
  <si>
    <t>%,LACTUALS_VW,SPER,FACCOUNT,TACCT_CONSOL,NSTATS_HOURS,FCURRENCY_CD,V,VUSD,FDEPTID,V1020,V3005,V3040,V5035</t>
  </si>
  <si>
    <t>T_Other_Hours</t>
  </si>
  <si>
    <t>Other Hours</t>
  </si>
  <si>
    <t>Total Tenant Hours</t>
  </si>
  <si>
    <t>%,SPER,LB_CONOP_VW,FACCOUNT,VCALDAY,FSCENARIO,VFINAL,FCURRENCY_CD,V,VUSD</t>
  </si>
  <si>
    <t>Beds Count taken from Operator Template since data not available in Tenant Financials</t>
  </si>
  <si>
    <t xml:space="preserve">    Nov-18  </t>
  </si>
  <si>
    <t>TF</t>
  </si>
  <si>
    <t xml:space="preserve">    Dec-18  </t>
  </si>
  <si>
    <t>KINDRED HOSPICE</t>
  </si>
  <si>
    <t>Compassion Care</t>
  </si>
  <si>
    <t xml:space="preserve">    Jan-19  </t>
  </si>
  <si>
    <t xml:space="preserve">    Feb-19                    </t>
  </si>
  <si>
    <t>PAYROLL TAXES - MAINTENANCE</t>
  </si>
  <si>
    <t>PAYROLL TAXES - DIETARY</t>
  </si>
  <si>
    <t>PAYROLL TAXES - SOCIAL SERVICES</t>
  </si>
  <si>
    <t>PAYROLL TAXES ACTIVITY DEPT</t>
  </si>
  <si>
    <t>PAYROLL TAXES - THERAPY</t>
  </si>
  <si>
    <t>Payor Patient Days</t>
  </si>
  <si>
    <t>Census Days Difference</t>
  </si>
  <si>
    <t xml:space="preserve">    Mar-19                    </t>
  </si>
  <si>
    <t xml:space="preserve">    Apr-19</t>
  </si>
  <si>
    <t>Apr'19 TF after restated</t>
  </si>
  <si>
    <t>Apr'19 TF before restated</t>
  </si>
  <si>
    <t xml:space="preserve">    May-19</t>
  </si>
  <si>
    <t xml:space="preserve">    Jun-19</t>
  </si>
  <si>
    <t>May'19 TF after restated</t>
  </si>
  <si>
    <t>May'19 TF before restated</t>
  </si>
  <si>
    <t>Property</t>
  </si>
  <si>
    <t>Particulars</t>
  </si>
  <si>
    <t>Villa Campana</t>
  </si>
  <si>
    <t>Jan'19 TF after restated</t>
  </si>
  <si>
    <t>Jan'19 TF before restated</t>
  </si>
  <si>
    <t>OPEX Analysis</t>
  </si>
  <si>
    <t>Other OPEX items</t>
  </si>
  <si>
    <t xml:space="preserve">    Jul-19</t>
  </si>
  <si>
    <t>Feb'19 TF after restated</t>
  </si>
  <si>
    <t>Feb'19 TF before restated</t>
  </si>
  <si>
    <t>Payroll related expenses - knocked off</t>
  </si>
  <si>
    <t>Total Operating Expenses Variance</t>
  </si>
  <si>
    <t>ACE HOSPICE</t>
  </si>
  <si>
    <t>ALAMEDA ALLIANCE</t>
  </si>
  <si>
    <t>A/R Veteran</t>
  </si>
  <si>
    <t>A/R - Other Patient Types</t>
  </si>
  <si>
    <t>VITAS HOSPICE</t>
  </si>
  <si>
    <t>United Healthcare of CA</t>
  </si>
  <si>
    <t>Physical Therapy Veteran</t>
  </si>
  <si>
    <t>Pharmacy Veteran</t>
  </si>
  <si>
    <t>Laboratory Veteran</t>
  </si>
  <si>
    <t>Occupational Therapy Veteran</t>
  </si>
  <si>
    <t>C/A Oxygen Veteran</t>
  </si>
  <si>
    <t>Other Revenue - Medicaid</t>
  </si>
  <si>
    <t>Meals Celebratory</t>
  </si>
  <si>
    <t>Speech Therapy Private</t>
  </si>
  <si>
    <t>C/A R&amp;B SNF Private</t>
  </si>
  <si>
    <t>Cleaning Supplies - Nursing</t>
  </si>
  <si>
    <t>Cleaning Supplies - Dietary</t>
  </si>
  <si>
    <t>Computer Support/Updates</t>
  </si>
  <si>
    <t>A/R Medicaid Retro</t>
  </si>
  <si>
    <t>Medical Supplies MCare Part A</t>
  </si>
  <si>
    <t>Medical Supplies Medicaid</t>
  </si>
  <si>
    <t>A/R Managed Care</t>
  </si>
  <si>
    <t>Nursing Stations</t>
  </si>
  <si>
    <t>C/A Patient Supplies Medicaid</t>
  </si>
  <si>
    <t>Equipment Rental</t>
  </si>
  <si>
    <t>Speech Therapy Veteran</t>
  </si>
  <si>
    <t>Medical Waste</t>
  </si>
  <si>
    <t>C/A Iv Therapy Medicare A</t>
  </si>
  <si>
    <t>Blue Cross</t>
  </si>
  <si>
    <t>Physical Therapy Hospice</t>
  </si>
  <si>
    <t>Occupational Therapy Hospice</t>
  </si>
  <si>
    <t>Speech Therapy Hospice</t>
  </si>
  <si>
    <t>C/A Physical Therapy Hospice</t>
  </si>
  <si>
    <t>C/A Occupational Therapy Hosp</t>
  </si>
  <si>
    <t>C/A Speech Therapy Hospice</t>
  </si>
  <si>
    <t>Blue Cross Managed Medi-Cal</t>
  </si>
  <si>
    <t>Centers for Elders Independence</t>
  </si>
  <si>
    <t>Centers for Elders Independence Custodial</t>
  </si>
  <si>
    <t>Private Pay</t>
  </si>
  <si>
    <t>Hospice Medi-Cal</t>
  </si>
  <si>
    <t>Medi-Cal</t>
  </si>
  <si>
    <t>Medi-Cal Pending</t>
  </si>
  <si>
    <t>Medicare A</t>
  </si>
  <si>
    <t>VA Medi-Cal</t>
  </si>
  <si>
    <t>Medicaid Nevada Tiers</t>
  </si>
  <si>
    <t>Hospice Medicaid Nevada</t>
  </si>
  <si>
    <t>ALAMEDA ALLIANCE MEDICAL</t>
  </si>
  <si>
    <t>HEALTHNET Medicare</t>
  </si>
  <si>
    <t>IV Therapy Insurance</t>
  </si>
  <si>
    <t>Accrued Auto Insurance</t>
  </si>
  <si>
    <t>C/A Iv Therapy Insurance</t>
  </si>
  <si>
    <t>Auto Insurance</t>
  </si>
  <si>
    <t>R&amp;B SNF Private</t>
  </si>
  <si>
    <t>R&amp;B SNF Managed Care</t>
  </si>
  <si>
    <t>R&amp;B SNF Insurance</t>
  </si>
  <si>
    <t>R&amp;B SNF Medicare</t>
  </si>
  <si>
    <t>R&amp;B SNF Medicaid</t>
  </si>
  <si>
    <t>R&amp;B SNF Hospice</t>
  </si>
  <si>
    <t>R&amp;B SNF Bedhold Medicaid</t>
  </si>
  <si>
    <t>Capital One Bank - US HSS Stim</t>
  </si>
  <si>
    <t>Physical Therapy Private</t>
  </si>
  <si>
    <t>Physical Therapy Insurance</t>
  </si>
  <si>
    <t>Physical Therapy MCare Part A</t>
  </si>
  <si>
    <t>Physical Therapy Medicaid</t>
  </si>
  <si>
    <t>Partnership Health Plan Medi-Cal</t>
  </si>
  <si>
    <t>Physical Therapy Mcare Part B</t>
  </si>
  <si>
    <t>Pharmacy Private</t>
  </si>
  <si>
    <t>Pharmacy Insurance</t>
  </si>
  <si>
    <t>Pharmacy Medicare Part A</t>
  </si>
  <si>
    <t>Pharmacy Medicaid</t>
  </si>
  <si>
    <t>Laboratory Private</t>
  </si>
  <si>
    <t>Fixed Equipment</t>
  </si>
  <si>
    <t>Laboratory Insurance</t>
  </si>
  <si>
    <t>Payroll Taxes Claim</t>
  </si>
  <si>
    <t>Laboratory Medicare Part A</t>
  </si>
  <si>
    <t>Laboratory Medicaid</t>
  </si>
  <si>
    <t>Laboratory Hospice</t>
  </si>
  <si>
    <t>X-Ray Insurance</t>
  </si>
  <si>
    <t>X-Ray Medicare Part A</t>
  </si>
  <si>
    <t>X-Ray Medicaid</t>
  </si>
  <si>
    <t>Occupational Therapy Private</t>
  </si>
  <si>
    <t>Occupational Therapy Insurance</t>
  </si>
  <si>
    <t>Occupational Therapy Mcare P-A</t>
  </si>
  <si>
    <t>Occupational Therapy Medicaid</t>
  </si>
  <si>
    <t>Occupational Therapy MCare P-B</t>
  </si>
  <si>
    <t>Speech Therapy Insurance</t>
  </si>
  <si>
    <t>Speech Therapy Medicare Part A</t>
  </si>
  <si>
    <t>Speech Therapy Medicaid</t>
  </si>
  <si>
    <t>Speech Therapy Medicare Part B</t>
  </si>
  <si>
    <t>C/A R&amp;B SNF Insurance</t>
  </si>
  <si>
    <t>C/A Physical Therapy Insurance</t>
  </si>
  <si>
    <t>C/A Pharmacy Insurance</t>
  </si>
  <si>
    <t>C/A Laboratory Insurance</t>
  </si>
  <si>
    <t>C/A X-Ray Insurance</t>
  </si>
  <si>
    <t>C/A Occupational Therapy Ins</t>
  </si>
  <si>
    <t>C/A Speech Therapy Insurance</t>
  </si>
  <si>
    <t>C/A Physical Therapy Mcare B</t>
  </si>
  <si>
    <t>C/A Occupational Ther MCare B</t>
  </si>
  <si>
    <t>C/A Speech Therapy Medicare B</t>
  </si>
  <si>
    <t>C/A R&amp;B SNF Medicare Part A</t>
  </si>
  <si>
    <t>C/A Patient Supplies MCare P-A</t>
  </si>
  <si>
    <t>C/A Physical Therapy MCare P-A</t>
  </si>
  <si>
    <t>C/A Pharmacy Medicare Part A</t>
  </si>
  <si>
    <t>C/A Laboratory Medicare Part A</t>
  </si>
  <si>
    <t>C/A - Medicare-Misc</t>
  </si>
  <si>
    <t>C/A X-Ray Medicare Part A</t>
  </si>
  <si>
    <t>C/A Occupational Ther MCare A</t>
  </si>
  <si>
    <t>C/A Speech Therapy MCare P-A</t>
  </si>
  <si>
    <t>C/A - Medicare - 2% Seq</t>
  </si>
  <si>
    <t>C/A R&amp;B SNF Medicaid</t>
  </si>
  <si>
    <t>C/A R&amp;B SNF Bedhold Medicaid</t>
  </si>
  <si>
    <t>C/A Physical Therapy Medicaid</t>
  </si>
  <si>
    <t>C/A Pharmacy Medicaid</t>
  </si>
  <si>
    <t>C/A Laboratory Medicaid</t>
  </si>
  <si>
    <t>C/A X-Ray Medicaid</t>
  </si>
  <si>
    <t>C/A Occupational Therapy Mcaid</t>
  </si>
  <si>
    <t>C/A Speech Therapy Medicaid</t>
  </si>
  <si>
    <t>C/A R&amp;B SNF Veteran</t>
  </si>
  <si>
    <t>C/A Physical Therapy Veteran</t>
  </si>
  <si>
    <t>C/A Pharmacy Veteran</t>
  </si>
  <si>
    <t>C/A Laboratory Veteran</t>
  </si>
  <si>
    <t>C/A Speech Therapy Veteran</t>
  </si>
  <si>
    <t>C/A R&amp;B SNF Hospice</t>
  </si>
  <si>
    <t>Meals On Wheels</t>
  </si>
  <si>
    <t>Other Revenue - Medicare</t>
  </si>
  <si>
    <t>Medical Records</t>
  </si>
  <si>
    <t>Interest Income</t>
  </si>
  <si>
    <t>Wages - DON</t>
  </si>
  <si>
    <t>Wages - MDS</t>
  </si>
  <si>
    <t>Wages - RN</t>
  </si>
  <si>
    <t>Wages - LVN</t>
  </si>
  <si>
    <t>Wages - CNA</t>
  </si>
  <si>
    <t>Payroll Taxes - Nursing</t>
  </si>
  <si>
    <t>Group Health Insurance</t>
  </si>
  <si>
    <t>Workers Compensation</t>
  </si>
  <si>
    <t>Medical Care Supplies -Nursing</t>
  </si>
  <si>
    <t>Minor Medical Equip - Nursing</t>
  </si>
  <si>
    <t>Equipment Rental - Nursing</t>
  </si>
  <si>
    <t>Non-Medical Supplies - Nursing</t>
  </si>
  <si>
    <t>Wages - Maintenance</t>
  </si>
  <si>
    <t>Payroll Taxes - Maintenance</t>
  </si>
  <si>
    <t>Vacation &amp; Sick - Maint</t>
  </si>
  <si>
    <t>Maintenance Supplies</t>
  </si>
  <si>
    <t>Purchased Services-Other</t>
  </si>
  <si>
    <t>Purchased Services-Repair/Main</t>
  </si>
  <si>
    <t>Electricity</t>
  </si>
  <si>
    <t>Gas</t>
  </si>
  <si>
    <t>Water</t>
  </si>
  <si>
    <t>Trash And Garbage Collection</t>
  </si>
  <si>
    <t>Sewer</t>
  </si>
  <si>
    <t>Cable/Internet</t>
  </si>
  <si>
    <t>Cleaning Supplies - Laundry</t>
  </si>
  <si>
    <t>Repairs And Maintenance</t>
  </si>
  <si>
    <t>Wages - Dietary</t>
  </si>
  <si>
    <t>Payroll Taxes - Dietary</t>
  </si>
  <si>
    <t>Vacation &amp; Sick - Dietary</t>
  </si>
  <si>
    <t>Dietary Supplies</t>
  </si>
  <si>
    <t>Food</t>
  </si>
  <si>
    <t>Nourishments</t>
  </si>
  <si>
    <t>Dietary Consultant</t>
  </si>
  <si>
    <t>Wages - Social Services</t>
  </si>
  <si>
    <t>Payroll Taxes - Social Service</t>
  </si>
  <si>
    <t>Vacation &amp;Sick Social Service</t>
  </si>
  <si>
    <t>Wages - Activities</t>
  </si>
  <si>
    <t>Payroll Taxes Activity Dept</t>
  </si>
  <si>
    <t>Vacation &amp; Sick - Activities</t>
  </si>
  <si>
    <t>Activity Supplies</t>
  </si>
  <si>
    <t>Wages-Administration</t>
  </si>
  <si>
    <t>Wages - DSD</t>
  </si>
  <si>
    <t>Vacation &amp; Sick - Admin</t>
  </si>
  <si>
    <t>Meals</t>
  </si>
  <si>
    <t>Insurance - PLGL</t>
  </si>
  <si>
    <t>Insurance - Management</t>
  </si>
  <si>
    <t>Insurance - Crime</t>
  </si>
  <si>
    <t>Payroll Taxes - Administration</t>
  </si>
  <si>
    <t>Medical Director Fees</t>
  </si>
  <si>
    <t>Data Processing Fees</t>
  </si>
  <si>
    <t>Supplies - Administration</t>
  </si>
  <si>
    <t>Professional Fees-Legal</t>
  </si>
  <si>
    <t>Professional Fees-Accounting</t>
  </si>
  <si>
    <t>Professional Fees-Other</t>
  </si>
  <si>
    <t>Postage</t>
  </si>
  <si>
    <t>Claim Settlement</t>
  </si>
  <si>
    <t>Office Supplies</t>
  </si>
  <si>
    <t>Office Expense</t>
  </si>
  <si>
    <t>License &amp; Permits</t>
  </si>
  <si>
    <t>Advertising</t>
  </si>
  <si>
    <t>Travel</t>
  </si>
  <si>
    <t>Telephone</t>
  </si>
  <si>
    <t>Dues &amp; Subscription</t>
  </si>
  <si>
    <t>Business Taxes</t>
  </si>
  <si>
    <t>QA Fee</t>
  </si>
  <si>
    <t>Late Fees</t>
  </si>
  <si>
    <t>Fines &amp; Penalties</t>
  </si>
  <si>
    <t>Bank Charges</t>
  </si>
  <si>
    <t>Miscellaneous - Office Expense</t>
  </si>
  <si>
    <t>Wages - Physical Therapist</t>
  </si>
  <si>
    <t>Payroll Taxes - Therapy</t>
  </si>
  <si>
    <t>Lease - Building</t>
  </si>
  <si>
    <t>Lease - Equipment</t>
  </si>
  <si>
    <t>Real Property Taxes</t>
  </si>
  <si>
    <t>Umbrella Insurance</t>
  </si>
  <si>
    <t>Earthquake/Flood Insurance</t>
  </si>
  <si>
    <t>Property Liability Insurance</t>
  </si>
  <si>
    <t>Other - Interest</t>
  </si>
  <si>
    <t>Contracted Beautician</t>
  </si>
  <si>
    <t>Oxygen And Other Medical Gases</t>
  </si>
  <si>
    <t>Purchased Services-Medical</t>
  </si>
  <si>
    <t>Pharmacy</t>
  </si>
  <si>
    <t>Laboratory</t>
  </si>
  <si>
    <t>X-Ray</t>
  </si>
  <si>
    <t>Oxygen Medicare Part A</t>
  </si>
  <si>
    <t>Auto's</t>
  </si>
  <si>
    <t>C/A Medicare A Room MCare P-A</t>
  </si>
  <si>
    <t>Fuel - Vehicles</t>
  </si>
  <si>
    <t>Commerce Tax</t>
  </si>
  <si>
    <t>Unsecured Property Taxes</t>
  </si>
  <si>
    <t>LOC - Interest</t>
  </si>
  <si>
    <t>Medical Transport - Ancillary</t>
  </si>
  <si>
    <t>Suspense</t>
  </si>
  <si>
    <t>Lease Payable - 2014 Ford</t>
  </si>
  <si>
    <t xml:space="preserve">311.000 </t>
  </si>
  <si>
    <t xml:space="preserve">311.001 </t>
  </si>
  <si>
    <t xml:space="preserve">311.002 </t>
  </si>
  <si>
    <t xml:space="preserve">311.003 </t>
  </si>
  <si>
    <t xml:space="preserve">311.004 </t>
  </si>
  <si>
    <t xml:space="preserve">311.005 </t>
  </si>
  <si>
    <t xml:space="preserve">311.009 </t>
  </si>
  <si>
    <t xml:space="preserve">311.105 </t>
  </si>
  <si>
    <t xml:space="preserve">410.004 </t>
  </si>
  <si>
    <t>Sunwest Bank - PPP</t>
  </si>
  <si>
    <t xml:space="preserve">410.005 </t>
  </si>
  <si>
    <t xml:space="preserve">420.000 </t>
  </si>
  <si>
    <t xml:space="preserve">420.002 </t>
  </si>
  <si>
    <t xml:space="preserve">420.003 </t>
  </si>
  <si>
    <t xml:space="preserve">420.004 </t>
  </si>
  <si>
    <t xml:space="preserve">420.005 </t>
  </si>
  <si>
    <t xml:space="preserve">420.009 </t>
  </si>
  <si>
    <t xml:space="preserve">420.024 </t>
  </si>
  <si>
    <t xml:space="preserve">430.000 </t>
  </si>
  <si>
    <t xml:space="preserve">430.002 </t>
  </si>
  <si>
    <t xml:space="preserve">430.003 </t>
  </si>
  <si>
    <t xml:space="preserve">430.004 </t>
  </si>
  <si>
    <t xml:space="preserve">430.005 </t>
  </si>
  <si>
    <t xml:space="preserve">431.002 </t>
  </si>
  <si>
    <t xml:space="preserve">440.000 </t>
  </si>
  <si>
    <t xml:space="preserve">440.002 </t>
  </si>
  <si>
    <t xml:space="preserve">440.003 </t>
  </si>
  <si>
    <t xml:space="preserve">440.004 </t>
  </si>
  <si>
    <t xml:space="preserve">440.005 </t>
  </si>
  <si>
    <t xml:space="preserve">440.009 </t>
  </si>
  <si>
    <t xml:space="preserve">491.102 </t>
  </si>
  <si>
    <t xml:space="preserve">491.104 </t>
  </si>
  <si>
    <t xml:space="preserve">491.105 </t>
  </si>
  <si>
    <t xml:space="preserve">492.100 </t>
  </si>
  <si>
    <t xml:space="preserve">492.102 </t>
  </si>
  <si>
    <t xml:space="preserve">492.103 </t>
  </si>
  <si>
    <t xml:space="preserve">492.104 </t>
  </si>
  <si>
    <t xml:space="preserve">492.105 </t>
  </si>
  <si>
    <t xml:space="preserve">492.109 </t>
  </si>
  <si>
    <t xml:space="preserve">492.124 </t>
  </si>
  <si>
    <t xml:space="preserve">495.100 </t>
  </si>
  <si>
    <t xml:space="preserve">495.102 </t>
  </si>
  <si>
    <t xml:space="preserve">495.103 </t>
  </si>
  <si>
    <t>PPP Loan</t>
  </si>
  <si>
    <t xml:space="preserve">495.104 </t>
  </si>
  <si>
    <t xml:space="preserve">495.105 </t>
  </si>
  <si>
    <t xml:space="preserve">495.109 </t>
  </si>
  <si>
    <t xml:space="preserve">495.124 </t>
  </si>
  <si>
    <t xml:space="preserve">520.010 </t>
  </si>
  <si>
    <t xml:space="preserve">521.010 </t>
  </si>
  <si>
    <t xml:space="preserve">521.200 </t>
  </si>
  <si>
    <t xml:space="preserve">521.300 </t>
  </si>
  <si>
    <t xml:space="preserve">521.310 </t>
  </si>
  <si>
    <t xml:space="preserve">521.400 </t>
  </si>
  <si>
    <t xml:space="preserve">521.911 </t>
  </si>
  <si>
    <t xml:space="preserve">521.921 </t>
  </si>
  <si>
    <t xml:space="preserve">521.951 </t>
  </si>
  <si>
    <t xml:space="preserve">524.200 </t>
  </si>
  <si>
    <t xml:space="preserve">524.921 </t>
  </si>
  <si>
    <t xml:space="preserve">524.951 </t>
  </si>
  <si>
    <t xml:space="preserve">531.010 </t>
  </si>
  <si>
    <t xml:space="preserve">531.100 </t>
  </si>
  <si>
    <t xml:space="preserve">531.200 </t>
  </si>
  <si>
    <t xml:space="preserve">531.300 </t>
  </si>
  <si>
    <t xml:space="preserve">531.310 </t>
  </si>
  <si>
    <t xml:space="preserve">531.400 </t>
  </si>
  <si>
    <t xml:space="preserve">531.900 </t>
  </si>
  <si>
    <t xml:space="preserve">531.911 </t>
  </si>
  <si>
    <t xml:space="preserve">531.921 </t>
  </si>
  <si>
    <t xml:space="preserve">531.951 </t>
  </si>
  <si>
    <t xml:space="preserve">531.999 </t>
  </si>
  <si>
    <t xml:space="preserve">532.010 </t>
  </si>
  <si>
    <t xml:space="preserve">532.011 </t>
  </si>
  <si>
    <t xml:space="preserve">532.100 </t>
  </si>
  <si>
    <t xml:space="preserve">532.200 </t>
  </si>
  <si>
    <t xml:space="preserve">532.300 </t>
  </si>
  <si>
    <t xml:space="preserve">532.400 </t>
  </si>
  <si>
    <t xml:space="preserve">532.911 </t>
  </si>
  <si>
    <t xml:space="preserve">532.921 </t>
  </si>
  <si>
    <t xml:space="preserve">532.951 </t>
  </si>
  <si>
    <t xml:space="preserve">533.010 </t>
  </si>
  <si>
    <t xml:space="preserve">535.010 </t>
  </si>
  <si>
    <t xml:space="preserve">535.130 </t>
  </si>
  <si>
    <t xml:space="preserve">535.200 </t>
  </si>
  <si>
    <t xml:space="preserve">535.300 </t>
  </si>
  <si>
    <t xml:space="preserve">535.400 </t>
  </si>
  <si>
    <t xml:space="preserve">535.951 </t>
  </si>
  <si>
    <t xml:space="preserve">536.010 </t>
  </si>
  <si>
    <t xml:space="preserve">577.500 </t>
  </si>
  <si>
    <t xml:space="preserve">579.200 </t>
  </si>
  <si>
    <t xml:space="preserve">579.300 </t>
  </si>
  <si>
    <t xml:space="preserve">579.400 </t>
  </si>
  <si>
    <t xml:space="preserve">599.010 </t>
  </si>
  <si>
    <t xml:space="preserve">611.001 </t>
  </si>
  <si>
    <t xml:space="preserve">611.011 </t>
  </si>
  <si>
    <t xml:space="preserve">611.012 </t>
  </si>
  <si>
    <t xml:space="preserve">611.013 </t>
  </si>
  <si>
    <t xml:space="preserve">611.014 </t>
  </si>
  <si>
    <t xml:space="preserve">611.021 </t>
  </si>
  <si>
    <t xml:space="preserve">611.024 </t>
  </si>
  <si>
    <t xml:space="preserve">611.027 </t>
  </si>
  <si>
    <t xml:space="preserve">611.054 </t>
  </si>
  <si>
    <t xml:space="preserve">611.057 </t>
  </si>
  <si>
    <t xml:space="preserve">611.061 </t>
  </si>
  <si>
    <t xml:space="preserve">611.062 </t>
  </si>
  <si>
    <t xml:space="preserve">611.069 </t>
  </si>
  <si>
    <t xml:space="preserve">611.128 </t>
  </si>
  <si>
    <t>Vacation &amp; Sick ? RN</t>
  </si>
  <si>
    <t xml:space="preserve">611.129 </t>
  </si>
  <si>
    <t>Vacation &amp; Sick ? DON</t>
  </si>
  <si>
    <t xml:space="preserve">611.130 </t>
  </si>
  <si>
    <t>Vacation &amp; Sick ? MDS</t>
  </si>
  <si>
    <t xml:space="preserve">611.131 </t>
  </si>
  <si>
    <t>Vacation &amp; Sick ? LVN</t>
  </si>
  <si>
    <t xml:space="preserve">611.132 </t>
  </si>
  <si>
    <t>Vacation &amp; Sick ? CNA</t>
  </si>
  <si>
    <t xml:space="preserve">620.117 </t>
  </si>
  <si>
    <t xml:space="preserve">620.120 </t>
  </si>
  <si>
    <t xml:space="preserve">620.124 </t>
  </si>
  <si>
    <t xml:space="preserve">620.150 </t>
  </si>
  <si>
    <t xml:space="preserve">620.170 </t>
  </si>
  <si>
    <t xml:space="preserve">620.172 </t>
  </si>
  <si>
    <t xml:space="preserve">620.582 </t>
  </si>
  <si>
    <t xml:space="preserve">620.583 </t>
  </si>
  <si>
    <t xml:space="preserve">620.584 </t>
  </si>
  <si>
    <t xml:space="preserve">620.594 </t>
  </si>
  <si>
    <t xml:space="preserve">620.595 </t>
  </si>
  <si>
    <t xml:space="preserve">620.597 </t>
  </si>
  <si>
    <t xml:space="preserve">620.598 </t>
  </si>
  <si>
    <t xml:space="preserve">640.057 </t>
  </si>
  <si>
    <t xml:space="preserve">640.072 </t>
  </si>
  <si>
    <t xml:space="preserve">650.001 </t>
  </si>
  <si>
    <t xml:space="preserve">650.020 </t>
  </si>
  <si>
    <t xml:space="preserve">650.024 </t>
  </si>
  <si>
    <t xml:space="preserve">650.050 </t>
  </si>
  <si>
    <t xml:space="preserve">650.055 </t>
  </si>
  <si>
    <t xml:space="preserve">650.056 </t>
  </si>
  <si>
    <t xml:space="preserve">650.057 </t>
  </si>
  <si>
    <t xml:space="preserve">650.070 </t>
  </si>
  <si>
    <t xml:space="preserve">660.001 </t>
  </si>
  <si>
    <t xml:space="preserve">660.020 </t>
  </si>
  <si>
    <t xml:space="preserve">660.024 </t>
  </si>
  <si>
    <t xml:space="preserve">670.001 </t>
  </si>
  <si>
    <t xml:space="preserve">670.020 </t>
  </si>
  <si>
    <t xml:space="preserve">670.024 </t>
  </si>
  <si>
    <t xml:space="preserve">670.050 </t>
  </si>
  <si>
    <t xml:space="preserve">690.101 </t>
  </si>
  <si>
    <t xml:space="preserve">690.120 </t>
  </si>
  <si>
    <t xml:space="preserve">690.124 </t>
  </si>
  <si>
    <t xml:space="preserve">690.125 </t>
  </si>
  <si>
    <t>Vacation &amp; Sick ? DSD</t>
  </si>
  <si>
    <t xml:space="preserve">690.182 </t>
  </si>
  <si>
    <t xml:space="preserve">690.184 </t>
  </si>
  <si>
    <t xml:space="preserve">690.453 </t>
  </si>
  <si>
    <t xml:space="preserve">690.490 </t>
  </si>
  <si>
    <t xml:space="preserve">690.492 </t>
  </si>
  <si>
    <t xml:space="preserve">690.493 </t>
  </si>
  <si>
    <t xml:space="preserve">690.620 </t>
  </si>
  <si>
    <t xml:space="preserve">690.641 </t>
  </si>
  <si>
    <t xml:space="preserve">690.697 </t>
  </si>
  <si>
    <t xml:space="preserve">690.750 </t>
  </si>
  <si>
    <t xml:space="preserve">690.947 </t>
  </si>
  <si>
    <t xml:space="preserve">690.948 </t>
  </si>
  <si>
    <t xml:space="preserve">690.949 </t>
  </si>
  <si>
    <t xml:space="preserve">690.950 </t>
  </si>
  <si>
    <t xml:space="preserve">690.951 </t>
  </si>
  <si>
    <t xml:space="preserve">690.958 </t>
  </si>
  <si>
    <t xml:space="preserve">690.960 </t>
  </si>
  <si>
    <t xml:space="preserve">690.970 </t>
  </si>
  <si>
    <t xml:space="preserve">690.973 </t>
  </si>
  <si>
    <t xml:space="preserve">690.976 </t>
  </si>
  <si>
    <t xml:space="preserve">690.981 </t>
  </si>
  <si>
    <t xml:space="preserve">690.986 </t>
  </si>
  <si>
    <t xml:space="preserve">690.987 </t>
  </si>
  <si>
    <t xml:space="preserve">690.989 </t>
  </si>
  <si>
    <t xml:space="preserve">690.990 </t>
  </si>
  <si>
    <t xml:space="preserve">690.996 </t>
  </si>
  <si>
    <t xml:space="preserve">690.997 </t>
  </si>
  <si>
    <t xml:space="preserve">690.998 </t>
  </si>
  <si>
    <t xml:space="preserve">690.999 </t>
  </si>
  <si>
    <t xml:space="preserve">691.101 </t>
  </si>
  <si>
    <t xml:space="preserve">691.110 </t>
  </si>
  <si>
    <t xml:space="preserve">691.120 </t>
  </si>
  <si>
    <t>Vacation &amp; Sick ? Therapy</t>
  </si>
  <si>
    <t xml:space="preserve">720.091 </t>
  </si>
  <si>
    <t xml:space="preserve">720.191 </t>
  </si>
  <si>
    <t xml:space="preserve">730.089 </t>
  </si>
  <si>
    <t xml:space="preserve">740.180 </t>
  </si>
  <si>
    <t xml:space="preserve">740.185 </t>
  </si>
  <si>
    <t xml:space="preserve">740.190 </t>
  </si>
  <si>
    <t xml:space="preserve">740.290 </t>
  </si>
  <si>
    <t xml:space="preserve">750.199 </t>
  </si>
  <si>
    <t xml:space="preserve">780.615 </t>
  </si>
  <si>
    <t xml:space="preserve">810.051 </t>
  </si>
  <si>
    <t xml:space="preserve">810.071 </t>
  </si>
  <si>
    <t xml:space="preserve">810.100 </t>
  </si>
  <si>
    <t xml:space="preserve">810.300 </t>
  </si>
  <si>
    <t xml:space="preserve">810.400 </t>
  </si>
  <si>
    <t xml:space="preserve">810.600 </t>
  </si>
  <si>
    <t xml:space="preserve">536.200 </t>
  </si>
  <si>
    <t xml:space="preserve">536.921 </t>
  </si>
  <si>
    <t xml:space="preserve">536.951 </t>
  </si>
  <si>
    <t xml:space="preserve">620.581 </t>
  </si>
  <si>
    <t xml:space="preserve">690.991 </t>
  </si>
  <si>
    <t xml:space="preserve">730.189 </t>
  </si>
  <si>
    <t xml:space="preserve">750.194 </t>
  </si>
  <si>
    <t xml:space="preserve">810.030 </t>
  </si>
  <si>
    <t xml:space="preserve">413.004 </t>
  </si>
  <si>
    <t xml:space="preserve">531.110 </t>
  </si>
  <si>
    <t xml:space="preserve">690.770 </t>
  </si>
  <si>
    <t>Computer Expense</t>
  </si>
  <si>
    <t xml:space="preserve">                                       </t>
  </si>
  <si>
    <t xml:space="preserve">                </t>
  </si>
  <si>
    <t xml:space="preserve">        ------  </t>
  </si>
  <si>
    <t xml:space="preserve">410.002 </t>
  </si>
  <si>
    <t>Medical Supplies Insurance</t>
  </si>
  <si>
    <t xml:space="preserve">521.100 </t>
  </si>
  <si>
    <t>C/A Patient Supplies Insurance</t>
  </si>
  <si>
    <t>100.200</t>
  </si>
  <si>
    <t>Capital One Bank - Operating</t>
  </si>
  <si>
    <t>100.300</t>
  </si>
  <si>
    <t>100.400</t>
  </si>
  <si>
    <t>100.700</t>
  </si>
  <si>
    <t>Petty Cash</t>
  </si>
  <si>
    <t>102.100</t>
  </si>
  <si>
    <t>A/R Medicare</t>
  </si>
  <si>
    <t>102.200</t>
  </si>
  <si>
    <t>A/R Medicaid</t>
  </si>
  <si>
    <t>102.300</t>
  </si>
  <si>
    <t>A/R Private</t>
  </si>
  <si>
    <t>102.310</t>
  </si>
  <si>
    <t>102.320</t>
  </si>
  <si>
    <t>A/R Commercial Insurance</t>
  </si>
  <si>
    <t>102.330</t>
  </si>
  <si>
    <t>102.390</t>
  </si>
  <si>
    <t>102.600</t>
  </si>
  <si>
    <t>A/R Hospice</t>
  </si>
  <si>
    <t>104.900</t>
  </si>
  <si>
    <t>Allowance For Uncollectables</t>
  </si>
  <si>
    <t>108.100</t>
  </si>
  <si>
    <t>108.400</t>
  </si>
  <si>
    <t>Dietary</t>
  </si>
  <si>
    <t>110.590</t>
  </si>
  <si>
    <t>Prepaid Taxes</t>
  </si>
  <si>
    <t>123.100</t>
  </si>
  <si>
    <t>Leasehold Improvements</t>
  </si>
  <si>
    <t>124.300</t>
  </si>
  <si>
    <t>Facility Equipments</t>
  </si>
  <si>
    <t>124.400</t>
  </si>
  <si>
    <t>Computer Equipment</t>
  </si>
  <si>
    <t>127.400</t>
  </si>
  <si>
    <t>129.310</t>
  </si>
  <si>
    <t>Accumulated Depreciation</t>
  </si>
  <si>
    <t>135.100</t>
  </si>
  <si>
    <t>Deposits</t>
  </si>
  <si>
    <t>135.960</t>
  </si>
  <si>
    <t>TOTAL Assets</t>
  </si>
  <si>
    <t>Liabilities and Equity</t>
  </si>
  <si>
    <t xml:space="preserve">   Liabilities</t>
  </si>
  <si>
    <t>200.111</t>
  </si>
  <si>
    <t>Due To Meridian Management Svs</t>
  </si>
  <si>
    <t xml:space="preserve">431.005 </t>
  </si>
  <si>
    <t>IV Therapy Medicaid</t>
  </si>
  <si>
    <t>201.100</t>
  </si>
  <si>
    <t>Trade Payables</t>
  </si>
  <si>
    <t>201.990</t>
  </si>
  <si>
    <t>Accrued QA</t>
  </si>
  <si>
    <t>202.100</t>
  </si>
  <si>
    <t>Accrued Payroll</t>
  </si>
  <si>
    <t>202.200</t>
  </si>
  <si>
    <t>Accrued Vacation &amp; Sick</t>
  </si>
  <si>
    <t>202.400</t>
  </si>
  <si>
    <t>Workmans Compensation</t>
  </si>
  <si>
    <t>203.501</t>
  </si>
  <si>
    <t>Property Insurance</t>
  </si>
  <si>
    <t>203.503</t>
  </si>
  <si>
    <t>Accrued PLGL</t>
  </si>
  <si>
    <t>203.504</t>
  </si>
  <si>
    <t>Accrued Umbrella Insurance</t>
  </si>
  <si>
    <t>203.505</t>
  </si>
  <si>
    <t>203.506</t>
  </si>
  <si>
    <t>Accrued Earthquake/Flood</t>
  </si>
  <si>
    <t>203.507</t>
  </si>
  <si>
    <t>Due To MMS - Health Insurance</t>
  </si>
  <si>
    <t>203.508</t>
  </si>
  <si>
    <t>Accrued Management Liability</t>
  </si>
  <si>
    <t>203.509</t>
  </si>
  <si>
    <t>Accrued Crime Insurance</t>
  </si>
  <si>
    <t>203.903</t>
  </si>
  <si>
    <t>Management Fee Payable</t>
  </si>
  <si>
    <t>209.900</t>
  </si>
  <si>
    <t>Other Current Liabilities</t>
  </si>
  <si>
    <t>209.902</t>
  </si>
  <si>
    <t xml:space="preserve">   TOTAL Liabilities</t>
  </si>
  <si>
    <t xml:space="preserve">   Retained Earnings</t>
  </si>
  <si>
    <t>244.300</t>
  </si>
  <si>
    <t>Retained Earnings - Unrestrict</t>
  </si>
  <si>
    <t xml:space="preserve">   TOTAL Retained Earnings</t>
  </si>
  <si>
    <t xml:space="preserve">   Equity</t>
  </si>
  <si>
    <t xml:space="preserve">   TOTAL Equity</t>
  </si>
  <si>
    <t xml:space="preserve">   Inter-Company</t>
  </si>
  <si>
    <t xml:space="preserve">   TOTAL Inter-Company</t>
  </si>
  <si>
    <t xml:space="preserve">   Net Income/(Loss)</t>
  </si>
  <si>
    <t xml:space="preserve">      Net Income</t>
  </si>
  <si>
    <t xml:space="preserve">   TOTAL Net Income/(Loss)</t>
  </si>
  <si>
    <t>TOTAL Liabilities and Equity</t>
  </si>
  <si>
    <t xml:space="preserve">532.310 </t>
  </si>
  <si>
    <t>C/A Iv Therapy Medicaid</t>
  </si>
  <si>
    <t xml:space="preserve">599.199 </t>
  </si>
  <si>
    <t>Misc Income</t>
  </si>
  <si>
    <t>102.202</t>
  </si>
  <si>
    <t>122.400</t>
  </si>
  <si>
    <t>124.200</t>
  </si>
  <si>
    <t>135.900</t>
  </si>
  <si>
    <t>203.700</t>
  </si>
  <si>
    <t>213.100</t>
  </si>
  <si>
    <t>Unearned Revenue-Prebilling</t>
  </si>
  <si>
    <t>102.930</t>
  </si>
  <si>
    <t>Refund Clearing</t>
  </si>
  <si>
    <t>203.701</t>
  </si>
  <si>
    <t>Lease Payable - 2016 Ford</t>
  </si>
  <si>
    <t xml:space="preserve">536.400 </t>
  </si>
  <si>
    <t>C/A Laboratory Hospice</t>
  </si>
  <si>
    <t xml:space="preserve">TOTAL REVENUE </t>
  </si>
  <si>
    <t xml:space="preserve"> </t>
  </si>
  <si>
    <t xml:space="preserve">TOTAL EXPENSES </t>
  </si>
  <si>
    <t xml:space="preserve">413.005 </t>
  </si>
  <si>
    <t>Oxygen Medicaid</t>
  </si>
  <si>
    <t xml:space="preserve">532.130 </t>
  </si>
  <si>
    <t>C/A Oxygen Medicaid</t>
  </si>
  <si>
    <t xml:space="preserve">430.009 </t>
  </si>
  <si>
    <t>Pharmacy Hospice</t>
  </si>
  <si>
    <t xml:space="preserve">536.300 </t>
  </si>
  <si>
    <t>C/A Pharmacy Hospice</t>
  </si>
  <si>
    <t xml:space="preserve">650.078 </t>
  </si>
  <si>
    <t>Contracted Labor - Dietary</t>
  </si>
  <si>
    <t xml:space="preserve">534.010 </t>
  </si>
  <si>
    <t>C/A R&amp;B SNF Managed Care</t>
  </si>
  <si>
    <t xml:space="preserve">EXPENSES </t>
  </si>
  <si>
    <t xml:space="preserve">Net Income Loss </t>
  </si>
  <si>
    <t>Evdre:Ok</t>
  </si>
  <si>
    <t>'ReportingTemplate'!$C$3:$C$12</t>
  </si>
  <si>
    <t>'ReportingTemplate'!$J$8:$N$11</t>
  </si>
  <si>
    <t>'ReportingTemplate'!$C$37:$C$163</t>
  </si>
  <si>
    <t>200.114</t>
  </si>
  <si>
    <t>DUE TO MMS - LOC</t>
  </si>
  <si>
    <t xml:space="preserve">497.104 </t>
  </si>
  <si>
    <t>Enterals Medicare A</t>
  </si>
  <si>
    <t xml:space="preserve">497.105 </t>
  </si>
  <si>
    <t>Enterals Medi-Cal</t>
  </si>
  <si>
    <t xml:space="preserve">521.990 </t>
  </si>
  <si>
    <t>C/A Other Anc Insurance</t>
  </si>
  <si>
    <t xml:space="preserve">531.971 </t>
  </si>
  <si>
    <t>C/A - Enterals Medicare</t>
  </si>
  <si>
    <t xml:space="preserve">531.990 </t>
  </si>
  <si>
    <t>C/A Other Anc Medicare Part A</t>
  </si>
  <si>
    <t xml:space="preserve">532.971 </t>
  </si>
  <si>
    <t>C/A Enterals Medi-Cal</t>
  </si>
  <si>
    <t xml:space="preserve">690.646 </t>
  </si>
  <si>
    <t>Other Consultant Fees</t>
  </si>
  <si>
    <t xml:space="preserve">611.076 </t>
  </si>
  <si>
    <t>Contracted Labor - LVN</t>
  </si>
  <si>
    <t xml:space="preserve">611.077 </t>
  </si>
  <si>
    <t>Contracted Labor - CNA</t>
  </si>
  <si>
    <t xml:space="preserve">713.192 </t>
  </si>
  <si>
    <t>Depreciation Expense</t>
  </si>
  <si>
    <t xml:space="preserve">770.002 </t>
  </si>
  <si>
    <t>Bad Debt Private</t>
  </si>
  <si>
    <t xml:space="preserve">520.921 </t>
  </si>
  <si>
    <t>C/A Occupational Therapy Pvt</t>
  </si>
  <si>
    <t>110.100</t>
  </si>
  <si>
    <t>Prepaid Expense</t>
  </si>
  <si>
    <t xml:space="preserve">611.070 </t>
  </si>
  <si>
    <t>Purchased Services - Nursing</t>
  </si>
  <si>
    <t xml:space="preserve">690.995 </t>
  </si>
  <si>
    <t>Loan Fees</t>
  </si>
  <si>
    <t xml:space="preserve">414.004 </t>
  </si>
  <si>
    <t>Equip Rental Medicare Part A</t>
  </si>
  <si>
    <t xml:space="preserve">531.140 </t>
  </si>
  <si>
    <t>C/A Equip Rental MCare P-A</t>
  </si>
  <si>
    <t>102.210</t>
  </si>
  <si>
    <t>A/R Medi-Cal Obra</t>
  </si>
  <si>
    <t>110.800</t>
  </si>
  <si>
    <t>Other Prepaid Expenses</t>
  </si>
  <si>
    <t>200.112</t>
  </si>
  <si>
    <t>CNH - Non-HUD LOC</t>
  </si>
  <si>
    <t>207.200</t>
  </si>
  <si>
    <t>State Income Taxes Payable</t>
  </si>
  <si>
    <t xml:space="preserve">611.075 </t>
  </si>
  <si>
    <t>Contracted Labor - RN</t>
  </si>
  <si>
    <t xml:space="preserve">630.057 </t>
  </si>
  <si>
    <t>Cleaning Supplies - Housekeep</t>
  </si>
  <si>
    <t xml:space="preserve">    Jul-21 </t>
  </si>
  <si>
    <t xml:space="preserve">Health Plan of San Mateo </t>
  </si>
  <si>
    <t>Hospice Respite/GIP</t>
  </si>
  <si>
    <t>Medi-Cal Tar Pending</t>
  </si>
  <si>
    <t xml:space="preserve">TOTAL REVE </t>
  </si>
  <si>
    <t>NUE - TTM</t>
  </si>
  <si>
    <t xml:space="preserve">EXPENSES - </t>
  </si>
  <si>
    <t>TTM</t>
  </si>
  <si>
    <t xml:space="preserve">611.079 </t>
  </si>
  <si>
    <t>Other Expense - Nursing Dept</t>
  </si>
  <si>
    <t xml:space="preserve">TOTAL EXPENSE </t>
  </si>
  <si>
    <t>ss</t>
  </si>
  <si>
    <t>105.100</t>
  </si>
  <si>
    <t>Cost Report Settlement-Medicar</t>
  </si>
  <si>
    <t>MTD ending 7/31/2021</t>
  </si>
  <si>
    <t>2021.Jul</t>
  </si>
  <si>
    <t>TOTAL EXPENSES</t>
  </si>
  <si>
    <t xml:space="preserve">   TOTAL EXPENSES - TTM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</si>
</sst>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0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#,##0;\(#,###,##0\)"/>
    <numFmt numFmtId="166" formatCode="#,##0.00;\(#,##0.00\)"/>
    <numFmt numFmtId="167" formatCode="#,###,##0.00;\(#,###,##0.00\)"/>
    <numFmt numFmtId="168" formatCode="#,##0;\(#,##0\)"/>
    <numFmt numFmtId="169" formatCode="&quot;$&quot;#,##0.00;\(&quot;$&quot;#,##0.00\)"/>
    <numFmt numFmtId="170" formatCode="###0.0%;\(###0.0%\)"/>
    <numFmt numFmtId="171" formatCode="mmmm\ yyyy\ &quot;TTM&quot;"/>
    <numFmt numFmtId="172" formatCode="_(* #,##0_);_(* \(\ #,##0\ \);_(* &quot;-&quot;??_);_(\ @_ \)"/>
    <numFmt numFmtId="173" formatCode="##,##0_);\(##,##0\)"/>
    <numFmt numFmtId="174" formatCode="#0.0%_);\(#0.0%\)"/>
    <numFmt numFmtId="175" formatCode="mmmm\-yy"/>
    <numFmt numFmtId="176" formatCode="&quot;$&quot;#,##0.00"/>
    <numFmt numFmtId="177" formatCode="_._.* #,##0.0_)_%;_._.* \(#,##0.0\)_%"/>
    <numFmt numFmtId="178" formatCode="_._.* #,##0.00_)_%;_._.* \(#,##0.00\)_%"/>
    <numFmt numFmtId="179" formatCode="_._.* #,##0.000_)_%;_._.* \(#,##0.000\)_%"/>
    <numFmt numFmtId="180" formatCode="_._.&quot;$&quot;* #,##0.0_)_%;_._.&quot;$&quot;* \(#,##0.0\)_%"/>
    <numFmt numFmtId="181" formatCode="_._.&quot;$&quot;* #,##0.00_)_%;_._.&quot;$&quot;* \(#,##0.00\)_%"/>
    <numFmt numFmtId="182" formatCode="_._.&quot;$&quot;* #,##0.000_)_%;_._.&quot;$&quot;* \(#,##0.000\)_%"/>
    <numFmt numFmtId="183" formatCode="mmmm\ d\,\ yyyy"/>
    <numFmt numFmtId="184" formatCode="&quot;&quot;;&quot;&quot;;&quot;&quot;"/>
    <numFmt numFmtId="185" formatCode="_([$€-2]* #,##0.00_);_([$€-2]* \(#,##0.00\);_([$€-2]* &quot;-&quot;??_)"/>
    <numFmt numFmtId="186" formatCode="&quot;$&quot;#,###,##0;\(&quot;$&quot;#,###,##0\)"/>
    <numFmt numFmtId="187" formatCode="&quot;Pre-acq&quot;;&quot;Pre-acq&quot;;&quot;&quot;"/>
    <numFmt numFmtId="188" formatCode="_(0_)%;\(0\)%"/>
    <numFmt numFmtId="189" formatCode="_._._(* 0_)%;_._.* \(0\)%"/>
    <numFmt numFmtId="190" formatCode="_(0.0_)%;\(0.0\)%"/>
    <numFmt numFmtId="191" formatCode="_._._(* 0.0_)%;_._.* \(0.0\)%"/>
    <numFmt numFmtId="192" formatCode="_(0.00_)%;\(0.00\)%"/>
    <numFmt numFmtId="193" formatCode="_._._(* 0.00_)%;_._.* \(0.00\)%"/>
    <numFmt numFmtId="194" formatCode="_(0.000_)%;\(0.000\)%"/>
    <numFmt numFmtId="195" formatCode="_._._(* 0.000_)%;_._.* \(0.000\)%"/>
    <numFmt numFmtId="196" formatCode="_(0.0000_)%;\(0.0000\)%"/>
    <numFmt numFmtId="197" formatCode="_._._(* 0.0000_)%;_._.* \(0.0000\)%"/>
    <numFmt numFmtId="198" formatCode="\(#,##0\);#,##0_)"/>
    <numFmt numFmtId="199" formatCode="\(#0.0%\);#0.0%\ "/>
    <numFmt numFmtId="200" formatCode="\(#,##0.00\);#,##0.00_)"/>
    <numFmt numFmtId="201" formatCode="_(* #,##0_);_(* \(#,##0\);_(* 0_);_(@_)"/>
    <numFmt numFmtId="202" formatCode="_(* #,##0.0_);_(* \(#,##0.0\)"/>
    <numFmt numFmtId="203" formatCode="_(* #,##0.00_);_(* \(#,##0.00\)"/>
    <numFmt numFmtId="204" formatCode="_(* #,##0.000_);_(* \(#,##0.000\)"/>
    <numFmt numFmtId="205" formatCode="_(&quot;$&quot;* #,##0_);_(&quot;$&quot;* \(#,##0\);_(&quot;$&quot;* 0_);_(@_)"/>
    <numFmt numFmtId="206" formatCode="_(&quot;$&quot;* #,##0.0_);_(&quot;$&quot;* \(#,##0.0\)"/>
    <numFmt numFmtId="207" formatCode="_(&quot;$&quot;* #,##0.00_);_(&quot;$&quot;* \(#,##0.00\)"/>
    <numFmt numFmtId="208" formatCode="_(&quot;$&quot;* #,##0.000_);_(&quot;$&quot;* \(#,##0.000\)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3"/>
      <name val="Calibri"/>
      <family val="2"/>
      <scheme val="minor"/>
    </font>
    <font>
      <sz val="10"/>
      <color indexed="0"/>
      <name val="Arial"/>
      <family val="2"/>
    </font>
    <font>
      <sz val="10"/>
      <color indexed="8"/>
      <name val="Arial"/>
      <family val="2"/>
    </font>
    <font>
      <b/>
      <sz val="12"/>
      <color indexed="0"/>
      <name val="Microsoft Sans Serif"/>
      <family val="2"/>
    </font>
    <font>
      <sz val="10"/>
      <color indexed="0"/>
      <name val="Microsoft Sans Serif"/>
      <family val="2"/>
    </font>
    <font>
      <b/>
      <u/>
      <sz val="12"/>
      <color indexed="0"/>
      <name val="Microsoft Sans Serif"/>
      <family val="2"/>
    </font>
    <font>
      <b/>
      <sz val="10"/>
      <color indexed="0"/>
      <name val="Microsoft Sans Serif"/>
      <family val="2"/>
    </font>
    <font>
      <b/>
      <i/>
      <sz val="10"/>
      <color indexed="0"/>
      <name val="MS Reference Sans Serif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8.25"/>
      <color rgb="FF000000"/>
      <name val="Microsoft Sans Serif"/>
      <family val="2"/>
    </font>
    <font>
      <b/>
      <sz val="10"/>
      <color theme="3" tint="0.39997558519241921"/>
      <name val="Arial"/>
      <family val="2"/>
    </font>
    <font>
      <b/>
      <sz val="10"/>
      <color theme="3" tint="-0.249977111117893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u val="singleAccounting"/>
      <sz val="10"/>
      <color indexed="17"/>
      <name val="Arial"/>
      <family val="2"/>
    </font>
    <font>
      <sz val="8.85"/>
      <color rgb="FF000000"/>
      <name val="Arial"/>
      <family val="2"/>
    </font>
    <font>
      <sz val="8.25"/>
      <color rgb="FF000000"/>
      <name val="Microsoft Sans Serif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b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8"/>
      <color indexed="12"/>
      <name val="Calibri"/>
      <family val="2"/>
    </font>
    <font>
      <b/>
      <i/>
      <sz val="11"/>
      <color indexed="8"/>
      <name val="Calibri"/>
      <family val="2"/>
    </font>
    <font>
      <b/>
      <i/>
      <sz val="14"/>
      <name val="Calibri"/>
      <family val="2"/>
    </font>
    <font>
      <b/>
      <sz val="10"/>
      <color indexed="10"/>
      <name val="Calibri"/>
      <family val="2"/>
    </font>
    <font>
      <b/>
      <sz val="9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sz val="11"/>
      <color indexed="17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name val="Calibri"/>
      <family val="2"/>
    </font>
    <font>
      <sz val="10"/>
      <color indexed="12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i/>
      <sz val="16"/>
      <name val="Calibri"/>
      <family val="2"/>
    </font>
    <font>
      <sz val="11"/>
      <color indexed="12"/>
      <name val="Calibri"/>
      <family val="2"/>
    </font>
    <font>
      <b/>
      <sz val="10"/>
      <color theme="1"/>
      <name val="Calibri"/>
      <family val="2"/>
    </font>
    <font>
      <sz val="10"/>
      <name val="Times New Roman"/>
      <family val="1"/>
      <charset val="204"/>
    </font>
    <font>
      <sz val="10"/>
      <color indexed="9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9"/>
      <name val="Arial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sz val="11"/>
      <name val="StoneSerif"/>
    </font>
    <font>
      <sz val="10"/>
      <color indexed="0"/>
      <name val="Times New Roman"/>
      <family val="1"/>
    </font>
    <font>
      <sz val="10"/>
      <color indexed="0"/>
      <name val="Times New Roman"/>
      <family val="1"/>
    </font>
    <font>
      <sz val="12"/>
      <name val="Times New Roman"/>
      <family val="1"/>
    </font>
    <font>
      <b/>
      <i/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0"/>
      <color indexed="13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8"/>
      <color indexed="38"/>
      <name val="Arial"/>
      <family val="2"/>
    </font>
    <font>
      <b/>
      <sz val="12"/>
      <color indexed="32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4"/>
      <color indexed="8"/>
      <name val="Arial"/>
      <family val="2"/>
    </font>
    <font>
      <b/>
      <sz val="12"/>
      <color indexed="0"/>
      <name val="Arial"/>
      <family val="2"/>
    </font>
    <font>
      <b/>
      <i/>
      <sz val="10"/>
      <color indexed="0"/>
      <name val="Times New Roman"/>
      <family val="1"/>
    </font>
    <font>
      <b/>
      <sz val="10"/>
      <color indexed="0"/>
      <name val="Times New Roman"/>
      <family val="1"/>
    </font>
    <font>
      <b/>
      <i/>
      <sz val="12"/>
      <color indexed="8"/>
      <name val="Arial"/>
      <family val="2"/>
    </font>
    <font>
      <b/>
      <i/>
      <sz val="10"/>
      <color indexed="0"/>
      <name val="Arial"/>
      <family val="2"/>
    </font>
    <font>
      <b/>
      <sz val="10"/>
      <color indexed="8"/>
      <name val="Calibri"/>
      <family val="2"/>
      <scheme val="minor"/>
    </font>
    <font>
      <sz val="9"/>
      <color indexed="8"/>
      <name val="Times New Roman"/>
      <family val="1"/>
      <charset val="204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8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7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7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166" fontId="6" fillId="0" borderId="0"/>
    <xf numFmtId="43" fontId="6" fillId="0" borderId="0" applyFont="0" applyFill="0" applyBorder="0" applyAlignment="0" applyProtection="0"/>
    <xf numFmtId="166" fontId="6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6" fillId="0" borderId="0"/>
    <xf numFmtId="165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7" fontId="6" fillId="0" borderId="0"/>
    <xf numFmtId="165" fontId="6" fillId="0" borderId="0"/>
    <xf numFmtId="165" fontId="6" fillId="0" borderId="0"/>
    <xf numFmtId="167" fontId="6" fillId="0" borderId="0"/>
    <xf numFmtId="168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5" fontId="6" fillId="0" borderId="0"/>
    <xf numFmtId="167" fontId="6" fillId="0" borderId="0"/>
    <xf numFmtId="166" fontId="6" fillId="0" borderId="0"/>
    <xf numFmtId="168" fontId="6" fillId="0" borderId="0"/>
    <xf numFmtId="166" fontId="6" fillId="0" borderId="0"/>
    <xf numFmtId="166" fontId="6" fillId="0" borderId="0"/>
    <xf numFmtId="168" fontId="6" fillId="0" borderId="0"/>
    <xf numFmtId="166" fontId="6" fillId="0" borderId="0"/>
    <xf numFmtId="168" fontId="6" fillId="0" borderId="0"/>
    <xf numFmtId="166" fontId="6" fillId="0" borderId="0"/>
    <xf numFmtId="168" fontId="6" fillId="0" borderId="0"/>
    <xf numFmtId="165" fontId="6" fillId="0" borderId="0"/>
    <xf numFmtId="167" fontId="6" fillId="0" borderId="0"/>
    <xf numFmtId="167" fontId="6" fillId="0" borderId="0"/>
    <xf numFmtId="165" fontId="6" fillId="0" borderId="0"/>
    <xf numFmtId="165" fontId="6" fillId="0" borderId="0"/>
    <xf numFmtId="167" fontId="6" fillId="0" borderId="0"/>
    <xf numFmtId="169" fontId="6" fillId="0" borderId="0"/>
    <xf numFmtId="170" fontId="6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7" fillId="0" borderId="0">
      <alignment vertical="top"/>
    </xf>
    <xf numFmtId="0" fontId="3" fillId="0" borderId="0"/>
    <xf numFmtId="0" fontId="6" fillId="0" borderId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7" fillId="0" borderId="0">
      <alignment vertical="top"/>
    </xf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7" fillId="0" borderId="0">
      <alignment vertical="top"/>
    </xf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6" fillId="0" borderId="0"/>
    <xf numFmtId="0" fontId="7" fillId="0" borderId="0">
      <alignment vertical="top"/>
    </xf>
    <xf numFmtId="0" fontId="6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8" fillId="4" borderId="0"/>
    <xf numFmtId="0" fontId="12" fillId="0" borderId="0"/>
    <xf numFmtId="43" fontId="3" fillId="0" borderId="0" applyFont="0" applyFill="0" applyBorder="0" applyAlignment="0" applyProtection="0"/>
    <xf numFmtId="0" fontId="15" fillId="0" borderId="0" applyAlignment="0"/>
    <xf numFmtId="0" fontId="3" fillId="0" borderId="0"/>
    <xf numFmtId="0" fontId="22" fillId="0" borderId="0" applyAlignment="0"/>
    <xf numFmtId="0" fontId="15" fillId="0" borderId="0" applyAlignment="0"/>
    <xf numFmtId="0" fontId="23" fillId="0" borderId="0" applyAlignment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6" fillId="0" borderId="0"/>
    <xf numFmtId="168" fontId="6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Alignment="0"/>
    <xf numFmtId="0" fontId="1" fillId="0" borderId="0"/>
    <xf numFmtId="0" fontId="1" fillId="0" borderId="0"/>
    <xf numFmtId="0" fontId="1" fillId="0" borderId="0"/>
    <xf numFmtId="0" fontId="1" fillId="0" borderId="0"/>
    <xf numFmtId="43" fontId="29" fillId="0" borderId="0" applyFont="0" applyFill="0" applyBorder="0" applyAlignment="0" applyProtection="0"/>
    <xf numFmtId="0" fontId="13" fillId="0" borderId="15">
      <alignment horizontal="left" wrapText="1"/>
    </xf>
    <xf numFmtId="0" fontId="3" fillId="0" borderId="0"/>
    <xf numFmtId="0" fontId="3" fillId="0" borderId="0"/>
    <xf numFmtId="44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5" fontId="7" fillId="0" borderId="0">
      <alignment horizontal="right"/>
    </xf>
    <xf numFmtId="175" fontId="7" fillId="0" borderId="0">
      <alignment horizontal="right"/>
    </xf>
    <xf numFmtId="175" fontId="7" fillId="0" borderId="0">
      <alignment horizontal="right"/>
    </xf>
    <xf numFmtId="175" fontId="7" fillId="0" borderId="0">
      <alignment horizontal="right"/>
    </xf>
    <xf numFmtId="0" fontId="3" fillId="0" borderId="0" applyNumberFormat="0" applyFont="0" applyFill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37" fontId="54" fillId="32" borderId="0" applyNumberFormat="0" applyFill="0">
      <alignment horizontal="right"/>
    </xf>
    <xf numFmtId="38" fontId="55" fillId="0" borderId="1"/>
    <xf numFmtId="37" fontId="13" fillId="0" borderId="51"/>
    <xf numFmtId="176" fontId="56" fillId="0" borderId="0" applyFill="0"/>
    <xf numFmtId="176" fontId="56" fillId="0" borderId="0">
      <alignment horizontal="center"/>
    </xf>
    <xf numFmtId="0" fontId="56" fillId="0" borderId="0" applyFill="0">
      <alignment horizontal="center"/>
    </xf>
    <xf numFmtId="176" fontId="57" fillId="0" borderId="52" applyFill="0"/>
    <xf numFmtId="0" fontId="3" fillId="0" borderId="0" applyFont="0" applyAlignment="0"/>
    <xf numFmtId="0" fontId="58" fillId="0" borderId="0" applyFill="0">
      <alignment vertical="top"/>
    </xf>
    <xf numFmtId="0" fontId="57" fillId="0" borderId="0" applyFill="0">
      <alignment horizontal="left" vertical="top"/>
    </xf>
    <xf numFmtId="176" fontId="59" fillId="0" borderId="5" applyFill="0"/>
    <xf numFmtId="0" fontId="3" fillId="0" borderId="0" applyNumberFormat="0" applyFont="0" applyAlignment="0"/>
    <xf numFmtId="0" fontId="58" fillId="0" borderId="0" applyFill="0">
      <alignment wrapText="1"/>
    </xf>
    <xf numFmtId="0" fontId="57" fillId="0" borderId="0" applyFill="0">
      <alignment horizontal="left" vertical="top" wrapText="1"/>
    </xf>
    <xf numFmtId="176" fontId="60" fillId="0" borderId="0" applyFill="0"/>
    <xf numFmtId="0" fontId="61" fillId="0" borderId="0" applyNumberFormat="0" applyFont="0" applyAlignment="0">
      <alignment horizontal="center"/>
    </xf>
    <xf numFmtId="0" fontId="62" fillId="0" borderId="0" applyFill="0">
      <alignment vertical="top" wrapText="1"/>
    </xf>
    <xf numFmtId="0" fontId="59" fillId="0" borderId="0" applyFill="0">
      <alignment horizontal="left" vertical="top" wrapText="1"/>
    </xf>
    <xf numFmtId="176" fontId="3" fillId="0" borderId="0" applyFill="0"/>
    <xf numFmtId="0" fontId="61" fillId="0" borderId="0" applyNumberFormat="0" applyFont="0" applyAlignment="0">
      <alignment horizontal="center"/>
    </xf>
    <xf numFmtId="0" fontId="63" fillId="0" borderId="0" applyFill="0">
      <alignment vertical="center" wrapText="1"/>
    </xf>
    <xf numFmtId="0" fontId="64" fillId="0" borderId="0">
      <alignment horizontal="left" vertical="center" wrapText="1"/>
    </xf>
    <xf numFmtId="176" fontId="65" fillId="0" borderId="0" applyFill="0"/>
    <xf numFmtId="0" fontId="61" fillId="0" borderId="0" applyNumberFormat="0" applyFont="0" applyAlignment="0">
      <alignment horizontal="center"/>
    </xf>
    <xf numFmtId="0" fontId="66" fillId="0" borderId="0" applyFill="0">
      <alignment horizontal="center" vertical="center" wrapText="1"/>
    </xf>
    <xf numFmtId="0" fontId="3" fillId="0" borderId="0" applyFill="0">
      <alignment horizontal="center" vertical="center" wrapText="1"/>
    </xf>
    <xf numFmtId="176" fontId="67" fillId="0" borderId="0" applyFill="0"/>
    <xf numFmtId="0" fontId="61" fillId="0" borderId="0" applyNumberFormat="0" applyFont="0" applyAlignment="0">
      <alignment horizontal="center"/>
    </xf>
    <xf numFmtId="0" fontId="68" fillId="0" borderId="0" applyFill="0">
      <alignment horizontal="center" vertical="center" wrapText="1"/>
    </xf>
    <xf numFmtId="0" fontId="69" fillId="0" borderId="0" applyFill="0">
      <alignment horizontal="center" vertical="center" wrapText="1"/>
    </xf>
    <xf numFmtId="176" fontId="70" fillId="0" borderId="0" applyFill="0"/>
    <xf numFmtId="0" fontId="61" fillId="0" borderId="0" applyNumberFormat="0" applyFont="0" applyAlignment="0">
      <alignment horizontal="center"/>
    </xf>
    <xf numFmtId="0" fontId="71" fillId="0" borderId="0">
      <alignment horizontal="center" wrapText="1"/>
    </xf>
    <xf numFmtId="0" fontId="67" fillId="0" borderId="0" applyFill="0">
      <alignment horizontal="center" wrapText="1"/>
    </xf>
    <xf numFmtId="0" fontId="72" fillId="0" borderId="0" applyFill="0" applyBorder="0" applyProtection="0">
      <alignment horizontal="center"/>
      <protection locked="0"/>
    </xf>
    <xf numFmtId="177" fontId="73" fillId="0" borderId="0" applyFont="0" applyFill="0" applyBorder="0" applyAlignment="0" applyProtection="0"/>
    <xf numFmtId="178" fontId="74" fillId="0" borderId="0" applyFont="0" applyFill="0" applyBorder="0" applyAlignment="0" applyProtection="0"/>
    <xf numFmtId="179" fontId="7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7" fillId="0" borderId="0" applyFill="0" applyBorder="0" applyAlignment="0" applyProtection="0">
      <protection locked="0"/>
    </xf>
    <xf numFmtId="180" fontId="74" fillId="0" borderId="0" applyFont="0" applyFill="0" applyBorder="0" applyAlignment="0" applyProtection="0"/>
    <xf numFmtId="181" fontId="74" fillId="0" borderId="0" applyFont="0" applyFill="0" applyBorder="0" applyAlignment="0" applyProtection="0"/>
    <xf numFmtId="182" fontId="74" fillId="0" borderId="0" applyFont="0" applyFill="0" applyBorder="0" applyAlignment="0" applyProtection="0"/>
    <xf numFmtId="44" fontId="1" fillId="0" borderId="0" applyFont="0" applyFill="0" applyBorder="0" applyAlignment="0" applyProtection="0"/>
    <xf numFmtId="183" fontId="75" fillId="0" borderId="0" applyFont="0" applyFill="0" applyBorder="0" applyAlignment="0" applyProtection="0"/>
    <xf numFmtId="39" fontId="7" fillId="32" borderId="0">
      <alignment horizontal="right"/>
    </xf>
    <xf numFmtId="184" fontId="7" fillId="0" borderId="0">
      <alignment horizontal="right"/>
    </xf>
    <xf numFmtId="184" fontId="7" fillId="0" borderId="0">
      <alignment horizontal="right"/>
    </xf>
    <xf numFmtId="184" fontId="7" fillId="0" borderId="0">
      <alignment horizontal="right"/>
    </xf>
    <xf numFmtId="185" fontId="3" fillId="0" borderId="0" applyFont="0" applyFill="0" applyBorder="0" applyAlignment="0" applyProtection="0"/>
    <xf numFmtId="0" fontId="1" fillId="0" borderId="0"/>
    <xf numFmtId="165" fontId="6" fillId="0" borderId="0"/>
    <xf numFmtId="165" fontId="76" fillId="0" borderId="0"/>
    <xf numFmtId="166" fontId="6" fillId="0" borderId="0"/>
    <xf numFmtId="165" fontId="77" fillId="0" borderId="0"/>
    <xf numFmtId="166" fontId="6" fillId="0" borderId="0"/>
    <xf numFmtId="166" fontId="6" fillId="0" borderId="0"/>
    <xf numFmtId="166" fontId="6" fillId="0" borderId="0"/>
    <xf numFmtId="168" fontId="6" fillId="0" borderId="0"/>
    <xf numFmtId="186" fontId="76" fillId="0" borderId="0"/>
    <xf numFmtId="186" fontId="77" fillId="0" borderId="0"/>
    <xf numFmtId="0" fontId="72" fillId="0" borderId="0" applyFill="0" applyAlignment="0" applyProtection="0">
      <protection locked="0"/>
    </xf>
    <xf numFmtId="0" fontId="72" fillId="0" borderId="1" applyFill="0" applyAlignment="0" applyProtection="0">
      <protection locked="0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55" fillId="0" borderId="0"/>
    <xf numFmtId="0" fontId="6" fillId="0" borderId="0"/>
    <xf numFmtId="0" fontId="6" fillId="0" borderId="0"/>
    <xf numFmtId="0" fontId="76" fillId="0" borderId="0"/>
    <xf numFmtId="0" fontId="6" fillId="0" borderId="0"/>
    <xf numFmtId="0" fontId="77" fillId="0" borderId="0"/>
    <xf numFmtId="0" fontId="78" fillId="0" borderId="0"/>
    <xf numFmtId="0" fontId="7" fillId="0" borderId="0">
      <alignment vertical="top"/>
    </xf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18" borderId="50" applyNumberFormat="0" applyFont="0" applyAlignment="0" applyProtection="0"/>
    <xf numFmtId="0" fontId="1" fillId="18" borderId="50" applyNumberFormat="0" applyFont="0" applyAlignment="0" applyProtection="0"/>
    <xf numFmtId="37" fontId="7" fillId="32" borderId="0">
      <alignment horizontal="right"/>
    </xf>
    <xf numFmtId="49" fontId="79" fillId="0" borderId="0">
      <alignment horizontal="right"/>
    </xf>
    <xf numFmtId="49" fontId="79" fillId="0" borderId="0">
      <alignment horizontal="center"/>
    </xf>
    <xf numFmtId="49" fontId="79" fillId="32" borderId="0">
      <alignment horizontal="right"/>
    </xf>
    <xf numFmtId="0" fontId="3" fillId="0" borderId="0"/>
    <xf numFmtId="0" fontId="3" fillId="32" borderId="0"/>
    <xf numFmtId="187" fontId="13" fillId="0" borderId="0" applyBorder="0">
      <alignment horizontal="centerContinuous"/>
    </xf>
    <xf numFmtId="184" fontId="13" fillId="0" borderId="0" applyNumberFormat="0" applyBorder="0">
      <alignment horizontal="centerContinuous"/>
    </xf>
    <xf numFmtId="187" fontId="13" fillId="0" borderId="0" applyNumberFormat="0" applyBorder="0">
      <alignment horizontal="centerContinuous"/>
    </xf>
    <xf numFmtId="184" fontId="13" fillId="0" borderId="0" applyNumberFormat="0" applyBorder="0">
      <alignment horizontal="centerContinuous"/>
    </xf>
    <xf numFmtId="184" fontId="13" fillId="0" borderId="0" applyNumberFormat="0" applyBorder="0">
      <alignment horizontal="centerContinuous"/>
    </xf>
    <xf numFmtId="187" fontId="13" fillId="0" borderId="0" applyNumberFormat="0" applyBorder="0">
      <alignment horizontal="centerContinuous"/>
    </xf>
    <xf numFmtId="184" fontId="13" fillId="32" borderId="0" applyNumberFormat="0">
      <alignment horizontal="centerContinuous"/>
    </xf>
    <xf numFmtId="184" fontId="13" fillId="0" borderId="0" applyNumberFormat="0" applyBorder="0">
      <alignment horizontal="centerContinuous"/>
    </xf>
    <xf numFmtId="184" fontId="13" fillId="0" borderId="0" applyNumberFormat="0" applyBorder="0">
      <alignment horizontal="centerContinuous"/>
    </xf>
    <xf numFmtId="184" fontId="13" fillId="0" borderId="0" applyNumberFormat="0" applyBorder="0">
      <alignment horizontal="centerContinuous"/>
    </xf>
    <xf numFmtId="0" fontId="80" fillId="33" borderId="0" applyFill="0" applyBorder="0">
      <alignment horizontal="centerContinuous"/>
    </xf>
    <xf numFmtId="0" fontId="80" fillId="32" borderId="0" applyBorder="0">
      <alignment horizontal="centerContinuous"/>
    </xf>
    <xf numFmtId="49" fontId="81" fillId="34" borderId="0">
      <alignment horizontal="right"/>
    </xf>
    <xf numFmtId="188" fontId="74" fillId="0" borderId="0" applyFont="0" applyFill="0" applyBorder="0" applyAlignment="0" applyProtection="0"/>
    <xf numFmtId="189" fontId="73" fillId="0" borderId="0" applyFont="0" applyFill="0" applyBorder="0" applyAlignment="0" applyProtection="0"/>
    <xf numFmtId="190" fontId="74" fillId="0" borderId="0" applyFont="0" applyFill="0" applyBorder="0" applyAlignment="0" applyProtection="0"/>
    <xf numFmtId="191" fontId="73" fillId="0" borderId="0" applyFont="0" applyFill="0" applyBorder="0" applyAlignment="0" applyProtection="0"/>
    <xf numFmtId="192" fontId="74" fillId="0" borderId="0" applyFont="0" applyFill="0" applyBorder="0" applyAlignment="0" applyProtection="0"/>
    <xf numFmtId="193" fontId="73" fillId="0" borderId="0" applyFont="0" applyFill="0" applyBorder="0" applyAlignment="0" applyProtection="0"/>
    <xf numFmtId="194" fontId="74" fillId="0" borderId="0" applyFont="0" applyFill="0" applyBorder="0" applyAlignment="0" applyProtection="0"/>
    <xf numFmtId="195" fontId="73" fillId="0" borderId="0" applyFont="0" applyFill="0" applyBorder="0" applyAlignment="0" applyProtection="0"/>
    <xf numFmtId="196" fontId="73" fillId="0" borderId="0" applyFont="0" applyFill="0" applyBorder="0" applyAlignment="0" applyProtection="0"/>
    <xf numFmtId="197" fontId="73" fillId="0" borderId="0" applyFont="0" applyFill="0" applyBorder="0" applyAlignment="0" applyProtection="0"/>
    <xf numFmtId="187" fontId="3" fillId="0" borderId="0" applyFill="0" applyBorder="0" applyProtection="0">
      <alignment horizontal="right"/>
    </xf>
    <xf numFmtId="9" fontId="7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7" fontId="3" fillId="32" borderId="0" applyBorder="0" applyProtection="0">
      <alignment horizontal="right"/>
    </xf>
    <xf numFmtId="9" fontId="29" fillId="0" borderId="0" applyFont="0" applyFill="0" applyBorder="0" applyAlignment="0" applyProtection="0"/>
    <xf numFmtId="187" fontId="3" fillId="32" borderId="0" applyProtection="0">
      <alignment horizontal="right"/>
    </xf>
    <xf numFmtId="187" fontId="3" fillId="0" borderId="0" applyFill="0" applyBorder="0" applyProtection="0">
      <alignment horizontal="right"/>
    </xf>
    <xf numFmtId="187" fontId="3" fillId="0" borderId="0" applyFill="0" applyBorder="0" applyProtection="0">
      <alignment horizontal="right"/>
    </xf>
    <xf numFmtId="198" fontId="82" fillId="32" borderId="0">
      <alignment horizontal="right"/>
    </xf>
    <xf numFmtId="198" fontId="82" fillId="32" borderId="0">
      <alignment horizontal="right"/>
    </xf>
    <xf numFmtId="0" fontId="83" fillId="0" borderId="0" applyNumberFormat="0" applyFont="0" applyFill="0" applyBorder="0" applyAlignment="0" applyProtection="0">
      <alignment horizontal="left"/>
    </xf>
    <xf numFmtId="37" fontId="3" fillId="35" borderId="0" applyFill="0"/>
    <xf numFmtId="39" fontId="56" fillId="35" borderId="0" applyFill="0"/>
    <xf numFmtId="0" fontId="84" fillId="0" borderId="0">
      <alignment horizontal="left" indent="7"/>
    </xf>
    <xf numFmtId="0" fontId="3" fillId="0" borderId="0" applyFill="0">
      <alignment horizontal="left" indent="2"/>
    </xf>
    <xf numFmtId="0" fontId="56" fillId="0" borderId="0" applyFill="0">
      <alignment horizontal="left" indent="3"/>
    </xf>
    <xf numFmtId="37" fontId="59" fillId="0" borderId="51" applyFill="0">
      <alignment horizontal="right"/>
    </xf>
    <xf numFmtId="0" fontId="13" fillId="0" borderId="15" applyNumberFormat="0" applyFont="0" applyBorder="0">
      <alignment horizontal="right"/>
    </xf>
    <xf numFmtId="0" fontId="62" fillId="0" borderId="0" applyFill="0"/>
    <xf numFmtId="0" fontId="59" fillId="0" borderId="0" applyFill="0"/>
    <xf numFmtId="37" fontId="59" fillId="0" borderId="53" applyFill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62" fillId="0" borderId="0" applyFill="0">
      <alignment horizontal="left" indent="1"/>
    </xf>
    <xf numFmtId="0" fontId="85" fillId="0" borderId="0" applyFill="0">
      <alignment horizontal="left" indent="1"/>
    </xf>
    <xf numFmtId="37" fontId="65" fillId="0" borderId="0" applyFill="0"/>
    <xf numFmtId="0" fontId="3" fillId="0" borderId="0" applyNumberFormat="0" applyFont="0" applyFill="0" applyBorder="0" applyAlignment="0"/>
    <xf numFmtId="0" fontId="3" fillId="0" borderId="0" applyNumberFormat="0" applyFont="0" applyFill="0" applyBorder="0" applyAlignment="0"/>
    <xf numFmtId="0" fontId="62" fillId="0" borderId="0" applyFill="0">
      <alignment horizontal="left" indent="2"/>
    </xf>
    <xf numFmtId="0" fontId="59" fillId="0" borderId="0" applyFill="0">
      <alignment horizontal="left" indent="2"/>
    </xf>
    <xf numFmtId="37" fontId="65" fillId="0" borderId="0" applyFill="0"/>
    <xf numFmtId="0" fontId="3" fillId="0" borderId="0" applyNumberFormat="0" applyFont="0" applyBorder="0" applyAlignment="0"/>
    <xf numFmtId="0" fontId="86" fillId="0" borderId="0">
      <alignment horizontal="left" indent="3"/>
    </xf>
    <xf numFmtId="0" fontId="87" fillId="0" borderId="0" applyFill="0">
      <alignment horizontal="left" indent="3"/>
    </xf>
    <xf numFmtId="37" fontId="65" fillId="0" borderId="0" applyFill="0"/>
    <xf numFmtId="0" fontId="3" fillId="0" borderId="0" applyNumberFormat="0" applyFont="0" applyBorder="0" applyAlignment="0"/>
    <xf numFmtId="0" fontId="66" fillId="0" borderId="0">
      <alignment horizontal="left" indent="4"/>
    </xf>
    <xf numFmtId="0" fontId="3" fillId="0" borderId="0" applyFill="0">
      <alignment horizontal="left" indent="4"/>
    </xf>
    <xf numFmtId="37" fontId="67" fillId="0" borderId="0" applyFill="0"/>
    <xf numFmtId="0" fontId="3" fillId="0" borderId="0" applyNumberFormat="0" applyFont="0" applyBorder="0" applyAlignment="0"/>
    <xf numFmtId="0" fontId="68" fillId="0" borderId="0">
      <alignment horizontal="left" indent="5"/>
    </xf>
    <xf numFmtId="0" fontId="69" fillId="0" borderId="0" applyFill="0">
      <alignment horizontal="left" indent="5"/>
    </xf>
    <xf numFmtId="37" fontId="70" fillId="0" borderId="0" applyFill="0"/>
    <xf numFmtId="0" fontId="3" fillId="0" borderId="0" applyNumberFormat="0" applyFont="0" applyFill="0" applyBorder="0" applyAlignment="0"/>
    <xf numFmtId="0" fontId="71" fillId="0" borderId="0" applyFill="0">
      <alignment horizontal="left" indent="6"/>
    </xf>
    <xf numFmtId="0" fontId="67" fillId="0" borderId="0" applyFill="0">
      <alignment horizontal="left" indent="6"/>
    </xf>
    <xf numFmtId="199" fontId="3" fillId="0" borderId="0">
      <alignment horizontal="right"/>
    </xf>
    <xf numFmtId="200" fontId="7" fillId="0" borderId="0">
      <alignment horizontal="right"/>
    </xf>
    <xf numFmtId="200" fontId="7" fillId="0" borderId="0">
      <alignment horizontal="right"/>
    </xf>
    <xf numFmtId="200" fontId="7" fillId="0" borderId="0">
      <alignment horizontal="right"/>
    </xf>
    <xf numFmtId="0" fontId="7" fillId="0" borderId="0"/>
    <xf numFmtId="0" fontId="88" fillId="0" borderId="0" applyNumberFormat="0" applyBorder="0" applyAlignment="0"/>
    <xf numFmtId="0" fontId="6" fillId="0" borderId="0"/>
    <xf numFmtId="0" fontId="89" fillId="0" borderId="0" applyNumberFormat="0" applyBorder="0" applyAlignment="0"/>
    <xf numFmtId="0" fontId="90" fillId="0" borderId="0"/>
    <xf numFmtId="0" fontId="82" fillId="0" borderId="0" applyNumberFormat="0" applyBorder="0" applyAlignment="0"/>
    <xf numFmtId="0" fontId="91" fillId="0" borderId="0"/>
    <xf numFmtId="0" fontId="7" fillId="36" borderId="0" applyNumberFormat="0" applyBorder="0" applyAlignment="0"/>
    <xf numFmtId="0" fontId="92" fillId="0" borderId="0"/>
    <xf numFmtId="0" fontId="93" fillId="0" borderId="0" applyNumberFormat="0" applyBorder="0" applyAlignment="0"/>
    <xf numFmtId="0" fontId="76" fillId="0" borderId="0"/>
    <xf numFmtId="0" fontId="94" fillId="0" borderId="0"/>
    <xf numFmtId="5" fontId="54" fillId="0" borderId="0">
      <alignment horizontal="right"/>
    </xf>
    <xf numFmtId="201" fontId="73" fillId="0" borderId="0" applyFont="0" applyFill="0" applyBorder="0" applyAlignment="0" applyProtection="0"/>
    <xf numFmtId="202" fontId="73" fillId="0" borderId="0" applyFont="0" applyFill="0" applyBorder="0" applyAlignment="0" applyProtection="0"/>
    <xf numFmtId="203" fontId="73" fillId="0" borderId="0" applyFont="0" applyFill="0" applyBorder="0" applyAlignment="0" applyProtection="0"/>
    <xf numFmtId="204" fontId="73" fillId="0" borderId="0" applyFont="0" applyFill="0" applyBorder="0" applyAlignment="0" applyProtection="0"/>
    <xf numFmtId="205" fontId="73" fillId="0" borderId="0" applyFont="0" applyFill="0" applyBorder="0" applyAlignment="0" applyProtection="0"/>
    <xf numFmtId="206" fontId="73" fillId="0" borderId="0" applyFont="0" applyFill="0" applyBorder="0" applyAlignment="0" applyProtection="0"/>
    <xf numFmtId="207" fontId="73" fillId="0" borderId="0" applyFont="0" applyFill="0" applyBorder="0" applyAlignment="0" applyProtection="0"/>
    <xf numFmtId="208" fontId="73" fillId="0" borderId="0" applyFont="0" applyFill="0" applyBorder="0" applyAlignment="0" applyProtection="0"/>
    <xf numFmtId="0" fontId="6" fillId="0" borderId="0"/>
    <xf numFmtId="0" fontId="4" fillId="0" borderId="0"/>
    <xf numFmtId="0" fontId="6" fillId="0" borderId="0"/>
    <xf numFmtId="0" fontId="6" fillId="0" borderId="0"/>
    <xf numFmtId="0" fontId="7" fillId="0" borderId="0">
      <alignment vertical="top"/>
    </xf>
    <xf numFmtId="44" fontId="1" fillId="0" borderId="0" applyFont="0" applyFill="0" applyBorder="0" applyAlignment="0" applyProtection="0"/>
    <xf numFmtId="0" fontId="15" fillId="0" borderId="0" applyAlignment="0"/>
  </cellStyleXfs>
  <cellXfs count="36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 indent="1"/>
    </xf>
    <xf numFmtId="0" fontId="0" fillId="0" borderId="0" xfId="0" applyNumberFormat="1" applyAlignment="1">
      <alignment horizontal="left" indent="2"/>
    </xf>
    <xf numFmtId="43" fontId="0" fillId="0" borderId="0" xfId="1" applyFont="1"/>
    <xf numFmtId="0" fontId="2" fillId="0" borderId="1" xfId="0" applyFont="1" applyBorder="1"/>
    <xf numFmtId="14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4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43" fontId="0" fillId="3" borderId="4" xfId="1" applyFont="1" applyFill="1" applyBorder="1"/>
    <xf numFmtId="0" fontId="0" fillId="3" borderId="4" xfId="0" applyFill="1" applyBorder="1"/>
    <xf numFmtId="43" fontId="0" fillId="3" borderId="3" xfId="1" applyFont="1" applyFill="1" applyBorder="1"/>
    <xf numFmtId="0" fontId="0" fillId="0" borderId="0" xfId="0" applyNumberFormat="1" applyAlignment="1">
      <alignment horizontal="left" indent="3"/>
    </xf>
    <xf numFmtId="0" fontId="2" fillId="0" borderId="0" xfId="0" applyFont="1" applyBorder="1"/>
    <xf numFmtId="0" fontId="2" fillId="2" borderId="3" xfId="0" applyFont="1" applyFill="1" applyBorder="1"/>
    <xf numFmtId="164" fontId="0" fillId="3" borderId="4" xfId="1" applyNumberFormat="1" applyFont="1" applyFill="1" applyBorder="1"/>
    <xf numFmtId="43" fontId="0" fillId="3" borderId="4" xfId="1" applyFont="1" applyFill="1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0" fillId="0" borderId="4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ill="1"/>
    <xf numFmtId="0" fontId="14" fillId="0" borderId="0" xfId="0" applyFont="1"/>
    <xf numFmtId="0" fontId="0" fillId="5" borderId="0" xfId="0" applyFill="1"/>
    <xf numFmtId="0" fontId="16" fillId="5" borderId="0" xfId="89" applyFont="1" applyFill="1" applyAlignment="1"/>
    <xf numFmtId="0" fontId="3" fillId="5" borderId="0" xfId="89" applyFont="1" applyFill="1" applyAlignment="1">
      <alignment wrapText="1"/>
    </xf>
    <xf numFmtId="0" fontId="6" fillId="5" borderId="0" xfId="0" applyFont="1" applyFill="1"/>
    <xf numFmtId="0" fontId="17" fillId="5" borderId="0" xfId="89" applyFont="1" applyFill="1"/>
    <xf numFmtId="0" fontId="18" fillId="6" borderId="6" xfId="89" applyFont="1" applyFill="1" applyBorder="1" applyAlignment="1">
      <alignment horizontal="centerContinuous" vertical="justify"/>
    </xf>
    <xf numFmtId="0" fontId="18" fillId="6" borderId="7" xfId="89" applyFont="1" applyFill="1" applyBorder="1" applyAlignment="1">
      <alignment horizontal="centerContinuous" vertical="justify"/>
    </xf>
    <xf numFmtId="171" fontId="13" fillId="5" borderId="8" xfId="89" applyNumberFormat="1" applyFont="1" applyFill="1" applyBorder="1" applyAlignment="1">
      <alignment horizontal="center" wrapText="1"/>
    </xf>
    <xf numFmtId="0" fontId="19" fillId="5" borderId="9" xfId="89" applyFont="1" applyFill="1" applyBorder="1" applyAlignment="1">
      <alignment horizontal="center" wrapText="1"/>
    </xf>
    <xf numFmtId="0" fontId="3" fillId="5" borderId="8" xfId="89" applyFont="1" applyFill="1" applyBorder="1" applyAlignment="1">
      <alignment wrapText="1"/>
    </xf>
    <xf numFmtId="172" fontId="20" fillId="8" borderId="10" xfId="1" applyNumberFormat="1" applyFont="1" applyFill="1" applyBorder="1"/>
    <xf numFmtId="0" fontId="0" fillId="5" borderId="0" xfId="0" applyFill="1" applyBorder="1"/>
    <xf numFmtId="172" fontId="20" fillId="5" borderId="9" xfId="1" applyNumberFormat="1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/>
    <xf numFmtId="0" fontId="18" fillId="6" borderId="6" xfId="89" applyFont="1" applyFill="1" applyBorder="1"/>
    <xf numFmtId="0" fontId="18" fillId="6" borderId="13" xfId="89" applyFont="1" applyFill="1" applyBorder="1"/>
    <xf numFmtId="0" fontId="18" fillId="6" borderId="7" xfId="89" applyFont="1" applyFill="1" applyBorder="1"/>
    <xf numFmtId="0" fontId="0" fillId="5" borderId="12" xfId="0" applyFill="1" applyBorder="1"/>
    <xf numFmtId="172" fontId="21" fillId="7" borderId="9" xfId="1" applyNumberFormat="1" applyFont="1" applyFill="1" applyBorder="1"/>
    <xf numFmtId="172" fontId="3" fillId="7" borderId="9" xfId="1" applyNumberFormat="1" applyFont="1" applyFill="1" applyBorder="1"/>
    <xf numFmtId="43" fontId="0" fillId="9" borderId="9" xfId="1" applyFont="1" applyFill="1" applyBorder="1"/>
    <xf numFmtId="43" fontId="0" fillId="9" borderId="12" xfId="1" applyFont="1" applyFill="1" applyBorder="1"/>
    <xf numFmtId="171" fontId="13" fillId="5" borderId="8" xfId="89" applyNumberFormat="1" applyFont="1" applyFill="1" applyBorder="1" applyAlignment="1">
      <alignment horizontal="left" wrapText="1"/>
    </xf>
    <xf numFmtId="164" fontId="19" fillId="10" borderId="10" xfId="1" applyNumberFormat="1" applyFont="1" applyFill="1" applyBorder="1" applyAlignment="1">
      <alignment horizontal="center" wrapText="1"/>
    </xf>
    <xf numFmtId="43" fontId="0" fillId="5" borderId="0" xfId="1" applyFont="1" applyFill="1" applyBorder="1"/>
    <xf numFmtId="43" fontId="0" fillId="5" borderId="14" xfId="1" applyFont="1" applyFill="1" applyBorder="1"/>
    <xf numFmtId="164" fontId="2" fillId="0" borderId="0" xfId="0" applyNumberFormat="1" applyFont="1" applyBorder="1"/>
    <xf numFmtId="164" fontId="2" fillId="0" borderId="0" xfId="1" applyNumberFormat="1" applyFont="1" applyBorder="1"/>
    <xf numFmtId="3" fontId="0" fillId="0" borderId="0" xfId="0" applyNumberFormat="1"/>
    <xf numFmtId="43" fontId="0" fillId="0" borderId="0" xfId="0" applyNumberFormat="1"/>
    <xf numFmtId="0" fontId="0" fillId="0" borderId="0" xfId="0" applyNumberFormat="1" applyAlignment="1"/>
    <xf numFmtId="0" fontId="2" fillId="0" borderId="1" xfId="0" applyFont="1" applyBorder="1" applyAlignment="1">
      <alignment wrapText="1"/>
    </xf>
    <xf numFmtId="3" fontId="0" fillId="0" borderId="0" xfId="1" applyNumberFormat="1" applyFont="1" applyAlignment="1">
      <alignment horizontal="center"/>
    </xf>
    <xf numFmtId="0" fontId="0" fillId="5" borderId="9" xfId="0" applyFill="1" applyBorder="1" applyAlignment="1">
      <alignment wrapText="1"/>
    </xf>
    <xf numFmtId="43" fontId="0" fillId="5" borderId="8" xfId="1" applyFont="1" applyFill="1" applyBorder="1" applyAlignment="1">
      <alignment vertical="center"/>
    </xf>
    <xf numFmtId="0" fontId="0" fillId="5" borderId="8" xfId="0" applyFill="1" applyBorder="1" applyAlignment="1">
      <alignment vertical="center"/>
    </xf>
    <xf numFmtId="43" fontId="0" fillId="5" borderId="11" xfId="1" applyFont="1" applyFill="1" applyBorder="1" applyAlignment="1">
      <alignment vertical="center"/>
    </xf>
    <xf numFmtId="3" fontId="0" fillId="0" borderId="0" xfId="0" applyNumberForma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41" fontId="24" fillId="0" borderId="0" xfId="0" applyNumberFormat="1" applyFont="1"/>
    <xf numFmtId="0" fontId="27" fillId="0" borderId="0" xfId="0" applyFont="1"/>
    <xf numFmtId="41" fontId="27" fillId="0" borderId="0" xfId="0" applyNumberFormat="1" applyFont="1" applyAlignment="1">
      <alignment horizontal="right"/>
    </xf>
    <xf numFmtId="173" fontId="25" fillId="0" borderId="0" xfId="0" applyNumberFormat="1" applyFont="1" applyAlignment="1">
      <alignment horizontal="right"/>
    </xf>
    <xf numFmtId="0" fontId="28" fillId="0" borderId="0" xfId="0" applyFont="1"/>
    <xf numFmtId="43" fontId="24" fillId="0" borderId="0" xfId="137" applyFont="1"/>
    <xf numFmtId="43" fontId="24" fillId="0" borderId="0" xfId="0" applyNumberFormat="1" applyFont="1"/>
    <xf numFmtId="0" fontId="0" fillId="0" borderId="16" xfId="0" applyBorder="1"/>
    <xf numFmtId="0" fontId="2" fillId="0" borderId="17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3" fontId="0" fillId="0" borderId="0" xfId="1" applyNumberFormat="1" applyFont="1" applyBorder="1" applyAlignment="1">
      <alignment horizontal="center"/>
    </xf>
    <xf numFmtId="0" fontId="0" fillId="0" borderId="8" xfId="0" applyBorder="1"/>
    <xf numFmtId="3" fontId="0" fillId="0" borderId="0" xfId="0" applyNumberFormat="1" applyBorder="1"/>
    <xf numFmtId="0" fontId="2" fillId="0" borderId="8" xfId="0" applyFont="1" applyBorder="1"/>
    <xf numFmtId="0" fontId="2" fillId="0" borderId="0" xfId="0" applyFont="1" applyFill="1" applyBorder="1" applyAlignment="1">
      <alignment wrapText="1"/>
    </xf>
    <xf numFmtId="3" fontId="2" fillId="0" borderId="9" xfId="0" applyNumberFormat="1" applyFont="1" applyBorder="1" applyAlignment="1">
      <alignment wrapText="1"/>
    </xf>
    <xf numFmtId="0" fontId="0" fillId="0" borderId="11" xfId="0" applyBorder="1"/>
    <xf numFmtId="0" fontId="0" fillId="0" borderId="14" xfId="0" applyBorder="1"/>
    <xf numFmtId="0" fontId="2" fillId="0" borderId="3" xfId="0" applyFont="1" applyBorder="1" applyAlignment="1">
      <alignment wrapText="1"/>
    </xf>
    <xf numFmtId="3" fontId="0" fillId="0" borderId="4" xfId="1" applyNumberFormat="1" applyFont="1" applyBorder="1" applyAlignment="1">
      <alignment horizontal="center"/>
    </xf>
    <xf numFmtId="3" fontId="0" fillId="0" borderId="4" xfId="0" applyNumberFormat="1" applyBorder="1"/>
    <xf numFmtId="0" fontId="2" fillId="0" borderId="4" xfId="0" applyFont="1" applyFill="1" applyBorder="1" applyAlignment="1">
      <alignment wrapText="1"/>
    </xf>
    <xf numFmtId="3" fontId="0" fillId="0" borderId="3" xfId="1" applyNumberFormat="1" applyFont="1" applyBorder="1" applyAlignment="1">
      <alignment horizontal="center"/>
    </xf>
    <xf numFmtId="3" fontId="0" fillId="0" borderId="2" xfId="0" applyNumberFormat="1" applyBorder="1"/>
    <xf numFmtId="3" fontId="0" fillId="0" borderId="5" xfId="0" applyNumberFormat="1" applyBorder="1"/>
    <xf numFmtId="3" fontId="0" fillId="0" borderId="3" xfId="0" applyNumberFormat="1" applyBorder="1"/>
    <xf numFmtId="3" fontId="0" fillId="0" borderId="1" xfId="0" applyNumberFormat="1" applyBorder="1"/>
    <xf numFmtId="0" fontId="2" fillId="0" borderId="21" xfId="0" applyFont="1" applyBorder="1" applyAlignment="1">
      <alignment wrapText="1"/>
    </xf>
    <xf numFmtId="0" fontId="0" fillId="0" borderId="22" xfId="0" applyBorder="1"/>
    <xf numFmtId="0" fontId="0" fillId="0" borderId="19" xfId="0" applyBorder="1"/>
    <xf numFmtId="0" fontId="0" fillId="0" borderId="24" xfId="0" applyBorder="1"/>
    <xf numFmtId="0" fontId="2" fillId="0" borderId="18" xfId="0" applyFont="1" applyBorder="1"/>
    <xf numFmtId="3" fontId="2" fillId="0" borderId="9" xfId="1" applyNumberFormat="1" applyFont="1" applyBorder="1" applyAlignment="1">
      <alignment horizontal="center"/>
    </xf>
    <xf numFmtId="3" fontId="2" fillId="0" borderId="20" xfId="1" applyNumberFormat="1" applyFont="1" applyBorder="1" applyAlignment="1">
      <alignment horizontal="center"/>
    </xf>
    <xf numFmtId="3" fontId="2" fillId="0" borderId="23" xfId="0" applyNumberFormat="1" applyFont="1" applyBorder="1"/>
    <xf numFmtId="3" fontId="2" fillId="0" borderId="9" xfId="0" applyNumberFormat="1" applyFont="1" applyBorder="1"/>
    <xf numFmtId="3" fontId="2" fillId="0" borderId="20" xfId="0" applyNumberFormat="1" applyFont="1" applyBorder="1"/>
    <xf numFmtId="0" fontId="2" fillId="0" borderId="12" xfId="0" applyFont="1" applyBorder="1"/>
    <xf numFmtId="14" fontId="32" fillId="13" borderId="26" xfId="0" applyNumberFormat="1" applyFont="1" applyFill="1" applyBorder="1" applyAlignment="1" applyProtection="1">
      <alignment horizontal="center"/>
      <protection locked="0"/>
    </xf>
    <xf numFmtId="0" fontId="25" fillId="17" borderId="0" xfId="0" applyFont="1" applyFill="1"/>
    <xf numFmtId="3" fontId="0" fillId="0" borderId="25" xfId="1" applyNumberFormat="1" applyFont="1" applyFill="1" applyBorder="1" applyAlignment="1">
      <alignment horizontal="center"/>
    </xf>
    <xf numFmtId="0" fontId="53" fillId="0" borderId="0" xfId="0" applyFont="1" applyAlignment="1">
      <alignment vertical="top" wrapText="1"/>
    </xf>
    <xf numFmtId="164" fontId="0" fillId="0" borderId="0" xfId="1" applyNumberFormat="1" applyFont="1" applyFill="1"/>
    <xf numFmtId="164" fontId="0" fillId="0" borderId="15" xfId="1" applyNumberFormat="1" applyFont="1" applyFill="1" applyBorder="1"/>
    <xf numFmtId="164" fontId="2" fillId="0" borderId="0" xfId="1" applyNumberFormat="1" applyFont="1" applyFill="1"/>
    <xf numFmtId="164" fontId="2" fillId="14" borderId="15" xfId="1" applyNumberFormat="1" applyFont="1" applyFill="1" applyBorder="1"/>
    <xf numFmtId="164" fontId="0" fillId="0" borderId="15" xfId="1" applyNumberFormat="1" applyFont="1" applyFill="1" applyBorder="1" applyAlignment="1"/>
    <xf numFmtId="164" fontId="32" fillId="0" borderId="15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8" xfId="0" applyFont="1" applyBorder="1" applyAlignment="1">
      <alignment wrapText="1"/>
    </xf>
    <xf numFmtId="14" fontId="2" fillId="14" borderId="15" xfId="1" applyNumberFormat="1" applyFont="1" applyFill="1" applyBorder="1"/>
    <xf numFmtId="0" fontId="30" fillId="0" borderId="0" xfId="0" applyFont="1"/>
    <xf numFmtId="173" fontId="25" fillId="0" borderId="0" xfId="0" applyNumberFormat="1" applyFont="1" applyFill="1" applyBorder="1" applyAlignment="1">
      <alignment horizontal="right"/>
    </xf>
    <xf numFmtId="173" fontId="0" fillId="0" borderId="0" xfId="0" applyNumberFormat="1" applyBorder="1"/>
    <xf numFmtId="0" fontId="25" fillId="0" borderId="54" xfId="0" applyFont="1" applyBorder="1"/>
    <xf numFmtId="0" fontId="0" fillId="0" borderId="0" xfId="0" applyBorder="1"/>
    <xf numFmtId="0" fontId="25" fillId="0" borderId="4" xfId="0" applyFont="1" applyBorder="1"/>
    <xf numFmtId="0" fontId="0" fillId="0" borderId="3" xfId="0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30" fillId="11" borderId="0" xfId="0" applyFont="1" applyFill="1" applyAlignment="1">
      <alignment horizontal="left"/>
    </xf>
    <xf numFmtId="0" fontId="30" fillId="11" borderId="0" xfId="0" applyFont="1" applyFill="1"/>
    <xf numFmtId="0" fontId="30" fillId="5" borderId="0" xfId="0" applyFont="1" applyFill="1"/>
    <xf numFmtId="0" fontId="29" fillId="5" borderId="0" xfId="0" applyFont="1" applyFill="1"/>
    <xf numFmtId="0" fontId="29" fillId="0" borderId="0" xfId="0" applyFont="1"/>
    <xf numFmtId="0" fontId="30" fillId="5" borderId="0" xfId="0" applyFont="1" applyFill="1" applyAlignment="1">
      <alignment horizontal="left"/>
    </xf>
    <xf numFmtId="0" fontId="29" fillId="11" borderId="0" xfId="0" applyFont="1" applyFill="1"/>
    <xf numFmtId="49" fontId="31" fillId="11" borderId="0" xfId="140" quotePrefix="1" applyNumberFormat="1" applyFont="1" applyFill="1"/>
    <xf numFmtId="0" fontId="32" fillId="12" borderId="15" xfId="0" applyFont="1" applyFill="1" applyBorder="1" applyAlignment="1">
      <alignment horizontal="center"/>
    </xf>
    <xf numFmtId="0" fontId="33" fillId="11" borderId="0" xfId="0" applyFont="1" applyFill="1" applyAlignment="1">
      <alignment horizontal="left"/>
    </xf>
    <xf numFmtId="0" fontId="33" fillId="11" borderId="0" xfId="0" applyFont="1" applyFill="1"/>
    <xf numFmtId="0" fontId="33" fillId="5" borderId="0" xfId="0" applyFont="1" applyFill="1"/>
    <xf numFmtId="0" fontId="34" fillId="5" borderId="6" xfId="0" applyFont="1" applyFill="1" applyBorder="1"/>
    <xf numFmtId="0" fontId="29" fillId="5" borderId="13" xfId="0" applyFont="1" applyFill="1" applyBorder="1"/>
    <xf numFmtId="0" fontId="29" fillId="5" borderId="7" xfId="0" applyFont="1" applyFill="1" applyBorder="1"/>
    <xf numFmtId="164" fontId="33" fillId="5" borderId="0" xfId="137" applyNumberFormat="1" applyFont="1" applyFill="1"/>
    <xf numFmtId="0" fontId="35" fillId="5" borderId="0" xfId="0" applyFont="1" applyFill="1"/>
    <xf numFmtId="14" fontId="29" fillId="5" borderId="0" xfId="0" applyNumberFormat="1" applyFont="1" applyFill="1"/>
    <xf numFmtId="0" fontId="33" fillId="5" borderId="0" xfId="0" applyFont="1" applyFill="1" applyAlignment="1">
      <alignment horizontal="center"/>
    </xf>
    <xf numFmtId="0" fontId="33" fillId="5" borderId="27" xfId="0" applyFont="1" applyFill="1" applyBorder="1" applyAlignment="1">
      <alignment horizontal="left" vertical="top"/>
    </xf>
    <xf numFmtId="0" fontId="29" fillId="5" borderId="28" xfId="0" applyFont="1" applyFill="1" applyBorder="1" applyAlignment="1">
      <alignment horizontal="center" vertical="center"/>
    </xf>
    <xf numFmtId="0" fontId="33" fillId="14" borderId="29" xfId="0" applyFont="1" applyFill="1" applyBorder="1" applyAlignment="1">
      <alignment horizontal="center" vertical="center" wrapText="1"/>
    </xf>
    <xf numFmtId="164" fontId="32" fillId="14" borderId="29" xfId="137" applyNumberFormat="1" applyFont="1" applyFill="1" applyBorder="1" applyAlignment="1">
      <alignment horizontal="center" vertical="center" wrapText="1"/>
    </xf>
    <xf numFmtId="164" fontId="32" fillId="14" borderId="30" xfId="137" applyNumberFormat="1" applyFont="1" applyFill="1" applyBorder="1" applyAlignment="1">
      <alignment horizontal="center" vertical="center" wrapText="1"/>
    </xf>
    <xf numFmtId="0" fontId="36" fillId="5" borderId="6" xfId="0" applyFont="1" applyFill="1" applyBorder="1"/>
    <xf numFmtId="0" fontId="30" fillId="5" borderId="13" xfId="0" applyFont="1" applyFill="1" applyBorder="1" applyAlignment="1">
      <alignment wrapText="1"/>
    </xf>
    <xf numFmtId="0" fontId="29" fillId="0" borderId="13" xfId="0" applyFont="1" applyBorder="1"/>
    <xf numFmtId="0" fontId="30" fillId="5" borderId="0" xfId="0" applyFont="1" applyFill="1" applyAlignment="1">
      <alignment wrapText="1"/>
    </xf>
    <xf numFmtId="0" fontId="30" fillId="0" borderId="0" xfId="0" applyFont="1" applyAlignment="1">
      <alignment wrapText="1"/>
    </xf>
    <xf numFmtId="164" fontId="37" fillId="5" borderId="16" xfId="0" applyNumberFormat="1" applyFont="1" applyFill="1" applyBorder="1" applyAlignment="1">
      <alignment horizontal="left" vertical="center"/>
    </xf>
    <xf numFmtId="0" fontId="29" fillId="5" borderId="31" xfId="0" applyFont="1" applyFill="1" applyBorder="1"/>
    <xf numFmtId="37" fontId="38" fillId="0" borderId="21" xfId="141" applyNumberFormat="1" applyFont="1" applyBorder="1" applyAlignment="1" applyProtection="1">
      <alignment horizontal="center" vertical="top"/>
      <protection locked="0"/>
    </xf>
    <xf numFmtId="164" fontId="37" fillId="5" borderId="8" xfId="0" applyNumberFormat="1" applyFont="1" applyFill="1" applyBorder="1" applyAlignment="1">
      <alignment horizontal="left" vertical="center"/>
    </xf>
    <xf numFmtId="9" fontId="39" fillId="0" borderId="15" xfId="142" applyFont="1" applyBorder="1" applyAlignment="1">
      <alignment vertical="top"/>
    </xf>
    <xf numFmtId="43" fontId="39" fillId="0" borderId="15" xfId="143" applyFont="1" applyBorder="1" applyAlignment="1">
      <alignment vertical="top"/>
    </xf>
    <xf numFmtId="9" fontId="39" fillId="0" borderId="15" xfId="144" applyFont="1" applyBorder="1" applyAlignment="1">
      <alignment vertical="top"/>
    </xf>
    <xf numFmtId="164" fontId="37" fillId="5" borderId="11" xfId="0" applyNumberFormat="1" applyFont="1" applyFill="1" applyBorder="1" applyAlignment="1">
      <alignment horizontal="left" vertical="center"/>
    </xf>
    <xf numFmtId="0" fontId="29" fillId="5" borderId="14" xfId="0" applyFont="1" applyFill="1" applyBorder="1"/>
    <xf numFmtId="174" fontId="39" fillId="0" borderId="14" xfId="142" applyNumberFormat="1" applyFont="1" applyBorder="1" applyAlignment="1">
      <alignment vertical="top"/>
    </xf>
    <xf numFmtId="164" fontId="29" fillId="5" borderId="15" xfId="145" applyNumberFormat="1" applyFill="1" applyBorder="1"/>
    <xf numFmtId="0" fontId="40" fillId="11" borderId="1" xfId="0" applyFont="1" applyFill="1" applyBorder="1"/>
    <xf numFmtId="0" fontId="36" fillId="5" borderId="6" xfId="0" quotePrefix="1" applyFont="1" applyFill="1" applyBorder="1"/>
    <xf numFmtId="0" fontId="30" fillId="5" borderId="13" xfId="0" applyFont="1" applyFill="1" applyBorder="1"/>
    <xf numFmtId="0" fontId="30" fillId="5" borderId="7" xfId="0" applyFont="1" applyFill="1" applyBorder="1"/>
    <xf numFmtId="0" fontId="41" fillId="11" borderId="0" xfId="0" applyFont="1" applyFill="1" applyAlignment="1">
      <alignment horizontal="left"/>
    </xf>
    <xf numFmtId="0" fontId="42" fillId="11" borderId="0" xfId="0" quotePrefix="1" applyFont="1" applyFill="1"/>
    <xf numFmtId="0" fontId="42" fillId="5" borderId="0" xfId="0" quotePrefix="1" applyFont="1" applyFill="1"/>
    <xf numFmtId="0" fontId="43" fillId="5" borderId="8" xfId="0" quotePrefix="1" applyFont="1" applyFill="1" applyBorder="1"/>
    <xf numFmtId="0" fontId="29" fillId="5" borderId="0" xfId="0" applyFont="1" applyFill="1" applyAlignment="1">
      <alignment vertical="center" wrapText="1"/>
    </xf>
    <xf numFmtId="0" fontId="30" fillId="5" borderId="9" xfId="0" applyFont="1" applyFill="1" applyBorder="1"/>
    <xf numFmtId="0" fontId="44" fillId="15" borderId="0" xfId="0" applyFont="1" applyFill="1"/>
    <xf numFmtId="0" fontId="30" fillId="5" borderId="8" xfId="0" applyFont="1" applyFill="1" applyBorder="1"/>
    <xf numFmtId="0" fontId="26" fillId="5" borderId="0" xfId="0" applyFont="1" applyFill="1" applyAlignment="1">
      <alignment vertical="center" wrapText="1"/>
    </xf>
    <xf numFmtId="164" fontId="29" fillId="14" borderId="0" xfId="0" applyNumberFormat="1" applyFont="1" applyFill="1"/>
    <xf numFmtId="0" fontId="45" fillId="15" borderId="0" xfId="0" quotePrefix="1" applyFont="1" applyFill="1"/>
    <xf numFmtId="0" fontId="46" fillId="5" borderId="8" xfId="0" quotePrefix="1" applyFont="1" applyFill="1" applyBorder="1"/>
    <xf numFmtId="0" fontId="26" fillId="5" borderId="0" xfId="0" applyFont="1" applyFill="1" applyAlignment="1">
      <alignment vertical="center"/>
    </xf>
    <xf numFmtId="0" fontId="46" fillId="5" borderId="32" xfId="0" quotePrefix="1" applyFont="1" applyFill="1" applyBorder="1"/>
    <xf numFmtId="0" fontId="26" fillId="5" borderId="33" xfId="0" applyFont="1" applyFill="1" applyBorder="1" applyAlignment="1">
      <alignment vertical="center" wrapText="1"/>
    </xf>
    <xf numFmtId="0" fontId="29" fillId="5" borderId="33" xfId="0" applyFont="1" applyFill="1" applyBorder="1"/>
    <xf numFmtId="164" fontId="29" fillId="14" borderId="33" xfId="0" applyNumberFormat="1" applyFont="1" applyFill="1" applyBorder="1"/>
    <xf numFmtId="0" fontId="44" fillId="11" borderId="0" xfId="0" applyFont="1" applyFill="1" applyAlignment="1">
      <alignment horizontal="left"/>
    </xf>
    <xf numFmtId="0" fontId="47" fillId="11" borderId="0" xfId="0" quotePrefix="1" applyFont="1" applyFill="1"/>
    <xf numFmtId="0" fontId="43" fillId="5" borderId="11" xfId="0" quotePrefix="1" applyFont="1" applyFill="1" applyBorder="1"/>
    <xf numFmtId="0" fontId="29" fillId="5" borderId="14" xfId="0" applyFont="1" applyFill="1" applyBorder="1" applyAlignment="1">
      <alignment vertical="center" wrapText="1"/>
    </xf>
    <xf numFmtId="164" fontId="29" fillId="14" borderId="14" xfId="0" applyNumberFormat="1" applyFont="1" applyFill="1" applyBorder="1"/>
    <xf numFmtId="0" fontId="48" fillId="11" borderId="0" xfId="0" quotePrefix="1" applyFont="1" applyFill="1"/>
    <xf numFmtId="0" fontId="39" fillId="11" borderId="0" xfId="0" quotePrefix="1" applyFont="1" applyFill="1"/>
    <xf numFmtId="0" fontId="39" fillId="5" borderId="0" xfId="0" quotePrefix="1" applyFont="1" applyFill="1"/>
    <xf numFmtId="0" fontId="30" fillId="5" borderId="32" xfId="0" applyFont="1" applyFill="1" applyBorder="1"/>
    <xf numFmtId="0" fontId="42" fillId="5" borderId="33" xfId="0" quotePrefix="1" applyFont="1" applyFill="1" applyBorder="1"/>
    <xf numFmtId="0" fontId="40" fillId="5" borderId="8" xfId="0" applyFont="1" applyFill="1" applyBorder="1"/>
    <xf numFmtId="0" fontId="43" fillId="5" borderId="35" xfId="0" quotePrefix="1" applyFont="1" applyFill="1" applyBorder="1"/>
    <xf numFmtId="0" fontId="29" fillId="5" borderId="36" xfId="0" applyFont="1" applyFill="1" applyBorder="1"/>
    <xf numFmtId="164" fontId="29" fillId="14" borderId="36" xfId="0" applyNumberFormat="1" applyFont="1" applyFill="1" applyBorder="1"/>
    <xf numFmtId="0" fontId="39" fillId="5" borderId="35" xfId="0" quotePrefix="1" applyFont="1" applyFill="1" applyBorder="1"/>
    <xf numFmtId="0" fontId="49" fillId="5" borderId="11" xfId="0" quotePrefix="1" applyFont="1" applyFill="1" applyBorder="1"/>
    <xf numFmtId="0" fontId="50" fillId="5" borderId="0" xfId="0" quotePrefix="1" applyFont="1" applyFill="1"/>
    <xf numFmtId="0" fontId="51" fillId="11" borderId="0" xfId="0" applyFont="1" applyFill="1"/>
    <xf numFmtId="0" fontId="26" fillId="5" borderId="0" xfId="0" applyFont="1" applyFill="1"/>
    <xf numFmtId="0" fontId="33" fillId="5" borderId="8" xfId="0" applyFont="1" applyFill="1" applyBorder="1"/>
    <xf numFmtId="164" fontId="29" fillId="16" borderId="0" xfId="0" applyNumberFormat="1" applyFont="1" applyFill="1"/>
    <xf numFmtId="164" fontId="29" fillId="16" borderId="9" xfId="0" applyNumberFormat="1" applyFont="1" applyFill="1" applyBorder="1"/>
    <xf numFmtId="0" fontId="52" fillId="5" borderId="8" xfId="0" applyFont="1" applyFill="1" applyBorder="1"/>
    <xf numFmtId="0" fontId="29" fillId="5" borderId="9" xfId="0" applyFont="1" applyFill="1" applyBorder="1"/>
    <xf numFmtId="0" fontId="43" fillId="5" borderId="38" xfId="0" quotePrefix="1" applyFont="1" applyFill="1" applyBorder="1"/>
    <xf numFmtId="0" fontId="29" fillId="5" borderId="39" xfId="0" applyFont="1" applyFill="1" applyBorder="1" applyAlignment="1">
      <alignment vertical="center" wrapText="1"/>
    </xf>
    <xf numFmtId="0" fontId="29" fillId="5" borderId="39" xfId="0" applyFont="1" applyFill="1" applyBorder="1"/>
    <xf numFmtId="164" fontId="29" fillId="14" borderId="39" xfId="0" applyNumberFormat="1" applyFont="1" applyFill="1" applyBorder="1"/>
    <xf numFmtId="164" fontId="29" fillId="16" borderId="39" xfId="0" applyNumberFormat="1" applyFont="1" applyFill="1" applyBorder="1"/>
    <xf numFmtId="164" fontId="29" fillId="16" borderId="40" xfId="0" applyNumberFormat="1" applyFont="1" applyFill="1" applyBorder="1"/>
    <xf numFmtId="0" fontId="42" fillId="5" borderId="0" xfId="2" applyFont="1" applyFill="1" applyAlignment="1">
      <alignment horizontal="left" vertical="top"/>
    </xf>
    <xf numFmtId="0" fontId="42" fillId="5" borderId="33" xfId="2" applyFont="1" applyFill="1" applyBorder="1" applyAlignment="1">
      <alignment horizontal="left" vertical="top"/>
    </xf>
    <xf numFmtId="164" fontId="33" fillId="14" borderId="0" xfId="0" applyNumberFormat="1" applyFont="1" applyFill="1"/>
    <xf numFmtId="0" fontId="43" fillId="5" borderId="32" xfId="0" quotePrefix="1" applyFont="1" applyFill="1" applyBorder="1"/>
    <xf numFmtId="0" fontId="43" fillId="5" borderId="41" xfId="0" quotePrefix="1" applyFont="1" applyFill="1" applyBorder="1"/>
    <xf numFmtId="0" fontId="46" fillId="5" borderId="42" xfId="2" applyFont="1" applyFill="1" applyBorder="1" applyAlignment="1">
      <alignment horizontal="left" vertical="top"/>
    </xf>
    <xf numFmtId="0" fontId="29" fillId="5" borderId="42" xfId="0" applyFont="1" applyFill="1" applyBorder="1"/>
    <xf numFmtId="164" fontId="33" fillId="14" borderId="42" xfId="0" applyNumberFormat="1" applyFont="1" applyFill="1" applyBorder="1"/>
    <xf numFmtId="0" fontId="46" fillId="5" borderId="0" xfId="2" applyFont="1" applyFill="1" applyAlignment="1">
      <alignment horizontal="left" vertical="top"/>
    </xf>
    <xf numFmtId="0" fontId="30" fillId="5" borderId="11" xfId="0" applyFont="1" applyFill="1" applyBorder="1"/>
    <xf numFmtId="0" fontId="42" fillId="5" borderId="14" xfId="0" quotePrefix="1" applyFont="1" applyFill="1" applyBorder="1"/>
    <xf numFmtId="0" fontId="30" fillId="5" borderId="16" xfId="0" applyFont="1" applyFill="1" applyBorder="1"/>
    <xf numFmtId="0" fontId="42" fillId="5" borderId="31" xfId="0" quotePrefix="1" applyFont="1" applyFill="1" applyBorder="1"/>
    <xf numFmtId="164" fontId="29" fillId="14" borderId="31" xfId="0" applyNumberFormat="1" applyFont="1" applyFill="1" applyBorder="1"/>
    <xf numFmtId="0" fontId="40" fillId="5" borderId="11" xfId="0" applyFont="1" applyFill="1" applyBorder="1"/>
    <xf numFmtId="0" fontId="49" fillId="5" borderId="0" xfId="0" quotePrefix="1" applyFont="1" applyFill="1"/>
    <xf numFmtId="0" fontId="50" fillId="5" borderId="6" xfId="0" quotePrefix="1" applyFont="1" applyFill="1" applyBorder="1"/>
    <xf numFmtId="0" fontId="49" fillId="5" borderId="8" xfId="0" quotePrefix="1" applyFont="1" applyFill="1" applyBorder="1"/>
    <xf numFmtId="0" fontId="43" fillId="5" borderId="44" xfId="0" quotePrefix="1" applyFont="1" applyFill="1" applyBorder="1"/>
    <xf numFmtId="0" fontId="46" fillId="5" borderId="45" xfId="2" applyFont="1" applyFill="1" applyBorder="1" applyAlignment="1">
      <alignment horizontal="left" vertical="top"/>
    </xf>
    <xf numFmtId="0" fontId="29" fillId="5" borderId="45" xfId="0" applyFont="1" applyFill="1" applyBorder="1"/>
    <xf numFmtId="164" fontId="33" fillId="14" borderId="45" xfId="0" applyNumberFormat="1" applyFont="1" applyFill="1" applyBorder="1"/>
    <xf numFmtId="0" fontId="43" fillId="5" borderId="47" xfId="0" quotePrefix="1" applyFont="1" applyFill="1" applyBorder="1"/>
    <xf numFmtId="0" fontId="29" fillId="5" borderId="48" xfId="0" applyFont="1" applyFill="1" applyBorder="1"/>
    <xf numFmtId="0" fontId="39" fillId="5" borderId="8" xfId="0" quotePrefix="1" applyFont="1" applyFill="1" applyBorder="1"/>
    <xf numFmtId="164" fontId="29" fillId="13" borderId="0" xfId="145" applyNumberFormat="1" applyFill="1" applyProtection="1">
      <protection locked="0"/>
    </xf>
    <xf numFmtId="0" fontId="42" fillId="5" borderId="8" xfId="0" quotePrefix="1" applyFont="1" applyFill="1" applyBorder="1"/>
    <xf numFmtId="164" fontId="29" fillId="5" borderId="0" xfId="0" applyNumberFormat="1" applyFont="1" applyFill="1"/>
    <xf numFmtId="0" fontId="46" fillId="5" borderId="14" xfId="2" applyFont="1" applyFill="1" applyBorder="1" applyAlignment="1">
      <alignment horizontal="left"/>
    </xf>
    <xf numFmtId="0" fontId="46" fillId="5" borderId="0" xfId="2" applyFont="1" applyFill="1" applyAlignment="1">
      <alignment horizontal="left"/>
    </xf>
    <xf numFmtId="0" fontId="41" fillId="5" borderId="0" xfId="0" applyFont="1" applyFill="1" applyAlignment="1">
      <alignment horizontal="left"/>
    </xf>
    <xf numFmtId="0" fontId="47" fillId="5" borderId="0" xfId="0" quotePrefix="1" applyFont="1" applyFill="1"/>
    <xf numFmtId="0" fontId="48" fillId="5" borderId="0" xfId="0" quotePrefix="1" applyFont="1" applyFill="1"/>
    <xf numFmtId="0" fontId="51" fillId="5" borderId="0" xfId="0" applyFont="1" applyFill="1"/>
    <xf numFmtId="0" fontId="47" fillId="5" borderId="0" xfId="0" applyFont="1" applyFill="1"/>
    <xf numFmtId="0" fontId="42" fillId="5" borderId="0" xfId="0" applyFont="1" applyFill="1"/>
    <xf numFmtId="0" fontId="2" fillId="31" borderId="0" xfId="0" applyFont="1" applyFill="1"/>
    <xf numFmtId="0" fontId="2" fillId="7" borderId="2" xfId="0" applyFont="1" applyFill="1" applyBorder="1"/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vertical="center"/>
    </xf>
    <xf numFmtId="44" fontId="25" fillId="0" borderId="4" xfId="377" applyFont="1" applyBorder="1" applyAlignment="1">
      <alignment horizontal="right"/>
    </xf>
    <xf numFmtId="0" fontId="2" fillId="0" borderId="4" xfId="0" applyFont="1" applyBorder="1"/>
    <xf numFmtId="44" fontId="95" fillId="31" borderId="3" xfId="377" applyFont="1" applyFill="1" applyBorder="1" applyAlignment="1">
      <alignment horizontal="right"/>
    </xf>
    <xf numFmtId="44" fontId="25" fillId="0" borderId="4" xfId="377" applyFont="1" applyFill="1" applyBorder="1" applyAlignment="1">
      <alignment horizontal="right"/>
    </xf>
    <xf numFmtId="44" fontId="1" fillId="0" borderId="4" xfId="377" applyFont="1" applyBorder="1"/>
    <xf numFmtId="44" fontId="1" fillId="0" borderId="3" xfId="377" applyFont="1" applyBorder="1"/>
    <xf numFmtId="0" fontId="25" fillId="0" borderId="0" xfId="0" applyFont="1" applyFill="1" applyBorder="1"/>
    <xf numFmtId="0" fontId="2" fillId="17" borderId="0" xfId="0" applyFont="1" applyFill="1"/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44" fontId="25" fillId="0" borderId="3" xfId="377" applyFont="1" applyBorder="1" applyAlignment="1">
      <alignment horizontal="right"/>
    </xf>
    <xf numFmtId="44" fontId="2" fillId="31" borderId="3" xfId="377" applyFont="1" applyFill="1" applyBorder="1" applyAlignment="1">
      <alignment vertical="center"/>
    </xf>
    <xf numFmtId="44" fontId="0" fillId="0" borderId="0" xfId="0" applyNumberFormat="1"/>
    <xf numFmtId="44" fontId="2" fillId="31" borderId="3" xfId="377" applyFont="1" applyFill="1" applyBorder="1"/>
    <xf numFmtId="0" fontId="2" fillId="37" borderId="0" xfId="0" applyFont="1" applyFill="1"/>
    <xf numFmtId="0" fontId="0" fillId="0" borderId="0" xfId="0" applyBorder="1" applyAlignment="1">
      <alignment vertical="center"/>
    </xf>
    <xf numFmtId="44" fontId="2" fillId="31" borderId="42" xfId="0" applyNumberFormat="1" applyFont="1" applyFill="1" applyBorder="1"/>
    <xf numFmtId="0" fontId="0" fillId="31" borderId="0" xfId="0" applyFill="1"/>
    <xf numFmtId="44" fontId="1" fillId="0" borderId="0" xfId="377" applyFont="1" applyBorder="1"/>
    <xf numFmtId="164" fontId="2" fillId="17" borderId="0" xfId="1" applyNumberFormat="1" applyFont="1" applyFill="1"/>
    <xf numFmtId="0" fontId="3" fillId="5" borderId="8" xfId="89" applyFont="1" applyFill="1" applyBorder="1" applyAlignment="1">
      <alignment vertical="center" wrapText="1"/>
    </xf>
    <xf numFmtId="172" fontId="21" fillId="7" borderId="9" xfId="1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164" fontId="2" fillId="31" borderId="15" xfId="1" applyNumberFormat="1" applyFont="1" applyFill="1" applyBorder="1"/>
    <xf numFmtId="164" fontId="1" fillId="31" borderId="15" xfId="1" applyNumberFormat="1" applyFont="1" applyFill="1" applyBorder="1"/>
    <xf numFmtId="44" fontId="0" fillId="0" borderId="4" xfId="377" applyFont="1" applyBorder="1" applyAlignment="1">
      <alignment horizontal="center" vertical="center" wrapText="1"/>
    </xf>
    <xf numFmtId="0" fontId="25" fillId="0" borderId="25" xfId="0" applyFont="1" applyBorder="1"/>
    <xf numFmtId="44" fontId="0" fillId="0" borderId="4" xfId="0" applyNumberFormat="1" applyFont="1" applyBorder="1" applyAlignment="1">
      <alignment vertical="center"/>
    </xf>
    <xf numFmtId="0" fontId="0" fillId="5" borderId="16" xfId="0" applyFill="1" applyBorder="1"/>
    <xf numFmtId="0" fontId="0" fillId="5" borderId="31" xfId="0" applyFill="1" applyBorder="1"/>
    <xf numFmtId="0" fontId="0" fillId="5" borderId="18" xfId="0" applyFill="1" applyBorder="1"/>
    <xf numFmtId="172" fontId="20" fillId="7" borderId="9" xfId="1" applyNumberFormat="1" applyFont="1" applyFill="1" applyBorder="1" applyAlignment="1">
      <alignment vertical="center"/>
    </xf>
    <xf numFmtId="43" fontId="0" fillId="5" borderId="0" xfId="1" applyFont="1" applyFill="1" applyBorder="1" applyAlignment="1">
      <alignment vertical="center"/>
    </xf>
    <xf numFmtId="0" fontId="0" fillId="5" borderId="9" xfId="0" applyFill="1" applyBorder="1" applyAlignment="1">
      <alignment vertical="center" wrapText="1"/>
    </xf>
    <xf numFmtId="49" fontId="25" fillId="0" borderId="0" xfId="0" applyNumberFormat="1" applyFont="1"/>
    <xf numFmtId="49" fontId="24" fillId="0" borderId="0" xfId="0" applyNumberFormat="1" applyFont="1"/>
    <xf numFmtId="164" fontId="29" fillId="0" borderId="0" xfId="137" applyNumberFormat="1"/>
    <xf numFmtId="164" fontId="29" fillId="5" borderId="0" xfId="137" applyNumberFormat="1" applyFill="1"/>
    <xf numFmtId="43" fontId="26" fillId="0" borderId="0" xfId="137" applyFont="1"/>
    <xf numFmtId="43" fontId="25" fillId="0" borderId="0" xfId="137" applyFont="1" applyAlignment="1">
      <alignment horizontal="right"/>
    </xf>
    <xf numFmtId="43" fontId="26" fillId="0" borderId="0" xfId="137" applyFont="1" applyAlignment="1">
      <alignment horizontal="right"/>
    </xf>
    <xf numFmtId="43" fontId="28" fillId="0" borderId="0" xfId="137" applyFont="1"/>
    <xf numFmtId="43" fontId="25" fillId="0" borderId="0" xfId="137" applyFont="1"/>
    <xf numFmtId="14" fontId="24" fillId="0" borderId="0" xfId="137" applyNumberFormat="1" applyFont="1"/>
    <xf numFmtId="0" fontId="0" fillId="0" borderId="0" xfId="0" applyAlignment="1"/>
    <xf numFmtId="1" fontId="0" fillId="0" borderId="0" xfId="0" applyNumberFormat="1" applyFill="1"/>
    <xf numFmtId="1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/>
    <xf numFmtId="164" fontId="0" fillId="0" borderId="4" xfId="1" applyNumberFormat="1" applyFont="1" applyFill="1" applyBorder="1"/>
    <xf numFmtId="43" fontId="0" fillId="0" borderId="4" xfId="1" applyFont="1" applyFill="1" applyBorder="1"/>
    <xf numFmtId="43" fontId="0" fillId="0" borderId="4" xfId="1" applyFont="1" applyFill="1" applyBorder="1" applyAlignment="1">
      <alignment horizontal="right"/>
    </xf>
    <xf numFmtId="0" fontId="0" fillId="0" borderId="4" xfId="0" applyFill="1" applyBorder="1"/>
    <xf numFmtId="43" fontId="0" fillId="0" borderId="3" xfId="1" applyFont="1" applyFill="1" applyBorder="1"/>
    <xf numFmtId="164" fontId="0" fillId="0" borderId="0" xfId="0" applyNumberFormat="1" applyFill="1"/>
    <xf numFmtId="3" fontId="0" fillId="0" borderId="0" xfId="0" applyNumberFormat="1" applyFill="1"/>
    <xf numFmtId="43" fontId="0" fillId="0" borderId="0" xfId="1" applyFont="1" applyFill="1"/>
    <xf numFmtId="1" fontId="0" fillId="3" borderId="0" xfId="0" applyNumberFormat="1" applyFill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3" fontId="0" fillId="3" borderId="0" xfId="0" applyNumberFormat="1" applyFill="1"/>
    <xf numFmtId="43" fontId="0" fillId="3" borderId="0" xfId="1" applyFont="1" applyFill="1"/>
    <xf numFmtId="164" fontId="29" fillId="11" borderId="0" xfId="137" applyNumberFormat="1" applyFill="1"/>
    <xf numFmtId="164" fontId="29" fillId="5" borderId="13" xfId="137" applyNumberFormat="1" applyFill="1" applyBorder="1"/>
    <xf numFmtId="164" fontId="29" fillId="13" borderId="0" xfId="137" applyNumberFormat="1" applyFill="1" applyProtection="1">
      <protection locked="0"/>
    </xf>
    <xf numFmtId="164" fontId="29" fillId="13" borderId="33" xfId="137" applyNumberFormat="1" applyFill="1" applyBorder="1" applyProtection="1">
      <protection locked="0"/>
    </xf>
    <xf numFmtId="164" fontId="29" fillId="16" borderId="0" xfId="137" applyNumberFormat="1" applyFill="1"/>
    <xf numFmtId="164" fontId="29" fillId="16" borderId="0" xfId="145" applyNumberFormat="1" applyFill="1"/>
    <xf numFmtId="164" fontId="29" fillId="16" borderId="9" xfId="145" applyNumberFormat="1" applyFill="1" applyBorder="1"/>
    <xf numFmtId="164" fontId="29" fillId="5" borderId="0" xfId="145" applyNumberFormat="1" applyFill="1"/>
    <xf numFmtId="164" fontId="29" fillId="5" borderId="9" xfId="145" applyNumberFormat="1" applyFill="1" applyBorder="1"/>
    <xf numFmtId="164" fontId="29" fillId="16" borderId="14" xfId="137" applyNumberFormat="1" applyFill="1" applyBorder="1"/>
    <xf numFmtId="164" fontId="29" fillId="16" borderId="14" xfId="145" applyNumberFormat="1" applyFill="1" applyBorder="1"/>
    <xf numFmtId="164" fontId="29" fillId="16" borderId="12" xfId="145" applyNumberFormat="1" applyFill="1" applyBorder="1"/>
    <xf numFmtId="164" fontId="29" fillId="5" borderId="13" xfId="145" applyNumberFormat="1" applyFill="1" applyBorder="1"/>
    <xf numFmtId="164" fontId="29" fillId="5" borderId="7" xfId="145" applyNumberFormat="1" applyFill="1" applyBorder="1"/>
    <xf numFmtId="164" fontId="29" fillId="16" borderId="36" xfId="137" applyNumberFormat="1" applyFill="1" applyBorder="1"/>
    <xf numFmtId="164" fontId="29" fillId="16" borderId="36" xfId="145" applyNumberFormat="1" applyFill="1" applyBorder="1"/>
    <xf numFmtId="164" fontId="29" fillId="16" borderId="37" xfId="145" applyNumberFormat="1" applyFill="1" applyBorder="1"/>
    <xf numFmtId="164" fontId="29" fillId="5" borderId="36" xfId="137" applyNumberFormat="1" applyFill="1" applyBorder="1"/>
    <xf numFmtId="164" fontId="29" fillId="5" borderId="36" xfId="145" applyNumberFormat="1" applyFill="1" applyBorder="1"/>
    <xf numFmtId="164" fontId="29" fillId="5" borderId="37" xfId="145" applyNumberFormat="1" applyFill="1" applyBorder="1"/>
    <xf numFmtId="164" fontId="29" fillId="5" borderId="34" xfId="145" applyNumberFormat="1" applyFill="1" applyBorder="1"/>
    <xf numFmtId="164" fontId="29" fillId="5" borderId="33" xfId="137" applyNumberFormat="1" applyFill="1" applyBorder="1"/>
    <xf numFmtId="164" fontId="29" fillId="5" borderId="33" xfId="145" applyNumberFormat="1" applyFill="1" applyBorder="1"/>
    <xf numFmtId="164" fontId="29" fillId="16" borderId="42" xfId="137" applyNumberFormat="1" applyFill="1" applyBorder="1"/>
    <xf numFmtId="164" fontId="29" fillId="16" borderId="42" xfId="145" applyNumberFormat="1" applyFill="1" applyBorder="1"/>
    <xf numFmtId="164" fontId="29" fillId="16" borderId="43" xfId="145" applyNumberFormat="1" applyFill="1" applyBorder="1"/>
    <xf numFmtId="164" fontId="29" fillId="5" borderId="12" xfId="145" applyNumberFormat="1" applyFill="1" applyBorder="1"/>
    <xf numFmtId="164" fontId="29" fillId="13" borderId="31" xfId="137" applyNumberFormat="1" applyFill="1" applyBorder="1" applyProtection="1">
      <protection locked="0"/>
    </xf>
    <xf numFmtId="164" fontId="29" fillId="16" borderId="45" xfId="137" applyNumberFormat="1" applyFill="1" applyBorder="1"/>
    <xf numFmtId="164" fontId="29" fillId="16" borderId="45" xfId="145" applyNumberFormat="1" applyFill="1" applyBorder="1"/>
    <xf numFmtId="164" fontId="29" fillId="16" borderId="46" xfId="145" applyNumberFormat="1" applyFill="1" applyBorder="1"/>
    <xf numFmtId="164" fontId="29" fillId="5" borderId="48" xfId="137" applyNumberFormat="1" applyFill="1" applyBorder="1"/>
    <xf numFmtId="164" fontId="29" fillId="5" borderId="48" xfId="145" applyNumberFormat="1" applyFill="1" applyBorder="1"/>
    <xf numFmtId="164" fontId="29" fillId="5" borderId="49" xfId="145" applyNumberFormat="1" applyFill="1" applyBorder="1"/>
    <xf numFmtId="14" fontId="24" fillId="0" borderId="0" xfId="0" applyNumberFormat="1" applyFont="1"/>
    <xf numFmtId="0" fontId="96" fillId="0" borderId="0" xfId="0" applyFont="1" applyAlignment="1">
      <alignment horizontal="center" vertical="top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379">
    <cellStyle name="$ OUTPUT AMOUNTS" xfId="146" xr:uid="{00000000-0005-0000-0000-000000000000}"/>
    <cellStyle name="$ Reverse variance" xfId="147" xr:uid="{00000000-0005-0000-0000-000001000000}"/>
    <cellStyle name="$ Reverse variance 2" xfId="148" xr:uid="{00000000-0005-0000-0000-000002000000}"/>
    <cellStyle name="$ Reverse variance 3" xfId="149" xr:uid="{00000000-0005-0000-0000-000003000000}"/>
    <cellStyle name="****************************************** 2" xfId="150" xr:uid="{00000000-0005-0000-0000-000004000000}"/>
    <cellStyle name="20% - Accent1 2" xfId="151" xr:uid="{00000000-0005-0000-0000-000005000000}"/>
    <cellStyle name="20% - Accent1 2 2" xfId="152" xr:uid="{00000000-0005-0000-0000-000006000000}"/>
    <cellStyle name="20% - Accent2 2" xfId="153" xr:uid="{00000000-0005-0000-0000-000007000000}"/>
    <cellStyle name="20% - Accent2 2 2" xfId="154" xr:uid="{00000000-0005-0000-0000-000008000000}"/>
    <cellStyle name="20% - Accent3 2" xfId="155" xr:uid="{00000000-0005-0000-0000-000009000000}"/>
    <cellStyle name="20% - Accent3 2 2" xfId="156" xr:uid="{00000000-0005-0000-0000-00000A000000}"/>
    <cellStyle name="20% - Accent4 2" xfId="157" xr:uid="{00000000-0005-0000-0000-00000B000000}"/>
    <cellStyle name="20% - Accent4 2 2" xfId="158" xr:uid="{00000000-0005-0000-0000-00000C000000}"/>
    <cellStyle name="20% - Accent5 2" xfId="159" xr:uid="{00000000-0005-0000-0000-00000D000000}"/>
    <cellStyle name="20% - Accent5 2 2" xfId="160" xr:uid="{00000000-0005-0000-0000-00000E000000}"/>
    <cellStyle name="20% - Accent6 2" xfId="161" xr:uid="{00000000-0005-0000-0000-00000F000000}"/>
    <cellStyle name="20% - Accent6 2 2" xfId="162" xr:uid="{00000000-0005-0000-0000-000010000000}"/>
    <cellStyle name="40% - Accent1 2" xfId="163" xr:uid="{00000000-0005-0000-0000-000011000000}"/>
    <cellStyle name="40% - Accent1 2 2" xfId="164" xr:uid="{00000000-0005-0000-0000-000012000000}"/>
    <cellStyle name="40% - Accent2 2" xfId="165" xr:uid="{00000000-0005-0000-0000-000013000000}"/>
    <cellStyle name="40% - Accent2 2 2" xfId="166" xr:uid="{00000000-0005-0000-0000-000014000000}"/>
    <cellStyle name="40% - Accent3 2" xfId="167" xr:uid="{00000000-0005-0000-0000-000015000000}"/>
    <cellStyle name="40% - Accent3 2 2" xfId="168" xr:uid="{00000000-0005-0000-0000-000016000000}"/>
    <cellStyle name="40% - Accent4 2" xfId="169" xr:uid="{00000000-0005-0000-0000-000017000000}"/>
    <cellStyle name="40% - Accent4 2 2" xfId="170" xr:uid="{00000000-0005-0000-0000-000018000000}"/>
    <cellStyle name="40% - Accent5 2" xfId="171" xr:uid="{00000000-0005-0000-0000-000019000000}"/>
    <cellStyle name="40% - Accent5 2 2" xfId="172" xr:uid="{00000000-0005-0000-0000-00001A000000}"/>
    <cellStyle name="40% - Accent6 2" xfId="173" xr:uid="{00000000-0005-0000-0000-00001B000000}"/>
    <cellStyle name="40% - Accent6 2 2" xfId="174" xr:uid="{00000000-0005-0000-0000-00001C000000}"/>
    <cellStyle name="Blank" xfId="175" xr:uid="{00000000-0005-0000-0000-00001D000000}"/>
    <cellStyle name="BS" xfId="176" xr:uid="{00000000-0005-0000-0000-00001E000000}"/>
    <cellStyle name="BudgComp" xfId="177" xr:uid="{00000000-0005-0000-0000-00001F000000}"/>
    <cellStyle name="C00A" xfId="178" xr:uid="{00000000-0005-0000-0000-000020000000}"/>
    <cellStyle name="C00B" xfId="179" xr:uid="{00000000-0005-0000-0000-000021000000}"/>
    <cellStyle name="C00L" xfId="180" xr:uid="{00000000-0005-0000-0000-000022000000}"/>
    <cellStyle name="C01A" xfId="181" xr:uid="{00000000-0005-0000-0000-000023000000}"/>
    <cellStyle name="C01B" xfId="182" xr:uid="{00000000-0005-0000-0000-000024000000}"/>
    <cellStyle name="C01H" xfId="183" xr:uid="{00000000-0005-0000-0000-000025000000}"/>
    <cellStyle name="C01L" xfId="184" xr:uid="{00000000-0005-0000-0000-000026000000}"/>
    <cellStyle name="C02A" xfId="185" xr:uid="{00000000-0005-0000-0000-000027000000}"/>
    <cellStyle name="C02B" xfId="186" xr:uid="{00000000-0005-0000-0000-000028000000}"/>
    <cellStyle name="C02H" xfId="187" xr:uid="{00000000-0005-0000-0000-000029000000}"/>
    <cellStyle name="C02L" xfId="188" xr:uid="{00000000-0005-0000-0000-00002A000000}"/>
    <cellStyle name="C03A" xfId="189" xr:uid="{00000000-0005-0000-0000-00002B000000}"/>
    <cellStyle name="C03B" xfId="190" xr:uid="{00000000-0005-0000-0000-00002C000000}"/>
    <cellStyle name="C03H" xfId="191" xr:uid="{00000000-0005-0000-0000-00002D000000}"/>
    <cellStyle name="C03L" xfId="192" xr:uid="{00000000-0005-0000-0000-00002E000000}"/>
    <cellStyle name="C04A" xfId="193" xr:uid="{00000000-0005-0000-0000-00002F000000}"/>
    <cellStyle name="C04B" xfId="194" xr:uid="{00000000-0005-0000-0000-000030000000}"/>
    <cellStyle name="C04H" xfId="195" xr:uid="{00000000-0005-0000-0000-000031000000}"/>
    <cellStyle name="C04L" xfId="196" xr:uid="{00000000-0005-0000-0000-000032000000}"/>
    <cellStyle name="C05A" xfId="197" xr:uid="{00000000-0005-0000-0000-000033000000}"/>
    <cellStyle name="C05B" xfId="198" xr:uid="{00000000-0005-0000-0000-000034000000}"/>
    <cellStyle name="C05H" xfId="199" xr:uid="{00000000-0005-0000-0000-000035000000}"/>
    <cellStyle name="C05L" xfId="200" xr:uid="{00000000-0005-0000-0000-000036000000}"/>
    <cellStyle name="C06A" xfId="201" xr:uid="{00000000-0005-0000-0000-000037000000}"/>
    <cellStyle name="C06B" xfId="202" xr:uid="{00000000-0005-0000-0000-000038000000}"/>
    <cellStyle name="C06H" xfId="203" xr:uid="{00000000-0005-0000-0000-000039000000}"/>
    <cellStyle name="C06L" xfId="204" xr:uid="{00000000-0005-0000-0000-00003A000000}"/>
    <cellStyle name="C07A" xfId="205" xr:uid="{00000000-0005-0000-0000-00003B000000}"/>
    <cellStyle name="C07B" xfId="206" xr:uid="{00000000-0005-0000-0000-00003C000000}"/>
    <cellStyle name="C07H" xfId="207" xr:uid="{00000000-0005-0000-0000-00003D000000}"/>
    <cellStyle name="C07L" xfId="208" xr:uid="{00000000-0005-0000-0000-00003E000000}"/>
    <cellStyle name="Centered Heading" xfId="209" xr:uid="{00000000-0005-0000-0000-00003F000000}"/>
    <cellStyle name="ColumnHeading" xfId="138" xr:uid="{00000000-0005-0000-0000-000040000000}"/>
    <cellStyle name="Comma" xfId="1" builtinId="3"/>
    <cellStyle name="Comma 0.0" xfId="210" xr:uid="{00000000-0005-0000-0000-000042000000}"/>
    <cellStyle name="Comma 0.00" xfId="211" xr:uid="{00000000-0005-0000-0000-000043000000}"/>
    <cellStyle name="Comma 0.000" xfId="212" xr:uid="{00000000-0005-0000-0000-000044000000}"/>
    <cellStyle name="Comma 10" xfId="95" xr:uid="{00000000-0005-0000-0000-000045000000}"/>
    <cellStyle name="Comma 10 2" xfId="96" xr:uid="{00000000-0005-0000-0000-000046000000}"/>
    <cellStyle name="Comma 11" xfId="97" xr:uid="{00000000-0005-0000-0000-000047000000}"/>
    <cellStyle name="Comma 12" xfId="98" xr:uid="{00000000-0005-0000-0000-000048000000}"/>
    <cellStyle name="Comma 13" xfId="99" xr:uid="{00000000-0005-0000-0000-000049000000}"/>
    <cellStyle name="Comma 13 2" xfId="143" xr:uid="{00000000-0005-0000-0000-00004A000000}"/>
    <cellStyle name="Comma 14" xfId="137" xr:uid="{00000000-0005-0000-0000-00004B000000}"/>
    <cellStyle name="Comma 2" xfId="4" xr:uid="{00000000-0005-0000-0000-00004C000000}"/>
    <cellStyle name="Comma 2 2" xfId="87" xr:uid="{00000000-0005-0000-0000-00004D000000}"/>
    <cellStyle name="Comma 2 2 2" xfId="100" xr:uid="{00000000-0005-0000-0000-00004E000000}"/>
    <cellStyle name="Comma 2 3" xfId="213" xr:uid="{00000000-0005-0000-0000-00004F000000}"/>
    <cellStyle name="Comma 3" xfId="6" xr:uid="{00000000-0005-0000-0000-000050000000}"/>
    <cellStyle name="Comma 3 2" xfId="145" xr:uid="{00000000-0005-0000-0000-000051000000}"/>
    <cellStyle name="Comma 4" xfId="10" xr:uid="{00000000-0005-0000-0000-000052000000}"/>
    <cellStyle name="Comma 4 2" xfId="101" xr:uid="{00000000-0005-0000-0000-000053000000}"/>
    <cellStyle name="Comma 4 3" xfId="102" xr:uid="{00000000-0005-0000-0000-000054000000}"/>
    <cellStyle name="Comma 5" xfId="94" xr:uid="{00000000-0005-0000-0000-000055000000}"/>
    <cellStyle name="Comma 6" xfId="103" xr:uid="{00000000-0005-0000-0000-000056000000}"/>
    <cellStyle name="Comma 6 2" xfId="104" xr:uid="{00000000-0005-0000-0000-000057000000}"/>
    <cellStyle name="Comma 7" xfId="105" xr:uid="{00000000-0005-0000-0000-000058000000}"/>
    <cellStyle name="Comma 8" xfId="106" xr:uid="{00000000-0005-0000-0000-000059000000}"/>
    <cellStyle name="Comma 8 2" xfId="107" xr:uid="{00000000-0005-0000-0000-00005A000000}"/>
    <cellStyle name="Comma 8 3" xfId="108" xr:uid="{00000000-0005-0000-0000-00005B000000}"/>
    <cellStyle name="Comma 9" xfId="109" xr:uid="{00000000-0005-0000-0000-00005C000000}"/>
    <cellStyle name="Company Name" xfId="214" xr:uid="{00000000-0005-0000-0000-00005D000000}"/>
    <cellStyle name="Currency" xfId="377" builtinId="4"/>
    <cellStyle name="Currency 0.0" xfId="215" xr:uid="{00000000-0005-0000-0000-00005F000000}"/>
    <cellStyle name="Currency 0.00" xfId="216" xr:uid="{00000000-0005-0000-0000-000060000000}"/>
    <cellStyle name="Currency 0.000" xfId="217" xr:uid="{00000000-0005-0000-0000-000061000000}"/>
    <cellStyle name="Currency 2" xfId="12" xr:uid="{00000000-0005-0000-0000-000062000000}"/>
    <cellStyle name="Currency 2 2" xfId="110" xr:uid="{00000000-0005-0000-0000-000063000000}"/>
    <cellStyle name="Currency 3" xfId="13" xr:uid="{00000000-0005-0000-0000-000064000000}"/>
    <cellStyle name="Currency 3 2" xfId="218" xr:uid="{00000000-0005-0000-0000-000065000000}"/>
    <cellStyle name="Currency 4" xfId="111" xr:uid="{00000000-0005-0000-0000-000066000000}"/>
    <cellStyle name="Currency 5" xfId="112" xr:uid="{00000000-0005-0000-0000-000067000000}"/>
    <cellStyle name="Currency 5 2" xfId="113" xr:uid="{00000000-0005-0000-0000-000068000000}"/>
    <cellStyle name="Currency 6" xfId="141" xr:uid="{00000000-0005-0000-0000-000069000000}"/>
    <cellStyle name="Date" xfId="219" xr:uid="{00000000-0005-0000-0000-00006A000000}"/>
    <cellStyle name="Decimal OUTPUT AMOUNTS" xfId="220" xr:uid="{00000000-0005-0000-0000-00006B000000}"/>
    <cellStyle name="Decimal Reverse variance" xfId="221" xr:uid="{00000000-0005-0000-0000-00006C000000}"/>
    <cellStyle name="Decimal Reverse variance 2" xfId="222" xr:uid="{00000000-0005-0000-0000-00006D000000}"/>
    <cellStyle name="Decimal Reverse variance 3" xfId="223" xr:uid="{00000000-0005-0000-0000-00006E000000}"/>
    <cellStyle name="Euro" xfId="224" xr:uid="{00000000-0005-0000-0000-00006F000000}"/>
    <cellStyle name="F9ReportControlStyle_ctpRepWiz" xfId="225" xr:uid="{00000000-0005-0000-0000-000070000000}"/>
    <cellStyle name="FRxAmtStyle" xfId="9" xr:uid="{00000000-0005-0000-0000-000071000000}"/>
    <cellStyle name="FRxAmtStyle 10" xfId="14" xr:uid="{00000000-0005-0000-0000-000072000000}"/>
    <cellStyle name="FRxAmtStyle 11" xfId="15" xr:uid="{00000000-0005-0000-0000-000073000000}"/>
    <cellStyle name="FRxAmtStyle 12" xfId="16" xr:uid="{00000000-0005-0000-0000-000074000000}"/>
    <cellStyle name="FRxAmtStyle 13" xfId="17" xr:uid="{00000000-0005-0000-0000-000075000000}"/>
    <cellStyle name="FRxAmtStyle 14" xfId="18" xr:uid="{00000000-0005-0000-0000-000076000000}"/>
    <cellStyle name="FRxAmtStyle 15" xfId="19" xr:uid="{00000000-0005-0000-0000-000077000000}"/>
    <cellStyle name="FRxAmtStyle 16" xfId="20" xr:uid="{00000000-0005-0000-0000-000078000000}"/>
    <cellStyle name="FRxAmtStyle 17" xfId="21" xr:uid="{00000000-0005-0000-0000-000079000000}"/>
    <cellStyle name="FRxAmtStyle 18" xfId="22" xr:uid="{00000000-0005-0000-0000-00007A000000}"/>
    <cellStyle name="FRxAmtStyle 19" xfId="23" xr:uid="{00000000-0005-0000-0000-00007B000000}"/>
    <cellStyle name="FRxAmtStyle 2" xfId="24" xr:uid="{00000000-0005-0000-0000-00007C000000}"/>
    <cellStyle name="FRxAmtStyle 2 2" xfId="114" xr:uid="{00000000-0005-0000-0000-00007D000000}"/>
    <cellStyle name="FRxAmtStyle 20" xfId="25" xr:uid="{00000000-0005-0000-0000-00007E000000}"/>
    <cellStyle name="FRxAmtStyle 21" xfId="26" xr:uid="{00000000-0005-0000-0000-00007F000000}"/>
    <cellStyle name="FRxAmtStyle 22" xfId="27" xr:uid="{00000000-0005-0000-0000-000080000000}"/>
    <cellStyle name="FRxAmtStyle 23" xfId="28" xr:uid="{00000000-0005-0000-0000-000081000000}"/>
    <cellStyle name="FRxAmtStyle 24" xfId="29" xr:uid="{00000000-0005-0000-0000-000082000000}"/>
    <cellStyle name="FRxAmtStyle 25" xfId="30" xr:uid="{00000000-0005-0000-0000-000083000000}"/>
    <cellStyle name="FRxAmtStyle 26" xfId="31" xr:uid="{00000000-0005-0000-0000-000084000000}"/>
    <cellStyle name="FRxAmtStyle 27" xfId="32" xr:uid="{00000000-0005-0000-0000-000085000000}"/>
    <cellStyle name="FRxAmtStyle 28" xfId="33" xr:uid="{00000000-0005-0000-0000-000086000000}"/>
    <cellStyle name="FRxAmtStyle 29" xfId="34" xr:uid="{00000000-0005-0000-0000-000087000000}"/>
    <cellStyle name="FRxAmtStyle 3" xfId="35" xr:uid="{00000000-0005-0000-0000-000088000000}"/>
    <cellStyle name="FRxAmtStyle 30" xfId="36" xr:uid="{00000000-0005-0000-0000-000089000000}"/>
    <cellStyle name="FRxAmtStyle 31" xfId="37" xr:uid="{00000000-0005-0000-0000-00008A000000}"/>
    <cellStyle name="FRxAmtStyle 32" xfId="38" xr:uid="{00000000-0005-0000-0000-00008B000000}"/>
    <cellStyle name="FRxAmtStyle 33" xfId="39" xr:uid="{00000000-0005-0000-0000-00008C000000}"/>
    <cellStyle name="FRxAmtStyle 34" xfId="40" xr:uid="{00000000-0005-0000-0000-00008D000000}"/>
    <cellStyle name="FRxAmtStyle 35" xfId="41" xr:uid="{00000000-0005-0000-0000-00008E000000}"/>
    <cellStyle name="FRxAmtStyle 36" xfId="11" xr:uid="{00000000-0005-0000-0000-00008F000000}"/>
    <cellStyle name="FRxAmtStyle 37" xfId="226" xr:uid="{00000000-0005-0000-0000-000090000000}"/>
    <cellStyle name="FRxAmtStyle 37 2" xfId="227" xr:uid="{00000000-0005-0000-0000-000091000000}"/>
    <cellStyle name="FRxAmtStyle 37_Sheet5" xfId="228" xr:uid="{00000000-0005-0000-0000-000092000000}"/>
    <cellStyle name="FRxAmtStyle 38" xfId="229" xr:uid="{00000000-0005-0000-0000-000093000000}"/>
    <cellStyle name="FRxAmtStyle 39" xfId="230" xr:uid="{00000000-0005-0000-0000-000094000000}"/>
    <cellStyle name="FRxAmtStyle 39 2" xfId="231" xr:uid="{00000000-0005-0000-0000-000095000000}"/>
    <cellStyle name="FRxAmtStyle 4" xfId="42" xr:uid="{00000000-0005-0000-0000-000096000000}"/>
    <cellStyle name="FRxAmtStyle 40" xfId="232" xr:uid="{00000000-0005-0000-0000-000097000000}"/>
    <cellStyle name="FRxAmtStyle 41" xfId="233" xr:uid="{00000000-0005-0000-0000-000098000000}"/>
    <cellStyle name="FRxAmtStyle 5" xfId="43" xr:uid="{00000000-0005-0000-0000-000099000000}"/>
    <cellStyle name="FRxAmtStyle 6" xfId="44" xr:uid="{00000000-0005-0000-0000-00009A000000}"/>
    <cellStyle name="FRxAmtStyle 6 2" xfId="115" xr:uid="{00000000-0005-0000-0000-00009B000000}"/>
    <cellStyle name="FRxAmtStyle 7" xfId="45" xr:uid="{00000000-0005-0000-0000-00009C000000}"/>
    <cellStyle name="FRxAmtStyle 8" xfId="46" xr:uid="{00000000-0005-0000-0000-00009D000000}"/>
    <cellStyle name="FRxAmtStyle 9" xfId="47" xr:uid="{00000000-0005-0000-0000-00009E000000}"/>
    <cellStyle name="FRxCurrStyle" xfId="48" xr:uid="{00000000-0005-0000-0000-00009F000000}"/>
    <cellStyle name="FRxCurrStyle 2" xfId="234" xr:uid="{00000000-0005-0000-0000-0000A0000000}"/>
    <cellStyle name="FRxCurrStyle 3" xfId="235" xr:uid="{00000000-0005-0000-0000-0000A1000000}"/>
    <cellStyle name="FRxPcntStyle" xfId="49" xr:uid="{00000000-0005-0000-0000-0000A2000000}"/>
    <cellStyle name="Heading 4 2" xfId="50" xr:uid="{00000000-0005-0000-0000-0000A3000000}"/>
    <cellStyle name="Heading No Underline" xfId="236" xr:uid="{00000000-0005-0000-0000-0000A4000000}"/>
    <cellStyle name="Heading With Underline" xfId="237" xr:uid="{00000000-0005-0000-0000-0000A5000000}"/>
    <cellStyle name="Milliers [0]_Open&amp;Close" xfId="238" xr:uid="{00000000-0005-0000-0000-0000A6000000}"/>
    <cellStyle name="Milliers_Open&amp;Close" xfId="239" xr:uid="{00000000-0005-0000-0000-0000A7000000}"/>
    <cellStyle name="Monétaire [0]_Open&amp;Close" xfId="240" xr:uid="{00000000-0005-0000-0000-0000A8000000}"/>
    <cellStyle name="Monétaire_Open&amp;Close" xfId="241" xr:uid="{00000000-0005-0000-0000-0000A9000000}"/>
    <cellStyle name="Normal" xfId="0" builtinId="0"/>
    <cellStyle name="Normal 10" xfId="51" xr:uid="{00000000-0005-0000-0000-0000AB000000}"/>
    <cellStyle name="Normal 10 2" xfId="116" xr:uid="{00000000-0005-0000-0000-0000AC000000}"/>
    <cellStyle name="Normal 10_BV" xfId="372" xr:uid="{00000000-0005-0000-0000-0000AD000000}"/>
    <cellStyle name="Normal 11" xfId="52" xr:uid="{00000000-0005-0000-0000-0000AE000000}"/>
    <cellStyle name="Normal 12" xfId="53" xr:uid="{00000000-0005-0000-0000-0000AF000000}"/>
    <cellStyle name="Normal 12 2" xfId="91" xr:uid="{00000000-0005-0000-0000-0000B0000000}"/>
    <cellStyle name="Normal 13" xfId="54" xr:uid="{00000000-0005-0000-0000-0000B1000000}"/>
    <cellStyle name="Normal 14" xfId="55" xr:uid="{00000000-0005-0000-0000-0000B2000000}"/>
    <cellStyle name="Normal 15" xfId="56" xr:uid="{00000000-0005-0000-0000-0000B3000000}"/>
    <cellStyle name="Normal 16" xfId="57" xr:uid="{00000000-0005-0000-0000-0000B4000000}"/>
    <cellStyle name="Normal 17" xfId="58" xr:uid="{00000000-0005-0000-0000-0000B5000000}"/>
    <cellStyle name="Normal 18" xfId="59" xr:uid="{00000000-0005-0000-0000-0000B6000000}"/>
    <cellStyle name="Normal 19" xfId="60" xr:uid="{00000000-0005-0000-0000-0000B7000000}"/>
    <cellStyle name="Normal 2" xfId="2" xr:uid="{00000000-0005-0000-0000-0000B8000000}"/>
    <cellStyle name="Normal 2 2" xfId="117" xr:uid="{00000000-0005-0000-0000-0000B9000000}"/>
    <cellStyle name="Normal 2 2 2" xfId="139" xr:uid="{00000000-0005-0000-0000-0000BA000000}"/>
    <cellStyle name="Normal 2 2 3" xfId="242" xr:uid="{00000000-0005-0000-0000-0000BB000000}"/>
    <cellStyle name="Normal 2 2_Sheet5" xfId="243" xr:uid="{00000000-0005-0000-0000-0000BC000000}"/>
    <cellStyle name="Normal 2 3" xfId="244" xr:uid="{00000000-0005-0000-0000-0000BD000000}"/>
    <cellStyle name="Normal 20" xfId="61" xr:uid="{00000000-0005-0000-0000-0000BE000000}"/>
    <cellStyle name="Normal 21" xfId="62" xr:uid="{00000000-0005-0000-0000-0000BF000000}"/>
    <cellStyle name="Normal 22" xfId="63" xr:uid="{00000000-0005-0000-0000-0000C0000000}"/>
    <cellStyle name="Normal 23" xfId="64" xr:uid="{00000000-0005-0000-0000-0000C1000000}"/>
    <cellStyle name="Normal 24" xfId="65" xr:uid="{00000000-0005-0000-0000-0000C2000000}"/>
    <cellStyle name="Normal 25" xfId="66" xr:uid="{00000000-0005-0000-0000-0000C3000000}"/>
    <cellStyle name="Normal 26" xfId="67" xr:uid="{00000000-0005-0000-0000-0000C4000000}"/>
    <cellStyle name="Normal 27" xfId="68" xr:uid="{00000000-0005-0000-0000-0000C5000000}"/>
    <cellStyle name="Normal 28" xfId="69" xr:uid="{00000000-0005-0000-0000-0000C6000000}"/>
    <cellStyle name="Normal 29" xfId="70" xr:uid="{00000000-0005-0000-0000-0000C7000000}"/>
    <cellStyle name="Normal 3" xfId="3" xr:uid="{00000000-0005-0000-0000-0000C8000000}"/>
    <cellStyle name="Normal 3 2" xfId="118" xr:uid="{00000000-0005-0000-0000-0000C9000000}"/>
    <cellStyle name="Normal 3 2 2" xfId="245" xr:uid="{00000000-0005-0000-0000-0000CA000000}"/>
    <cellStyle name="Normal 3 3" xfId="119" xr:uid="{00000000-0005-0000-0000-0000CB000000}"/>
    <cellStyle name="Normal 3 4" xfId="120" xr:uid="{00000000-0005-0000-0000-0000CC000000}"/>
    <cellStyle name="Normal 3 5" xfId="246" xr:uid="{00000000-0005-0000-0000-0000CD000000}"/>
    <cellStyle name="Normal 3_BV" xfId="373" xr:uid="{00000000-0005-0000-0000-0000CE000000}"/>
    <cellStyle name="Normal 30" xfId="71" xr:uid="{00000000-0005-0000-0000-0000CF000000}"/>
    <cellStyle name="Normal 31" xfId="72" xr:uid="{00000000-0005-0000-0000-0000D0000000}"/>
    <cellStyle name="Normal 32" xfId="73" xr:uid="{00000000-0005-0000-0000-0000D1000000}"/>
    <cellStyle name="Normal 33" xfId="74" xr:uid="{00000000-0005-0000-0000-0000D2000000}"/>
    <cellStyle name="Normal 34" xfId="88" xr:uid="{00000000-0005-0000-0000-0000D3000000}"/>
    <cellStyle name="Normal 35" xfId="90" xr:uid="{00000000-0005-0000-0000-0000D4000000}"/>
    <cellStyle name="Normal 35 2" xfId="247" xr:uid="{00000000-0005-0000-0000-0000D5000000}"/>
    <cellStyle name="Normal 36" xfId="92" xr:uid="{00000000-0005-0000-0000-0000D6000000}"/>
    <cellStyle name="Normal 36 2" xfId="248" xr:uid="{00000000-0005-0000-0000-0000D7000000}"/>
    <cellStyle name="Normal 36_OPEX Analysis" xfId="378" xr:uid="{00000000-0005-0000-0000-0000D8000000}"/>
    <cellStyle name="Normal 37" xfId="249" xr:uid="{00000000-0005-0000-0000-0000D9000000}"/>
    <cellStyle name="Normal 38" xfId="250" xr:uid="{00000000-0005-0000-0000-0000DA000000}"/>
    <cellStyle name="Normal 4" xfId="8" xr:uid="{00000000-0005-0000-0000-0000DB000000}"/>
    <cellStyle name="Normal 4 2" xfId="251" xr:uid="{00000000-0005-0000-0000-0000DC000000}"/>
    <cellStyle name="Normal 4 2 2" xfId="121" xr:uid="{00000000-0005-0000-0000-0000DD000000}"/>
    <cellStyle name="Normal 4 2 2 2" xfId="122" xr:uid="{00000000-0005-0000-0000-0000DE000000}"/>
    <cellStyle name="Normal 4 2 2 2 2" xfId="123" xr:uid="{00000000-0005-0000-0000-0000DF000000}"/>
    <cellStyle name="Normal 4 2 2 2 3" xfId="124" xr:uid="{00000000-0005-0000-0000-0000E0000000}"/>
    <cellStyle name="Normal 4 2 2 3" xfId="125" xr:uid="{00000000-0005-0000-0000-0000E1000000}"/>
    <cellStyle name="Normal 4 2 2 3 2" xfId="126" xr:uid="{00000000-0005-0000-0000-0000E2000000}"/>
    <cellStyle name="Normal 4 2 2 4" xfId="127" xr:uid="{00000000-0005-0000-0000-0000E3000000}"/>
    <cellStyle name="Normal 4 2 2 4 2" xfId="128" xr:uid="{00000000-0005-0000-0000-0000E4000000}"/>
    <cellStyle name="Normal 4 2 2 5" xfId="129" xr:uid="{00000000-0005-0000-0000-0000E5000000}"/>
    <cellStyle name="Normal 4 2 2 6" xfId="130" xr:uid="{00000000-0005-0000-0000-0000E6000000}"/>
    <cellStyle name="Normal 4 2 2 7" xfId="131" xr:uid="{00000000-0005-0000-0000-0000E7000000}"/>
    <cellStyle name="Normal 4 3" xfId="252" xr:uid="{00000000-0005-0000-0000-0000E8000000}"/>
    <cellStyle name="Normal 4_BV" xfId="374" xr:uid="{00000000-0005-0000-0000-0000E9000000}"/>
    <cellStyle name="Normal 43" xfId="253" xr:uid="{00000000-0005-0000-0000-0000EA000000}"/>
    <cellStyle name="Normal 44" xfId="254" xr:uid="{00000000-0005-0000-0000-0000EB000000}"/>
    <cellStyle name="Normal 44 2" xfId="255" xr:uid="{00000000-0005-0000-0000-0000EC000000}"/>
    <cellStyle name="Normal 46" xfId="256" xr:uid="{00000000-0005-0000-0000-0000ED000000}"/>
    <cellStyle name="Normal 46 2" xfId="257" xr:uid="{00000000-0005-0000-0000-0000EE000000}"/>
    <cellStyle name="Normal 47" xfId="258" xr:uid="{00000000-0005-0000-0000-0000EF000000}"/>
    <cellStyle name="Normal 47 2" xfId="259" xr:uid="{00000000-0005-0000-0000-0000F0000000}"/>
    <cellStyle name="Normal 5" xfId="75" xr:uid="{00000000-0005-0000-0000-0000F1000000}"/>
    <cellStyle name="Normal 5 2" xfId="132" xr:uid="{00000000-0005-0000-0000-0000F2000000}"/>
    <cellStyle name="Normal 5_BV" xfId="375" xr:uid="{00000000-0005-0000-0000-0000F3000000}"/>
    <cellStyle name="Normal 6" xfId="76" xr:uid="{00000000-0005-0000-0000-0000F4000000}"/>
    <cellStyle name="Normal 6 2" xfId="133" xr:uid="{00000000-0005-0000-0000-0000F5000000}"/>
    <cellStyle name="Normal 6_BV" xfId="376" xr:uid="{00000000-0005-0000-0000-0000F6000000}"/>
    <cellStyle name="Normal 7" xfId="77" xr:uid="{00000000-0005-0000-0000-0000F7000000}"/>
    <cellStyle name="Normal 7 2" xfId="134" xr:uid="{00000000-0005-0000-0000-0000F8000000}"/>
    <cellStyle name="Normal 8" xfId="78" xr:uid="{00000000-0005-0000-0000-0000F9000000}"/>
    <cellStyle name="Normal 8 2" xfId="135" xr:uid="{00000000-0005-0000-0000-0000FA000000}"/>
    <cellStyle name="Normal 8 3" xfId="136" xr:uid="{00000000-0005-0000-0000-0000FB000000}"/>
    <cellStyle name="Normal 9" xfId="79" xr:uid="{00000000-0005-0000-0000-0000FC000000}"/>
    <cellStyle name="Normal 9 2" xfId="260" xr:uid="{00000000-0005-0000-0000-0000FD000000}"/>
    <cellStyle name="Normal_Sheet3" xfId="140" xr:uid="{00000000-0005-0000-0000-0000FE000000}"/>
    <cellStyle name="Normal_Summerville Covenant Compliance Worksheet - 200510062" xfId="89" xr:uid="{00000000-0005-0000-0000-0000FF000000}"/>
    <cellStyle name="Note 2" xfId="261" xr:uid="{00000000-0005-0000-0000-000000010000}"/>
    <cellStyle name="Note 2 2" xfId="262" xr:uid="{00000000-0005-0000-0000-000001010000}"/>
    <cellStyle name="OUTPUT AMOUNTS" xfId="263" xr:uid="{00000000-0005-0000-0000-000002010000}"/>
    <cellStyle name="OUTPUT COLUMN HEADINGS" xfId="264" xr:uid="{00000000-0005-0000-0000-000003010000}"/>
    <cellStyle name="OUTPUT COLUMN HEADINGS 2" xfId="265" xr:uid="{00000000-0005-0000-0000-000004010000}"/>
    <cellStyle name="OUTPUT COLUMN HEADINGS 3" xfId="266" xr:uid="{00000000-0005-0000-0000-000005010000}"/>
    <cellStyle name="OUTPUT LINE ITEMS" xfId="267" xr:uid="{00000000-0005-0000-0000-000006010000}"/>
    <cellStyle name="OUTPUT LINE ITEMS 2" xfId="268" xr:uid="{00000000-0005-0000-0000-000007010000}"/>
    <cellStyle name="OUTPUT REPORT HEADING" xfId="269" xr:uid="{00000000-0005-0000-0000-000008010000}"/>
    <cellStyle name="OUTPUT REPORT HEADING 10" xfId="270" xr:uid="{00000000-0005-0000-0000-000009010000}"/>
    <cellStyle name="OUTPUT REPORT HEADING 2" xfId="271" xr:uid="{00000000-0005-0000-0000-00000A010000}"/>
    <cellStyle name="OUTPUT REPORT HEADING 3" xfId="272" xr:uid="{00000000-0005-0000-0000-00000B010000}"/>
    <cellStyle name="OUTPUT REPORT HEADING 4" xfId="273" xr:uid="{00000000-0005-0000-0000-00000C010000}"/>
    <cellStyle name="OUTPUT REPORT HEADING 5" xfId="274" xr:uid="{00000000-0005-0000-0000-00000D010000}"/>
    <cellStyle name="OUTPUT REPORT HEADING 6" xfId="275" xr:uid="{00000000-0005-0000-0000-00000E010000}"/>
    <cellStyle name="OUTPUT REPORT HEADING 7" xfId="276" xr:uid="{00000000-0005-0000-0000-00000F010000}"/>
    <cellStyle name="OUTPUT REPORT HEADING 8" xfId="277" xr:uid="{00000000-0005-0000-0000-000010010000}"/>
    <cellStyle name="OUTPUT REPORT HEADING 9" xfId="278" xr:uid="{00000000-0005-0000-0000-000011010000}"/>
    <cellStyle name="OUTPUT REPORT TITLE" xfId="279" xr:uid="{00000000-0005-0000-0000-000012010000}"/>
    <cellStyle name="OUTPUT REPORT TITLE 2" xfId="280" xr:uid="{00000000-0005-0000-0000-000013010000}"/>
    <cellStyle name="OUTPUT TEMPORARY" xfId="281" xr:uid="{00000000-0005-0000-0000-000014010000}"/>
    <cellStyle name="Percent %" xfId="282" xr:uid="{00000000-0005-0000-0000-000015010000}"/>
    <cellStyle name="Percent % Long Underline" xfId="283" xr:uid="{00000000-0005-0000-0000-000016010000}"/>
    <cellStyle name="Percent 0.0%" xfId="284" xr:uid="{00000000-0005-0000-0000-000017010000}"/>
    <cellStyle name="Percent 0.0% Long Underline" xfId="285" xr:uid="{00000000-0005-0000-0000-000018010000}"/>
    <cellStyle name="Percent 0.00%" xfId="286" xr:uid="{00000000-0005-0000-0000-000019010000}"/>
    <cellStyle name="Percent 0.00% Long Underline" xfId="287" xr:uid="{00000000-0005-0000-0000-00001A010000}"/>
    <cellStyle name="Percent 0.000%" xfId="288" xr:uid="{00000000-0005-0000-0000-00001B010000}"/>
    <cellStyle name="Percent 0.000% Long Underline" xfId="289" xr:uid="{00000000-0005-0000-0000-00001C010000}"/>
    <cellStyle name="Percent 0.0000%" xfId="290" xr:uid="{00000000-0005-0000-0000-00001D010000}"/>
    <cellStyle name="Percent 0.0000% Long Underline" xfId="291" xr:uid="{00000000-0005-0000-0000-00001E010000}"/>
    <cellStyle name="Percent 10" xfId="292" xr:uid="{00000000-0005-0000-0000-00001F010000}"/>
    <cellStyle name="Percent 2" xfId="5" xr:uid="{00000000-0005-0000-0000-000020010000}"/>
    <cellStyle name="Percent 2 2" xfId="142" xr:uid="{00000000-0005-0000-0000-000021010000}"/>
    <cellStyle name="Percent 3" xfId="7" xr:uid="{00000000-0005-0000-0000-000022010000}"/>
    <cellStyle name="Percent 3 2" xfId="93" xr:uid="{00000000-0005-0000-0000-000023010000}"/>
    <cellStyle name="Percent 4" xfId="144" xr:uid="{00000000-0005-0000-0000-000024010000}"/>
    <cellStyle name="Percent 4 2" xfId="293" xr:uid="{00000000-0005-0000-0000-000025010000}"/>
    <cellStyle name="Percent 5" xfId="294" xr:uid="{00000000-0005-0000-0000-000026010000}"/>
    <cellStyle name="Percent 5 2" xfId="295" xr:uid="{00000000-0005-0000-0000-000027010000}"/>
    <cellStyle name="Percent 5 3" xfId="296" xr:uid="{00000000-0005-0000-0000-000028010000}"/>
    <cellStyle name="Percent 6" xfId="297" xr:uid="{00000000-0005-0000-0000-000029010000}"/>
    <cellStyle name="Percent 7" xfId="298" xr:uid="{00000000-0005-0000-0000-00002A010000}"/>
    <cellStyle name="Percent 8" xfId="299" xr:uid="{00000000-0005-0000-0000-00002B010000}"/>
    <cellStyle name="Percent 9" xfId="300" xr:uid="{00000000-0005-0000-0000-00002C010000}"/>
    <cellStyle name="Pre-acquisition" xfId="301" xr:uid="{00000000-0005-0000-0000-00002D010000}"/>
    <cellStyle name="Pre-acquisition 2" xfId="302" xr:uid="{00000000-0005-0000-0000-00002E010000}"/>
    <cellStyle name="PSChar" xfId="303" xr:uid="{00000000-0005-0000-0000-00002F010000}"/>
    <cellStyle name="R00A" xfId="304" xr:uid="{00000000-0005-0000-0000-000030010000}"/>
    <cellStyle name="R00A 2" xfId="305" xr:uid="{00000000-0005-0000-0000-000031010000}"/>
    <cellStyle name="R00B" xfId="306" xr:uid="{00000000-0005-0000-0000-000032010000}"/>
    <cellStyle name="R00L" xfId="307" xr:uid="{00000000-0005-0000-0000-000033010000}"/>
    <cellStyle name="R00L 2" xfId="308" xr:uid="{00000000-0005-0000-0000-000034010000}"/>
    <cellStyle name="R01A" xfId="309" xr:uid="{00000000-0005-0000-0000-000035010000}"/>
    <cellStyle name="R01B" xfId="310" xr:uid="{00000000-0005-0000-0000-000036010000}"/>
    <cellStyle name="R01H" xfId="311" xr:uid="{00000000-0005-0000-0000-000037010000}"/>
    <cellStyle name="R01L" xfId="312" xr:uid="{00000000-0005-0000-0000-000038010000}"/>
    <cellStyle name="R02A" xfId="313" xr:uid="{00000000-0005-0000-0000-000039010000}"/>
    <cellStyle name="R02B" xfId="314" xr:uid="{00000000-0005-0000-0000-00003A010000}"/>
    <cellStyle name="R02B 2" xfId="315" xr:uid="{00000000-0005-0000-0000-00003B010000}"/>
    <cellStyle name="R02B 2 2" xfId="316" xr:uid="{00000000-0005-0000-0000-00003C010000}"/>
    <cellStyle name="R02B 3" xfId="317" xr:uid="{00000000-0005-0000-0000-00003D010000}"/>
    <cellStyle name="R02B 4" xfId="318" xr:uid="{00000000-0005-0000-0000-00003E010000}"/>
    <cellStyle name="R02B 5" xfId="319" xr:uid="{00000000-0005-0000-0000-00003F010000}"/>
    <cellStyle name="R02B 6" xfId="320" xr:uid="{00000000-0005-0000-0000-000040010000}"/>
    <cellStyle name="R02B 7" xfId="321" xr:uid="{00000000-0005-0000-0000-000041010000}"/>
    <cellStyle name="R02B 8" xfId="322" xr:uid="{00000000-0005-0000-0000-000042010000}"/>
    <cellStyle name="R02B 9" xfId="323" xr:uid="{00000000-0005-0000-0000-000043010000}"/>
    <cellStyle name="R02H" xfId="324" xr:uid="{00000000-0005-0000-0000-000044010000}"/>
    <cellStyle name="R02L" xfId="325" xr:uid="{00000000-0005-0000-0000-000045010000}"/>
    <cellStyle name="R03A" xfId="326" xr:uid="{00000000-0005-0000-0000-000046010000}"/>
    <cellStyle name="R03B" xfId="327" xr:uid="{00000000-0005-0000-0000-000047010000}"/>
    <cellStyle name="R03B 2" xfId="328" xr:uid="{00000000-0005-0000-0000-000048010000}"/>
    <cellStyle name="R03H" xfId="329" xr:uid="{00000000-0005-0000-0000-000049010000}"/>
    <cellStyle name="R03L" xfId="330" xr:uid="{00000000-0005-0000-0000-00004A010000}"/>
    <cellStyle name="R04A" xfId="331" xr:uid="{00000000-0005-0000-0000-00004B010000}"/>
    <cellStyle name="R04B" xfId="332" xr:uid="{00000000-0005-0000-0000-00004C010000}"/>
    <cellStyle name="R04H" xfId="333" xr:uid="{00000000-0005-0000-0000-00004D010000}"/>
    <cellStyle name="R04L" xfId="334" xr:uid="{00000000-0005-0000-0000-00004E010000}"/>
    <cellStyle name="R05A" xfId="335" xr:uid="{00000000-0005-0000-0000-00004F010000}"/>
    <cellStyle name="R05B" xfId="336" xr:uid="{00000000-0005-0000-0000-000050010000}"/>
    <cellStyle name="R05H" xfId="337" xr:uid="{00000000-0005-0000-0000-000051010000}"/>
    <cellStyle name="R05L" xfId="338" xr:uid="{00000000-0005-0000-0000-000052010000}"/>
    <cellStyle name="R06A" xfId="339" xr:uid="{00000000-0005-0000-0000-000053010000}"/>
    <cellStyle name="R06B" xfId="340" xr:uid="{00000000-0005-0000-0000-000054010000}"/>
    <cellStyle name="R06H" xfId="341" xr:uid="{00000000-0005-0000-0000-000055010000}"/>
    <cellStyle name="R06L" xfId="342" xr:uid="{00000000-0005-0000-0000-000056010000}"/>
    <cellStyle name="R07A" xfId="343" xr:uid="{00000000-0005-0000-0000-000057010000}"/>
    <cellStyle name="R07B" xfId="344" xr:uid="{00000000-0005-0000-0000-000058010000}"/>
    <cellStyle name="R07H" xfId="345" xr:uid="{00000000-0005-0000-0000-000059010000}"/>
    <cellStyle name="R07L" xfId="346" xr:uid="{00000000-0005-0000-0000-00005A010000}"/>
    <cellStyle name="Reverse percent variance" xfId="347" xr:uid="{00000000-0005-0000-0000-00005B010000}"/>
    <cellStyle name="Reverse variance" xfId="348" xr:uid="{00000000-0005-0000-0000-00005C010000}"/>
    <cellStyle name="Reverse variance 2" xfId="349" xr:uid="{00000000-0005-0000-0000-00005D010000}"/>
    <cellStyle name="Reverse variance 3" xfId="350" xr:uid="{00000000-0005-0000-0000-00005E010000}"/>
    <cellStyle name="Standard_1350" xfId="351" xr:uid="{00000000-0005-0000-0000-00005F010000}"/>
    <cellStyle name="STYLE1" xfId="80" xr:uid="{00000000-0005-0000-0000-000060010000}"/>
    <cellStyle name="STYLE1 2" xfId="352" xr:uid="{00000000-0005-0000-0000-000061010000}"/>
    <cellStyle name="STYLE1 3" xfId="353" xr:uid="{00000000-0005-0000-0000-000062010000}"/>
    <cellStyle name="STYLE2" xfId="81" xr:uid="{00000000-0005-0000-0000-000063010000}"/>
    <cellStyle name="STYLE2 2" xfId="354" xr:uid="{00000000-0005-0000-0000-000064010000}"/>
    <cellStyle name="STYLE2 3" xfId="355" xr:uid="{00000000-0005-0000-0000-000065010000}"/>
    <cellStyle name="STYLE3" xfId="82" xr:uid="{00000000-0005-0000-0000-000066010000}"/>
    <cellStyle name="STYLE3 2" xfId="356" xr:uid="{00000000-0005-0000-0000-000067010000}"/>
    <cellStyle name="STYLE3 3" xfId="357" xr:uid="{00000000-0005-0000-0000-000068010000}"/>
    <cellStyle name="STYLE4" xfId="83" xr:uid="{00000000-0005-0000-0000-000069010000}"/>
    <cellStyle name="STYLE4 2" xfId="358" xr:uid="{00000000-0005-0000-0000-00006A010000}"/>
    <cellStyle name="STYLE4 3" xfId="359" xr:uid="{00000000-0005-0000-0000-00006B010000}"/>
    <cellStyle name="STYLE4_June 2007- ran 8-11-07" xfId="360" xr:uid="{00000000-0005-0000-0000-00006C010000}"/>
    <cellStyle name="STYLE5" xfId="84" xr:uid="{00000000-0005-0000-0000-00006D010000}"/>
    <cellStyle name="STYLE5 2" xfId="361" xr:uid="{00000000-0005-0000-0000-00006E010000}"/>
    <cellStyle name="STYLE6" xfId="85" xr:uid="{00000000-0005-0000-0000-00006F010000}"/>
    <cellStyle name="STYLE6 2" xfId="362" xr:uid="{00000000-0005-0000-0000-000070010000}"/>
    <cellStyle name="STYLE7" xfId="86" xr:uid="{00000000-0005-0000-0000-000071010000}"/>
    <cellStyle name="White OUTPUT AMOUNTS" xfId="363" xr:uid="{00000000-0005-0000-0000-000072010000}"/>
    <cellStyle name="XComma" xfId="364" xr:uid="{00000000-0005-0000-0000-000073010000}"/>
    <cellStyle name="XComma 0.0" xfId="365" xr:uid="{00000000-0005-0000-0000-000074010000}"/>
    <cellStyle name="XComma 0.00" xfId="366" xr:uid="{00000000-0005-0000-0000-000075010000}"/>
    <cellStyle name="XComma 0.000" xfId="367" xr:uid="{00000000-0005-0000-0000-000076010000}"/>
    <cellStyle name="XCurrency" xfId="368" xr:uid="{00000000-0005-0000-0000-000077010000}"/>
    <cellStyle name="XCurrency 0.0" xfId="369" xr:uid="{00000000-0005-0000-0000-000078010000}"/>
    <cellStyle name="XCurrency 0.00" xfId="370" xr:uid="{00000000-0005-0000-0000-000079010000}"/>
    <cellStyle name="XCurrency 0.000" xfId="371" xr:uid="{00000000-0005-0000-0000-00007A010000}"/>
  </cellStyles>
  <dxfs count="17"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676275</xdr:colOff>
          <xdr:row>0</xdr:row>
          <xdr:rowOff>0</xdr:rowOff>
        </xdr:to>
        <xdr:sp macro="" textlink="">
          <xdr:nvSpPr>
            <xdr:cNvPr id="14337" name="FPMExcelClientSheetOptionstb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1190625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1190625</xdr:colOff>
          <xdr:row>0</xdr:row>
          <xdr:rowOff>0</xdr:rowOff>
        </xdr:to>
        <xdr:sp macro="" textlink="">
          <xdr:nvSpPr>
            <xdr:cNvPr id="1026" name="ConnectionDescriptorsInfotb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1190625</xdr:colOff>
          <xdr:row>0</xdr:row>
          <xdr:rowOff>0</xdr:rowOff>
        </xdr:to>
        <xdr:sp macro="" textlink="">
          <xdr:nvSpPr>
            <xdr:cNvPr id="1027" name="MultipleReportManagerInfotb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1190625</xdr:colOff>
          <xdr:row>0</xdr:row>
          <xdr:rowOff>0</xdr:rowOff>
        </xdr:to>
        <xdr:sp macro="" textlink="">
          <xdr:nvSpPr>
            <xdr:cNvPr id="1028" name="AnalyzerDynReport000tb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0</xdr:colOff>
          <xdr:row>1</xdr:row>
          <xdr:rowOff>0</xdr:rowOff>
        </xdr:to>
        <xdr:sp macro="" textlink="">
          <xdr:nvSpPr>
            <xdr:cNvPr id="2049" name="FPMExcelClientSheetOptionstb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23553" name="FPMExcelClientSheetOptionstb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24577" name="FPMExcelClientSheetOptionstb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4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304800</xdr:colOff>
          <xdr:row>0</xdr:row>
          <xdr:rowOff>0</xdr:rowOff>
        </xdr:to>
        <xdr:sp macro="" textlink="">
          <xdr:nvSpPr>
            <xdr:cNvPr id="18433" name="FPMExcelClientSheetOptionstb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5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6402</xdr:colOff>
      <xdr:row>17</xdr:row>
      <xdr:rowOff>61631</xdr:rowOff>
    </xdr:from>
    <xdr:ext cx="5081069" cy="11373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15952" y="947456"/>
          <a:ext cx="5081069" cy="113739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7</xdr:col>
          <xdr:colOff>95250</xdr:colOff>
          <xdr:row>1</xdr:row>
          <xdr:rowOff>0</xdr:rowOff>
        </xdr:to>
        <xdr:sp macro="" textlink="">
          <xdr:nvSpPr>
            <xdr:cNvPr id="13313" name="FPMExcelClientSheetOptionstb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9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6402</xdr:colOff>
      <xdr:row>17</xdr:row>
      <xdr:rowOff>61631</xdr:rowOff>
    </xdr:from>
    <xdr:ext cx="5081069" cy="11373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215952" y="947456"/>
          <a:ext cx="5081069" cy="113739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6402</xdr:colOff>
      <xdr:row>17</xdr:row>
      <xdr:rowOff>61631</xdr:rowOff>
    </xdr:from>
    <xdr:ext cx="5081069" cy="113739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215952" y="947456"/>
          <a:ext cx="5081069" cy="113739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6402</xdr:colOff>
      <xdr:row>17</xdr:row>
      <xdr:rowOff>61631</xdr:rowOff>
    </xdr:from>
    <xdr:ext cx="5081069" cy="113739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215952" y="947456"/>
          <a:ext cx="5081069" cy="113739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6402</xdr:colOff>
      <xdr:row>17</xdr:row>
      <xdr:rowOff>61631</xdr:rowOff>
    </xdr:from>
    <xdr:ext cx="5081069" cy="113739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215952" y="947456"/>
          <a:ext cx="5081069" cy="113739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6402</xdr:colOff>
      <xdr:row>17</xdr:row>
      <xdr:rowOff>61631</xdr:rowOff>
    </xdr:from>
    <xdr:ext cx="5081069" cy="113739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215952" y="947456"/>
          <a:ext cx="5081069" cy="113739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6402</xdr:colOff>
      <xdr:row>17</xdr:row>
      <xdr:rowOff>61631</xdr:rowOff>
    </xdr:from>
    <xdr:ext cx="5081069" cy="113739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215952" y="947456"/>
          <a:ext cx="5081069" cy="113739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4</xdr:col>
      <xdr:colOff>206427</xdr:colOff>
      <xdr:row>17</xdr:row>
      <xdr:rowOff>61631</xdr:rowOff>
    </xdr:from>
    <xdr:ext cx="5104029" cy="114649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206427" y="947456"/>
          <a:ext cx="5104029" cy="114649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lnSpc>
              <a:spcPts val="11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6402</xdr:colOff>
      <xdr:row>17</xdr:row>
      <xdr:rowOff>71156</xdr:rowOff>
    </xdr:from>
    <xdr:ext cx="5094251" cy="113739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225477" y="956981"/>
          <a:ext cx="5094251" cy="113739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lnSpc>
              <a:spcPts val="11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1639</xdr:colOff>
      <xdr:row>17</xdr:row>
      <xdr:rowOff>75918</xdr:rowOff>
    </xdr:from>
    <xdr:ext cx="5104733" cy="113576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211189" y="961743"/>
          <a:ext cx="5104733" cy="11357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lnSpc>
              <a:spcPts val="11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1639</xdr:colOff>
      <xdr:row>17</xdr:row>
      <xdr:rowOff>75917</xdr:rowOff>
    </xdr:from>
    <xdr:ext cx="5114675" cy="116618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11189" y="961742"/>
          <a:ext cx="5114675" cy="11661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lnSpc>
              <a:spcPts val="11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1639</xdr:colOff>
      <xdr:row>17</xdr:row>
      <xdr:rowOff>75917</xdr:rowOff>
    </xdr:from>
    <xdr:ext cx="5114694" cy="1166258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 txBox="1"/>
      </xdr:nvSpPr>
      <xdr:spPr>
        <a:xfrm>
          <a:off x="211189" y="961742"/>
          <a:ext cx="5114694" cy="11662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lnSpc>
              <a:spcPts val="11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</xdr:col>
      <xdr:colOff>1639</xdr:colOff>
      <xdr:row>17</xdr:row>
      <xdr:rowOff>75917</xdr:rowOff>
    </xdr:from>
    <xdr:ext cx="5114694" cy="116625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211189" y="961742"/>
          <a:ext cx="5114694" cy="11662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cmpd="dbl">
          <a:solidFill>
            <a:schemeClr val="accent1">
              <a:lumMod val="50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/>
            <a:t>Please</a:t>
          </a:r>
          <a:r>
            <a:rPr lang="en-US" sz="1100" baseline="0"/>
            <a:t> enter Net Income (round to the nearest dollar) in row 27 and ensure that it is not red.  </a:t>
          </a:r>
        </a:p>
        <a:p>
          <a:pPr marL="171450" indent="-171450">
            <a:lnSpc>
              <a:spcPts val="11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check Margins, Coverages, and Occupancy  and management fees (rows 28 through 32) for reasonableness prior to submitting.</a:t>
          </a:r>
        </a:p>
        <a:p>
          <a:pPr marL="171450" indent="-171450">
            <a:lnSpc>
              <a:spcPts val="1200"/>
            </a:lnSpc>
            <a:buFont typeface="Wingdings" pitchFamily="2" charset="2"/>
            <a:buChar char="ü"/>
          </a:pPr>
          <a:r>
            <a:rPr lang="en-US" sz="1100" baseline="0">
              <a:solidFill>
                <a:sysClr val="windowText" lastClr="000000"/>
              </a:solidFill>
            </a:rPr>
            <a:t>Please verify that there are no blank entries  (row 33)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0</xdr:row>
          <xdr:rowOff>0</xdr:rowOff>
        </xdr:to>
        <xdr:sp macro="" textlink="">
          <xdr:nvSpPr>
            <xdr:cNvPr id="28673" name="FPMExcelClientSheetOptionstb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0A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%20Members/Kaalai%20Kathiravan%20Radhakrishnan/Sabra%20Health%20Care/Workings/Meridian%20HC%20Mar'20/Sabra%20Financials%2001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%20Members/Kaalai%20Kathiravan%20Radhakrishnan/Sabra%20Health%20Care/Workings/Meridian%20HC%20Mar'20/Sabra%20Financials%201018%20-%20Roug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psr02\nvision\Layout\CTRS_PAYR_OS_GHC_NSG.xn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bra%20Financials%2007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RE_DATACACHE"/>
      <sheetName val="ReportingTemplate"/>
      <sheetName val="Mapping"/>
      <sheetName val="BV"/>
      <sheetName val="LV"/>
      <sheetName val="TP"/>
      <sheetName val="Definition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RE_DATACACHE"/>
      <sheetName val="ReportingTemplate"/>
      <sheetName val="Mapping"/>
      <sheetName val="BV"/>
      <sheetName val="TP"/>
      <sheetName val="LV"/>
      <sheetName val="KP"/>
      <sheetName val="VC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stance_Hook"/>
      <sheetName val="History"/>
      <sheetName val="Options"/>
      <sheetName val="Operating Statement"/>
    </sheetNames>
    <sheetDataSet>
      <sheetData sheetId="0" refreshError="1"/>
      <sheetData sheetId="1" refreshError="1"/>
      <sheetData sheetId="2" refreshError="1"/>
      <sheetData sheetId="3" refreshError="1">
        <row r="101">
          <cell r="A101" t="str">
            <v>%,FCHARTFIELD1,TPG_OP_STATE,X,NINS,FACCOUNT,VDAYS,FCURRENCY_CD,V,VUSD</v>
          </cell>
          <cell r="D101" t="str">
            <v>Insurance</v>
          </cell>
          <cell r="M101">
            <v>0</v>
          </cell>
          <cell r="T101">
            <v>0</v>
          </cell>
        </row>
        <row r="103">
          <cell r="A103" t="str">
            <v>%,FCHARTFIELD1,TPG_OP_STATE,X,NMCAID_SNF,FACCOUNT,VDAYS,FCURRENCY_CD,V,VUSD</v>
          </cell>
          <cell r="D103" t="str">
            <v>Medicaid</v>
          </cell>
          <cell r="M103">
            <v>0</v>
          </cell>
          <cell r="T10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RE_DATACACHE"/>
      <sheetName val="ReportingTemplate"/>
      <sheetName val="Mapping"/>
      <sheetName val="BV"/>
      <sheetName val="TP"/>
      <sheetName val="LV"/>
      <sheetName val="Definitions"/>
    </sheetNames>
    <sheetDataSet>
      <sheetData sheetId="0" refreshError="1"/>
      <sheetData sheetId="1" refreshError="1"/>
      <sheetData sheetId="2">
        <row r="1">
          <cell r="A1" t="str">
            <v>Tenant P&amp;L</v>
          </cell>
          <cell r="B1" t="str">
            <v>Sabra P&amp;L</v>
          </cell>
          <cell r="C1" t="str">
            <v>Sabra P&amp;L - Secondary</v>
          </cell>
        </row>
        <row r="2">
          <cell r="A2" t="str">
            <v>Patient Days</v>
          </cell>
          <cell r="B2" t="str">
            <v/>
          </cell>
        </row>
        <row r="3">
          <cell r="A3" t="str">
            <v>BV</v>
          </cell>
        </row>
        <row r="4">
          <cell r="A4" t="str">
            <v>ACE HOSPICE</v>
          </cell>
          <cell r="B4" t="str">
            <v>Other Patient Days</v>
          </cell>
        </row>
        <row r="5">
          <cell r="A5" t="str">
            <v>ADVENT CARE HOSPICE</v>
          </cell>
          <cell r="B5" t="str">
            <v>Other Patient Days</v>
          </cell>
          <cell r="C5" t="str">
            <v/>
          </cell>
        </row>
        <row r="6">
          <cell r="A6" t="str">
            <v>Alameda Alliance</v>
          </cell>
          <cell r="B6" t="str">
            <v>Commercial Insurance Patient Days</v>
          </cell>
          <cell r="C6" t="str">
            <v/>
          </cell>
        </row>
        <row r="7">
          <cell r="A7" t="str">
            <v>ALAMEDA ALLIANCE MEDICAL</v>
          </cell>
          <cell r="B7" t="str">
            <v>Medicaid Patient Days</v>
          </cell>
          <cell r="C7" t="str">
            <v/>
          </cell>
        </row>
        <row r="8">
          <cell r="A8" t="str">
            <v>Alameda Cal</v>
          </cell>
          <cell r="B8" t="str">
            <v>Commercial Insurance Patient Days</v>
          </cell>
          <cell r="C8" t="str">
            <v/>
          </cell>
        </row>
        <row r="9">
          <cell r="A9" t="str">
            <v>AMERICAN HOSPICE</v>
          </cell>
          <cell r="B9" t="str">
            <v>Other Patient Days</v>
          </cell>
        </row>
        <row r="10">
          <cell r="A10" t="str">
            <v>Asian Netowrk Hospice</v>
          </cell>
          <cell r="B10" t="str">
            <v>Other Patient Days</v>
          </cell>
        </row>
        <row r="11">
          <cell r="A11" t="str">
            <v>ASIAN NETWORK HOSPICE</v>
          </cell>
          <cell r="B11" t="str">
            <v>Other Patient Days</v>
          </cell>
        </row>
        <row r="12">
          <cell r="A12" t="str">
            <v>Blue Cross</v>
          </cell>
          <cell r="B12" t="str">
            <v>Commercial Insurance Patient Days</v>
          </cell>
        </row>
        <row r="13">
          <cell r="A13" t="str">
            <v>Blue Cross Cal</v>
          </cell>
          <cell r="B13" t="str">
            <v>Commercial Insurance Patient Days</v>
          </cell>
        </row>
        <row r="14">
          <cell r="A14" t="str">
            <v>Blue Cross Federal Rug</v>
          </cell>
          <cell r="B14" t="str">
            <v>Commercial Insurance Patient Days</v>
          </cell>
          <cell r="C14" t="str">
            <v/>
          </cell>
        </row>
        <row r="15">
          <cell r="A15" t="str">
            <v>Blue Cross Managed Medi-Cal</v>
          </cell>
          <cell r="B15" t="str">
            <v>Medicaid Patient Days</v>
          </cell>
          <cell r="C15" t="str">
            <v/>
          </cell>
        </row>
        <row r="16">
          <cell r="A16" t="str">
            <v>Blue Cross MGD</v>
          </cell>
          <cell r="B16" t="str">
            <v>Commercial Insurance Patient Days</v>
          </cell>
          <cell r="C16" t="str">
            <v/>
          </cell>
        </row>
        <row r="17">
          <cell r="A17" t="str">
            <v>BRIDGE HOSPICE</v>
          </cell>
          <cell r="B17" t="str">
            <v>Other Patient Days</v>
          </cell>
          <cell r="C17" t="str">
            <v/>
          </cell>
        </row>
        <row r="18">
          <cell r="A18" t="str">
            <v>CAREPLUS HOSPICE</v>
          </cell>
          <cell r="B18" t="str">
            <v>Other Patient Days</v>
          </cell>
        </row>
        <row r="19">
          <cell r="A19" t="str">
            <v>Centers for Elders</v>
          </cell>
          <cell r="B19" t="str">
            <v>Other Patient Days</v>
          </cell>
          <cell r="C19" t="str">
            <v/>
          </cell>
        </row>
        <row r="20">
          <cell r="A20" t="str">
            <v>Centers for Elders Independence</v>
          </cell>
          <cell r="B20" t="str">
            <v>Other Patient Days</v>
          </cell>
        </row>
        <row r="21">
          <cell r="A21" t="str">
            <v>Centers for Elders Independence Custodial</v>
          </cell>
          <cell r="B21" t="str">
            <v>Other Patient Days</v>
          </cell>
        </row>
        <row r="22">
          <cell r="A22" t="str">
            <v>Commercial Insurance</v>
          </cell>
          <cell r="B22" t="str">
            <v>Commercial Insurance Patient Days</v>
          </cell>
        </row>
        <row r="23">
          <cell r="A23" t="str">
            <v>Commercial Rug</v>
          </cell>
          <cell r="B23" t="str">
            <v>Commercial Insurance Patient Days</v>
          </cell>
          <cell r="C23" t="str">
            <v/>
          </cell>
        </row>
        <row r="24">
          <cell r="A24" t="str">
            <v>CROSSROADS HOME CARE &amp; HOSPI</v>
          </cell>
          <cell r="B24" t="str">
            <v>Other Patient Days</v>
          </cell>
          <cell r="C24" t="str">
            <v/>
          </cell>
        </row>
        <row r="25">
          <cell r="A25" t="str">
            <v>Gentiva Hospice</v>
          </cell>
          <cell r="B25" t="str">
            <v>Other Patient Days</v>
          </cell>
          <cell r="C25" t="str">
            <v/>
          </cell>
        </row>
        <row r="26">
          <cell r="A26" t="str">
            <v>Guarantor</v>
          </cell>
          <cell r="B26" t="str">
            <v>Private Patient Days</v>
          </cell>
          <cell r="C26" t="str">
            <v/>
          </cell>
        </row>
        <row r="27">
          <cell r="A27" t="str">
            <v>Private Pay</v>
          </cell>
          <cell r="B27" t="str">
            <v>Private Patient Days</v>
          </cell>
          <cell r="C27" t="str">
            <v/>
          </cell>
        </row>
        <row r="28">
          <cell r="A28" t="str">
            <v>HEALTHNET SR - HMO</v>
          </cell>
          <cell r="B28" t="str">
            <v>Medicare Managed Care Patient Days</v>
          </cell>
          <cell r="C28" t="str">
            <v/>
          </cell>
        </row>
        <row r="29">
          <cell r="A29" t="str">
            <v>Healthnet Sr- HMO</v>
          </cell>
          <cell r="B29" t="str">
            <v>Medicare Managed Care Patient Days</v>
          </cell>
        </row>
        <row r="30">
          <cell r="A30" t="str">
            <v>HEALTHNET Medicare</v>
          </cell>
          <cell r="B30" t="str">
            <v>Medicare Managed Care Patient Days</v>
          </cell>
        </row>
        <row r="31">
          <cell r="A31" t="str">
            <v xml:space="preserve">Health Plan of San Mateo </v>
          </cell>
          <cell r="B31" t="str">
            <v>Commercial Insurance Patient Days</v>
          </cell>
        </row>
        <row r="32">
          <cell r="A32" t="str">
            <v>Hospice Respite/GIP</v>
          </cell>
          <cell r="B32" t="str">
            <v>Other Patient Days</v>
          </cell>
          <cell r="C32" t="str">
            <v/>
          </cell>
        </row>
        <row r="33">
          <cell r="A33" t="str">
            <v>Hospice Medi-Cal</v>
          </cell>
          <cell r="B33" t="str">
            <v>Medicaid Patient Days</v>
          </cell>
          <cell r="C33" t="str">
            <v/>
          </cell>
        </row>
        <row r="34">
          <cell r="A34" t="str">
            <v>Humana Medicare Replacement</v>
          </cell>
          <cell r="B34" t="str">
            <v>Medicare Managed Care Patient Days</v>
          </cell>
          <cell r="C34" t="str">
            <v/>
          </cell>
        </row>
        <row r="35">
          <cell r="A35" t="str">
            <v>Kaiser HMO</v>
          </cell>
          <cell r="B35" t="str">
            <v>Medicare Managed Care Patient Days</v>
          </cell>
          <cell r="C35" t="str">
            <v/>
          </cell>
        </row>
        <row r="36">
          <cell r="A36" t="str">
            <v>KAISER HOSPICE</v>
          </cell>
          <cell r="B36" t="str">
            <v>Medicare Managed Care Patient Days</v>
          </cell>
          <cell r="C36" t="str">
            <v/>
          </cell>
        </row>
        <row r="37">
          <cell r="A37" t="str">
            <v>KAISER LOA</v>
          </cell>
          <cell r="B37" t="str">
            <v>Medicare Managed Care Patient Days</v>
          </cell>
        </row>
        <row r="38">
          <cell r="A38" t="str">
            <v>KINDRED HOSPICE</v>
          </cell>
          <cell r="B38" t="str">
            <v>Other Patient Days</v>
          </cell>
          <cell r="C38" t="str">
            <v/>
          </cell>
        </row>
        <row r="39">
          <cell r="A39" t="str">
            <v>Managed Medical</v>
          </cell>
          <cell r="B39" t="str">
            <v>Medicaid Managed Care Patient Days</v>
          </cell>
          <cell r="C39" t="str">
            <v/>
          </cell>
        </row>
        <row r="40">
          <cell r="A40" t="str">
            <v>Mare Island VA</v>
          </cell>
          <cell r="B40" t="str">
            <v>Veterans Patient Days</v>
          </cell>
          <cell r="C40" t="str">
            <v/>
          </cell>
        </row>
        <row r="41">
          <cell r="A41" t="str">
            <v>Medi-Cal</v>
          </cell>
          <cell r="B41" t="str">
            <v>Medicaid Patient Days</v>
          </cell>
          <cell r="C41" t="str">
            <v/>
          </cell>
        </row>
        <row r="42">
          <cell r="A42" t="str">
            <v>Medi-Cal Pending</v>
          </cell>
          <cell r="B42" t="str">
            <v>Medicaid Patient Days</v>
          </cell>
          <cell r="C42" t="str">
            <v/>
          </cell>
        </row>
        <row r="43">
          <cell r="A43" t="str">
            <v>Medi-Cal Tar Pending</v>
          </cell>
          <cell r="B43" t="str">
            <v>Medicaid Patient Days</v>
          </cell>
          <cell r="C43" t="str">
            <v/>
          </cell>
        </row>
        <row r="44">
          <cell r="A44" t="str">
            <v>Medicare A</v>
          </cell>
          <cell r="B44" t="str">
            <v>Medicare Patient Days</v>
          </cell>
          <cell r="C44" t="str">
            <v/>
          </cell>
        </row>
        <row r="45">
          <cell r="A45" t="str">
            <v>PALO ALTO - VA</v>
          </cell>
          <cell r="B45" t="str">
            <v>Medicare Patient Days</v>
          </cell>
        </row>
        <row r="46">
          <cell r="A46" t="str">
            <v>Palo Alto -VA</v>
          </cell>
          <cell r="B46" t="str">
            <v>Veterans Patient Days</v>
          </cell>
          <cell r="C46" t="str">
            <v/>
          </cell>
        </row>
        <row r="47">
          <cell r="A47" t="str">
            <v>Partnership Health Plan</v>
          </cell>
          <cell r="B47" t="str">
            <v>Commercial Insurance Patient Days</v>
          </cell>
          <cell r="C47" t="str">
            <v/>
          </cell>
        </row>
        <row r="48">
          <cell r="A48" t="str">
            <v>Partnership Health Plan MCD</v>
          </cell>
          <cell r="B48" t="str">
            <v>Medicaid Managed Care Patient Days</v>
          </cell>
          <cell r="C48" t="str">
            <v/>
          </cell>
        </row>
        <row r="49">
          <cell r="A49" t="str">
            <v>Partnership Health Plan Medi-Cal</v>
          </cell>
          <cell r="B49" t="str">
            <v>Medicaid Managed Care Patient Days</v>
          </cell>
          <cell r="C49" t="str">
            <v/>
          </cell>
        </row>
        <row r="50">
          <cell r="A50" t="str">
            <v>PATHWAY HOME HEALTH &amp; HOSPI</v>
          </cell>
          <cell r="B50" t="str">
            <v>Other Patient Days</v>
          </cell>
          <cell r="C50" t="str">
            <v/>
          </cell>
        </row>
        <row r="51">
          <cell r="A51" t="str">
            <v>Pathway Homehealth and Hospice</v>
          </cell>
          <cell r="B51" t="str">
            <v>Other Patient Days</v>
          </cell>
        </row>
        <row r="52">
          <cell r="A52" t="str">
            <v>Professional Healthcare at h?</v>
          </cell>
          <cell r="B52" t="str">
            <v>Other Patient Days</v>
          </cell>
          <cell r="C52" t="str">
            <v/>
          </cell>
        </row>
        <row r="53">
          <cell r="A53" t="str">
            <v>RELIANCE HOSPICE</v>
          </cell>
          <cell r="B53" t="str">
            <v>Other Patient Days</v>
          </cell>
        </row>
        <row r="54">
          <cell r="A54" t="str">
            <v>San Francisco VA</v>
          </cell>
          <cell r="B54" t="str">
            <v>Veterans Patient Days</v>
          </cell>
          <cell r="C54" t="str">
            <v/>
          </cell>
        </row>
        <row r="55">
          <cell r="A55" t="str">
            <v>San Mateo Cal</v>
          </cell>
          <cell r="B55" t="str">
            <v>Other Patient Days</v>
          </cell>
          <cell r="C55" t="str">
            <v/>
          </cell>
        </row>
        <row r="56">
          <cell r="A56" t="str">
            <v>Secure Horizon</v>
          </cell>
          <cell r="B56" t="str">
            <v>Medicare Managed Care Patient Days</v>
          </cell>
          <cell r="C56" t="str">
            <v/>
          </cell>
        </row>
        <row r="57">
          <cell r="A57" t="str">
            <v>Soujurn Hospice</v>
          </cell>
          <cell r="B57" t="str">
            <v>Other Patient Days</v>
          </cell>
          <cell r="C57" t="str">
            <v/>
          </cell>
        </row>
        <row r="58">
          <cell r="A58" t="str">
            <v>SUNCREST HOSPICE</v>
          </cell>
          <cell r="B58" t="str">
            <v>Other Patient Days</v>
          </cell>
        </row>
        <row r="59">
          <cell r="A59" t="str">
            <v>SUTTER EAST BAY MF</v>
          </cell>
          <cell r="B59" t="str">
            <v>Other Patient Days</v>
          </cell>
          <cell r="C59" t="str">
            <v/>
          </cell>
        </row>
        <row r="60">
          <cell r="A60" t="str">
            <v>Sutter VNA &amp; Hospice</v>
          </cell>
          <cell r="B60" t="str">
            <v>Other Patient Days</v>
          </cell>
          <cell r="C60" t="str">
            <v/>
          </cell>
        </row>
        <row r="61">
          <cell r="A61" t="str">
            <v>UHC Rug</v>
          </cell>
          <cell r="B61" t="str">
            <v>Commercial Insurance Patient Days</v>
          </cell>
          <cell r="C61" t="str">
            <v/>
          </cell>
        </row>
        <row r="62">
          <cell r="A62" t="str">
            <v>United Healthcare of CA</v>
          </cell>
          <cell r="B62" t="str">
            <v>Medicare Managed Care Patient Days</v>
          </cell>
          <cell r="C62" t="str">
            <v/>
          </cell>
        </row>
        <row r="63">
          <cell r="A63" t="str">
            <v>VA Medi-Cal</v>
          </cell>
          <cell r="B63" t="str">
            <v>Medicaid Patient Days</v>
          </cell>
          <cell r="C63" t="str">
            <v/>
          </cell>
        </row>
        <row r="64">
          <cell r="A64" t="str">
            <v>Vitas Hospice</v>
          </cell>
          <cell r="B64" t="str">
            <v>Other Patient Days</v>
          </cell>
          <cell r="C64" t="str">
            <v/>
          </cell>
        </row>
        <row r="66">
          <cell r="A66" t="str">
            <v>KP</v>
          </cell>
          <cell r="B66" t="str">
            <v/>
          </cell>
          <cell r="C66" t="str">
            <v/>
          </cell>
        </row>
        <row r="67">
          <cell r="A67" t="str">
            <v>Aetna</v>
          </cell>
          <cell r="B67" t="str">
            <v>Medicare Managed Care Patient Days</v>
          </cell>
        </row>
        <row r="68">
          <cell r="A68" t="str">
            <v>Aetna Medicare Advantage</v>
          </cell>
          <cell r="B68" t="str">
            <v>Medicare Managed Care Patient Days</v>
          </cell>
        </row>
        <row r="69">
          <cell r="A69" t="str">
            <v>AHCCCS American Indian Health Plan</v>
          </cell>
          <cell r="B69" t="str">
            <v>Commercial Insurance Patient Days</v>
          </cell>
        </row>
        <row r="70">
          <cell r="A70" t="str">
            <v>AHCCCS/FFS</v>
          </cell>
          <cell r="B70" t="str">
            <v>Other Patient Days</v>
          </cell>
        </row>
        <row r="71">
          <cell r="A71" t="str">
            <v>ALTCS/Medicaid Pending</v>
          </cell>
          <cell r="B71" t="str">
            <v>Medicaid Managed Care Patient Days</v>
          </cell>
        </row>
        <row r="72">
          <cell r="A72" t="str">
            <v>Arizona Physicians IPA</v>
          </cell>
          <cell r="B72" t="str">
            <v>Other Patient Days</v>
          </cell>
        </row>
        <row r="73">
          <cell r="A73" t="str">
            <v>Arizona Physicians IPA Medicare Advantage</v>
          </cell>
          <cell r="B73" t="str">
            <v>Medicare Managed Care Patient Days</v>
          </cell>
          <cell r="C73" t="str">
            <v/>
          </cell>
        </row>
        <row r="74">
          <cell r="A74" t="str">
            <v>BCBS AZ</v>
          </cell>
          <cell r="B74" t="str">
            <v>Commercial Insurance Patient Days</v>
          </cell>
          <cell r="C74" t="str">
            <v/>
          </cell>
        </row>
        <row r="75">
          <cell r="A75" t="str">
            <v>Blue Cross Blue Shield of AZ</v>
          </cell>
          <cell r="B75" t="str">
            <v>Commercial Insurance Patient Days</v>
          </cell>
          <cell r="C75" t="str">
            <v/>
          </cell>
        </row>
        <row r="76">
          <cell r="A76" t="str">
            <v>Care 1st</v>
          </cell>
          <cell r="B76" t="str">
            <v>Commercial Insurance Patient Days</v>
          </cell>
        </row>
        <row r="77">
          <cell r="A77" t="str">
            <v>Care 1st/WELLCARE</v>
          </cell>
          <cell r="B77" t="str">
            <v>Commercial Insurance Patient Days</v>
          </cell>
        </row>
        <row r="78">
          <cell r="A78" t="str">
            <v>Caremore RUGs</v>
          </cell>
          <cell r="B78" t="str">
            <v>Medicare Managed Care Patient Days</v>
          </cell>
          <cell r="C78" t="str">
            <v/>
          </cell>
        </row>
        <row r="79">
          <cell r="A79" t="str">
            <v>CHAMP VA RUGS</v>
          </cell>
          <cell r="B79" t="str">
            <v>Veterans Patient Days</v>
          </cell>
        </row>
        <row r="80">
          <cell r="A80" t="str">
            <v>Cigna of Arizona</v>
          </cell>
          <cell r="B80" t="str">
            <v>Commercial Insurance Patient Days</v>
          </cell>
          <cell r="C80" t="str">
            <v/>
          </cell>
        </row>
        <row r="81">
          <cell r="A81" t="str">
            <v>Cigna of Arizona Medicare Advantage</v>
          </cell>
          <cell r="B81" t="str">
            <v>Medicare Managed Care Patient Days</v>
          </cell>
          <cell r="C81" t="str">
            <v/>
          </cell>
        </row>
        <row r="82">
          <cell r="A82" t="str">
            <v>Copper Point WC</v>
          </cell>
          <cell r="B82" t="str">
            <v>Commercial Insurance Patient Days</v>
          </cell>
          <cell r="C82" t="str">
            <v/>
          </cell>
        </row>
        <row r="83">
          <cell r="A83" t="str">
            <v>GEHA</v>
          </cell>
          <cell r="B83" t="str">
            <v>Commercial Insurance Patient Days</v>
          </cell>
        </row>
        <row r="84">
          <cell r="A84" t="str">
            <v>Guarantor</v>
          </cell>
          <cell r="B84" t="str">
            <v>Private Patient Days</v>
          </cell>
          <cell r="C84" t="str">
            <v/>
          </cell>
        </row>
        <row r="85">
          <cell r="A85" t="str">
            <v>Health Choice AZ Acute</v>
          </cell>
          <cell r="B85" t="str">
            <v>Medicare Managed Care Patient Days</v>
          </cell>
        </row>
        <row r="86">
          <cell r="A86" t="str">
            <v>Health Choice Arizona</v>
          </cell>
          <cell r="B86" t="str">
            <v>Medicare Managed Care Patient Days</v>
          </cell>
          <cell r="C86" t="str">
            <v/>
          </cell>
        </row>
        <row r="87">
          <cell r="A87" t="str">
            <v>Health Choice Generations</v>
          </cell>
          <cell r="B87" t="str">
            <v>Medicare Managed Care Patient Days</v>
          </cell>
          <cell r="C87" t="str">
            <v/>
          </cell>
        </row>
        <row r="88">
          <cell r="A88" t="str">
            <v>Health Choice Integrated Care</v>
          </cell>
          <cell r="B88" t="str">
            <v>Medicare Managed Care Patient Days</v>
          </cell>
          <cell r="C88" t="str">
            <v/>
          </cell>
        </row>
        <row r="89">
          <cell r="A89" t="str">
            <v>Hopi Health</v>
          </cell>
          <cell r="B89" t="str">
            <v>Other Patient Days</v>
          </cell>
          <cell r="C89" t="str">
            <v/>
          </cell>
        </row>
        <row r="90">
          <cell r="A90" t="str">
            <v>Hopi Health LTC</v>
          </cell>
          <cell r="B90" t="str">
            <v>Medicare Managed Care Patient Days</v>
          </cell>
          <cell r="C90" t="str">
            <v/>
          </cell>
        </row>
        <row r="91">
          <cell r="A91" t="str">
            <v>Hospice Compassus</v>
          </cell>
          <cell r="B91" t="str">
            <v>Other Patient Days</v>
          </cell>
          <cell r="C91" t="str">
            <v/>
          </cell>
        </row>
        <row r="92">
          <cell r="A92" t="str">
            <v>Hospice of the Pines</v>
          </cell>
          <cell r="B92" t="str">
            <v>Other Patient Days</v>
          </cell>
          <cell r="C92" t="str">
            <v/>
          </cell>
        </row>
        <row r="93">
          <cell r="A93" t="str">
            <v>Humana Medicare Advantage</v>
          </cell>
          <cell r="B93" t="str">
            <v>Medicare Managed Care Patient Days</v>
          </cell>
          <cell r="C93" t="str">
            <v/>
          </cell>
        </row>
        <row r="94">
          <cell r="A94" t="str">
            <v>Medicare A PPS</v>
          </cell>
          <cell r="B94" t="str">
            <v>Medicare Patient Days</v>
          </cell>
          <cell r="C94" t="str">
            <v/>
          </cell>
        </row>
        <row r="95">
          <cell r="A95" t="str">
            <v>Navajo Nation DSS</v>
          </cell>
          <cell r="B95" t="str">
            <v>Other Patient Days</v>
          </cell>
          <cell r="C95" t="str">
            <v/>
          </cell>
        </row>
        <row r="96">
          <cell r="A96" t="str">
            <v>Northern Arizona Health Care</v>
          </cell>
          <cell r="B96" t="str">
            <v>Medicare Managed Care Patient Days</v>
          </cell>
          <cell r="C96" t="str">
            <v/>
          </cell>
        </row>
        <row r="97">
          <cell r="A97" t="str">
            <v>Northern Arizona Hospice</v>
          </cell>
          <cell r="B97" t="str">
            <v>Other Patient Days</v>
          </cell>
        </row>
        <row r="98">
          <cell r="A98" t="str">
            <v>Northern AZ VA Healthcare</v>
          </cell>
          <cell r="B98" t="str">
            <v>Veterans Patient Days</v>
          </cell>
          <cell r="C98" t="str">
            <v/>
          </cell>
        </row>
        <row r="99">
          <cell r="A99" t="str">
            <v>Northern Arizona VA Health Care</v>
          </cell>
          <cell r="B99" t="str">
            <v>Veterans Patient Days</v>
          </cell>
          <cell r="C99" t="str">
            <v/>
          </cell>
        </row>
        <row r="100">
          <cell r="A100" t="str">
            <v>Phoenix Health Plan</v>
          </cell>
          <cell r="B100" t="str">
            <v>Other Patient Days</v>
          </cell>
          <cell r="C100" t="str">
            <v/>
          </cell>
        </row>
        <row r="101">
          <cell r="A101" t="str">
            <v>Phoenix Health Plan Medicare Advantage</v>
          </cell>
          <cell r="B101" t="str">
            <v>Medicare Managed Care Patient Days</v>
          </cell>
          <cell r="C101" t="str">
            <v/>
          </cell>
        </row>
        <row r="102">
          <cell r="A102" t="str">
            <v>UHC ACUTE</v>
          </cell>
          <cell r="B102" t="str">
            <v>Other Patient Days</v>
          </cell>
          <cell r="C102" t="str">
            <v/>
          </cell>
        </row>
        <row r="103">
          <cell r="A103" t="str">
            <v>UHC AZLTC CAPITATED</v>
          </cell>
          <cell r="B103" t="str">
            <v>Medicare Managed Care Patient Days</v>
          </cell>
          <cell r="C103" t="str">
            <v/>
          </cell>
        </row>
        <row r="104">
          <cell r="A104" t="str">
            <v>UHC Dual Complete</v>
          </cell>
          <cell r="B104" t="str">
            <v>Medicare Managed Care Patient Days</v>
          </cell>
          <cell r="C104" t="str">
            <v/>
          </cell>
        </row>
        <row r="105">
          <cell r="A105" t="str">
            <v>UHC I-SNP/MEDICARE ADV PLANS</v>
          </cell>
          <cell r="B105" t="str">
            <v>Medicare Managed Care Patient Days</v>
          </cell>
          <cell r="C105" t="str">
            <v/>
          </cell>
        </row>
        <row r="106">
          <cell r="A106" t="str">
            <v>UHC LTC Community Evercare Select</v>
          </cell>
          <cell r="B106" t="str">
            <v>Medicare Managed Care Patient Days</v>
          </cell>
          <cell r="C106" t="str">
            <v/>
          </cell>
        </row>
        <row r="107">
          <cell r="A107" t="str">
            <v>United Healthcare</v>
          </cell>
          <cell r="B107" t="str">
            <v>Medicare Managed Care Patient Days</v>
          </cell>
          <cell r="C107" t="str">
            <v/>
          </cell>
        </row>
        <row r="108">
          <cell r="A108" t="str">
            <v>United Healthcare Choice Plus MCR Advantage</v>
          </cell>
          <cell r="B108" t="str">
            <v>Medicare Managed Care Patient Days</v>
          </cell>
          <cell r="C108" t="str">
            <v/>
          </cell>
        </row>
        <row r="109">
          <cell r="A109" t="str">
            <v>United Healthcare Medicare Advantage</v>
          </cell>
          <cell r="B109" t="str">
            <v>Medicare Managed Care Patient Days</v>
          </cell>
          <cell r="C109" t="str">
            <v/>
          </cell>
        </row>
        <row r="110">
          <cell r="A110" t="str">
            <v>University of AZ Health Network</v>
          </cell>
          <cell r="B110" t="str">
            <v>Commercial Insurance Patient Days</v>
          </cell>
          <cell r="C110" t="str">
            <v/>
          </cell>
        </row>
        <row r="111">
          <cell r="A111" t="str">
            <v>UMR 2</v>
          </cell>
          <cell r="B111" t="str">
            <v>Commercial Insurance Patient Days</v>
          </cell>
          <cell r="C111" t="str">
            <v/>
          </cell>
        </row>
        <row r="112">
          <cell r="A112" t="str">
            <v>VV Community Hospice</v>
          </cell>
          <cell r="B112" t="str">
            <v>Other Patient Days</v>
          </cell>
          <cell r="C112" t="str">
            <v/>
          </cell>
        </row>
        <row r="113">
          <cell r="A113" t="str">
            <v>Workman's Comp</v>
          </cell>
          <cell r="B113" t="str">
            <v>Commercial Insurance Patient Days</v>
          </cell>
          <cell r="C113" t="str">
            <v/>
          </cell>
        </row>
        <row r="114">
          <cell r="A114" t="str">
            <v>LV</v>
          </cell>
          <cell r="B114" t="str">
            <v/>
          </cell>
          <cell r="C114" t="str">
            <v/>
          </cell>
        </row>
        <row r="115">
          <cell r="A115" t="str">
            <v>Amerigroup</v>
          </cell>
          <cell r="B115" t="str">
            <v>Commercial Insurance Patient Days</v>
          </cell>
          <cell r="C115" t="str">
            <v/>
          </cell>
        </row>
        <row r="116">
          <cell r="A116" t="str">
            <v>Beacon of Hope</v>
          </cell>
          <cell r="B116" t="str">
            <v>Commercial Insurance Patient Days</v>
          </cell>
          <cell r="C116" t="str">
            <v/>
          </cell>
        </row>
        <row r="117">
          <cell r="A117" t="str">
            <v>Clark County Medicaid</v>
          </cell>
          <cell r="B117" t="str">
            <v>Medicaid Patient Days</v>
          </cell>
          <cell r="C117" t="str">
            <v/>
          </cell>
        </row>
        <row r="118">
          <cell r="A118" t="str">
            <v>Compassion Care Hospice</v>
          </cell>
          <cell r="B118" t="str">
            <v>Other Patient Days</v>
          </cell>
          <cell r="C118" t="str">
            <v/>
          </cell>
        </row>
        <row r="119">
          <cell r="A119" t="str">
            <v>Commercial Insurance</v>
          </cell>
          <cell r="B119" t="str">
            <v>Commercial Insurance Patient Days</v>
          </cell>
          <cell r="C119" t="str">
            <v/>
          </cell>
        </row>
        <row r="120">
          <cell r="A120" t="str">
            <v>Guarantor</v>
          </cell>
          <cell r="B120" t="str">
            <v>Private Patient Days</v>
          </cell>
          <cell r="C120" t="str">
            <v/>
          </cell>
        </row>
        <row r="121">
          <cell r="A121" t="str">
            <v>Private Pay</v>
          </cell>
          <cell r="B121" t="str">
            <v>Private Patient Days</v>
          </cell>
          <cell r="C121" t="str">
            <v/>
          </cell>
        </row>
        <row r="122">
          <cell r="A122" t="str">
            <v>Divine Hospice</v>
          </cell>
          <cell r="B122" t="str">
            <v>Other Patient Days</v>
          </cell>
          <cell r="C122" t="str">
            <v/>
          </cell>
        </row>
        <row r="123">
          <cell r="A123" t="str">
            <v>HEALTH PLAN OF NV PEDIATRIC</v>
          </cell>
          <cell r="B123" t="str">
            <v>Commercial Insurance Patient Days</v>
          </cell>
        </row>
        <row r="124">
          <cell r="A124" t="str">
            <v>Hospice</v>
          </cell>
          <cell r="B124" t="str">
            <v>Other Patient Days</v>
          </cell>
          <cell r="C124" t="str">
            <v/>
          </cell>
        </row>
        <row r="125">
          <cell r="A125" t="str">
            <v>HOSPICE SERVICES OF NEVADA</v>
          </cell>
          <cell r="B125" t="str">
            <v>Other Patient Days</v>
          </cell>
        </row>
        <row r="126">
          <cell r="A126" t="str">
            <v>Medicaid Nevada</v>
          </cell>
          <cell r="B126" t="str">
            <v>Medicaid Patient Days</v>
          </cell>
          <cell r="C126" t="str">
            <v/>
          </cell>
        </row>
        <row r="127">
          <cell r="A127" t="str">
            <v>Medicaid Nevada Tiers</v>
          </cell>
          <cell r="B127" t="str">
            <v>Medicaid Patient Days</v>
          </cell>
          <cell r="C127" t="str">
            <v/>
          </cell>
        </row>
        <row r="128">
          <cell r="A128" t="str">
            <v>Medicaid Pending</v>
          </cell>
          <cell r="B128" t="str">
            <v>Medicaid Patient Days</v>
          </cell>
          <cell r="C128" t="str">
            <v/>
          </cell>
        </row>
        <row r="129">
          <cell r="A129" t="str">
            <v>Medicare A PPS</v>
          </cell>
          <cell r="B129" t="str">
            <v>Medicare Patient Days</v>
          </cell>
          <cell r="C129" t="str">
            <v/>
          </cell>
        </row>
        <row r="130">
          <cell r="A130" t="str">
            <v>Procare Hospice</v>
          </cell>
          <cell r="B130" t="str">
            <v>Other Patient Days</v>
          </cell>
          <cell r="C130" t="str">
            <v/>
          </cell>
        </row>
        <row r="131">
          <cell r="A131" t="str">
            <v>RENAISSANCE HOSPICE</v>
          </cell>
          <cell r="B131" t="str">
            <v>Other Patient Days</v>
          </cell>
        </row>
        <row r="132">
          <cell r="A132" t="str">
            <v>Serenity Hospice</v>
          </cell>
          <cell r="B132" t="str">
            <v>Other Patient Days</v>
          </cell>
          <cell r="C132" t="str">
            <v/>
          </cell>
        </row>
        <row r="134">
          <cell r="A134" t="str">
            <v>TP</v>
          </cell>
          <cell r="B134" t="str">
            <v/>
          </cell>
          <cell r="C134" t="str">
            <v/>
          </cell>
        </row>
        <row r="135">
          <cell r="A135" t="str">
            <v>AHCCCS FFS</v>
          </cell>
          <cell r="B135" t="str">
            <v>Other Patient Days</v>
          </cell>
          <cell r="C135" t="str">
            <v/>
          </cell>
        </row>
        <row r="136">
          <cell r="A136" t="str">
            <v>ALTUS HOSPICE</v>
          </cell>
          <cell r="B136" t="str">
            <v>Other Patient Days</v>
          </cell>
          <cell r="C136" t="str">
            <v/>
          </cell>
        </row>
        <row r="137">
          <cell r="A137" t="str">
            <v>Amerigroup</v>
          </cell>
          <cell r="B137" t="str">
            <v>Commercial Insurance Patient Days</v>
          </cell>
        </row>
        <row r="138">
          <cell r="A138" t="str">
            <v>Angel Eye Hospice</v>
          </cell>
          <cell r="B138" t="str">
            <v>Other Patient Days</v>
          </cell>
          <cell r="C138" t="str">
            <v/>
          </cell>
        </row>
        <row r="139">
          <cell r="A139" t="str">
            <v>AVIANT HOSPICE</v>
          </cell>
          <cell r="B139" t="str">
            <v>Other Patient Days</v>
          </cell>
        </row>
        <row r="140">
          <cell r="A140" t="str">
            <v>Beacon of Hope</v>
          </cell>
          <cell r="B140" t="str">
            <v>Commercial Insurance Patient Days</v>
          </cell>
          <cell r="C140" t="str">
            <v/>
          </cell>
        </row>
        <row r="141">
          <cell r="A141" t="str">
            <v>Caremore LVL</v>
          </cell>
          <cell r="B141" t="str">
            <v>Other Patient Days</v>
          </cell>
          <cell r="C141" t="str">
            <v/>
          </cell>
        </row>
        <row r="142">
          <cell r="A142" t="str">
            <v>Caremore Value Plus</v>
          </cell>
          <cell r="B142" t="str">
            <v>Other Patient Days</v>
          </cell>
          <cell r="C142" t="str">
            <v/>
          </cell>
        </row>
        <row r="143">
          <cell r="A143" t="str">
            <v>Comfort Care Hospice</v>
          </cell>
          <cell r="B143" t="str">
            <v>Other Patient Days</v>
          </cell>
          <cell r="C143" t="str">
            <v/>
          </cell>
        </row>
        <row r="144">
          <cell r="A144" t="str">
            <v>Commercial Insurance</v>
          </cell>
          <cell r="B144" t="str">
            <v>Commercial Insurance Patient Days</v>
          </cell>
          <cell r="C144" t="str">
            <v/>
          </cell>
        </row>
        <row r="145">
          <cell r="A145" t="str">
            <v>Commercial/RUGS</v>
          </cell>
          <cell r="B145" t="str">
            <v>Commercial Insurance Patient Days</v>
          </cell>
          <cell r="C145" t="str">
            <v/>
          </cell>
        </row>
        <row r="146">
          <cell r="A146" t="str">
            <v>Compassion Care</v>
          </cell>
          <cell r="B146" t="str">
            <v>Other Patient Days</v>
          </cell>
          <cell r="C146" t="str">
            <v/>
          </cell>
        </row>
        <row r="147">
          <cell r="A147" t="str">
            <v>Divine Hospice</v>
          </cell>
          <cell r="B147" t="str">
            <v>Other Patient Days</v>
          </cell>
          <cell r="C147" t="str">
            <v/>
          </cell>
        </row>
        <row r="148">
          <cell r="A148" t="str">
            <v>Guarantor</v>
          </cell>
          <cell r="B148" t="str">
            <v>Private Patient Days</v>
          </cell>
          <cell r="C148" t="str">
            <v/>
          </cell>
        </row>
        <row r="149">
          <cell r="A149" t="str">
            <v>Private Pay</v>
          </cell>
          <cell r="B149" t="str">
            <v>Private Patient Days</v>
          </cell>
          <cell r="C149" t="str">
            <v/>
          </cell>
        </row>
        <row r="150">
          <cell r="A150" t="str">
            <v>Harmony Hospice</v>
          </cell>
          <cell r="B150" t="str">
            <v>Other Patient Days</v>
          </cell>
          <cell r="C150" t="str">
            <v/>
          </cell>
        </row>
        <row r="151">
          <cell r="A151" t="str">
            <v>Health care Partner/ RUGS</v>
          </cell>
          <cell r="B151" t="str">
            <v>Medicare Managed Care Patient Days</v>
          </cell>
          <cell r="C151" t="str">
            <v/>
          </cell>
        </row>
        <row r="152">
          <cell r="A152" t="str">
            <v>Health Care Partners</v>
          </cell>
          <cell r="B152" t="str">
            <v>Medicare Managed Care Patient Days</v>
          </cell>
          <cell r="C152" t="str">
            <v/>
          </cell>
        </row>
        <row r="153">
          <cell r="A153" t="str">
            <v>Infinity Hospice</v>
          </cell>
          <cell r="B153" t="str">
            <v>Other Patient Days</v>
          </cell>
          <cell r="C153" t="str">
            <v/>
          </cell>
        </row>
        <row r="154">
          <cell r="A154" t="str">
            <v>Hospice Medicaid Nevada</v>
          </cell>
          <cell r="B154" t="str">
            <v>Medicaid Patient Days</v>
          </cell>
          <cell r="C154" t="str">
            <v/>
          </cell>
        </row>
        <row r="155">
          <cell r="A155" t="str">
            <v>Medicaid Nevada</v>
          </cell>
          <cell r="B155" t="str">
            <v>Medicaid Patient Days</v>
          </cell>
          <cell r="C155" t="str">
            <v/>
          </cell>
        </row>
        <row r="156">
          <cell r="A156" t="str">
            <v>Medicaid Nevada Tiers</v>
          </cell>
          <cell r="B156" t="str">
            <v>Medicaid Patient Days</v>
          </cell>
          <cell r="C156" t="str">
            <v/>
          </cell>
        </row>
        <row r="157">
          <cell r="A157" t="str">
            <v>Medicaid Pending</v>
          </cell>
          <cell r="B157" t="str">
            <v>Medicaid Patient Days</v>
          </cell>
          <cell r="C157" t="str">
            <v/>
          </cell>
        </row>
        <row r="158">
          <cell r="A158" t="str">
            <v>Medicare A PPS</v>
          </cell>
          <cell r="B158" t="str">
            <v>Medicare Patient Days</v>
          </cell>
          <cell r="C158" t="str">
            <v/>
          </cell>
        </row>
        <row r="159">
          <cell r="A159" t="str">
            <v>Molina Healthcare / RUGS</v>
          </cell>
          <cell r="B159" t="str">
            <v>Medicare Managed Care Patient Days</v>
          </cell>
          <cell r="C159" t="str">
            <v/>
          </cell>
        </row>
        <row r="160">
          <cell r="A160" t="str">
            <v>Nevada Community Hospice</v>
          </cell>
          <cell r="B160" t="str">
            <v>Other Patient Days</v>
          </cell>
          <cell r="C160" t="str">
            <v/>
          </cell>
        </row>
        <row r="161">
          <cell r="A161" t="str">
            <v>ProCare Hospice</v>
          </cell>
          <cell r="B161" t="str">
            <v>Other Patient Days</v>
          </cell>
          <cell r="C161" t="str">
            <v/>
          </cell>
        </row>
        <row r="162">
          <cell r="A162" t="str">
            <v>Rhythm of Life Hospice</v>
          </cell>
          <cell r="B162" t="str">
            <v>Commercial Insurance Patient Days</v>
          </cell>
          <cell r="C162" t="str">
            <v/>
          </cell>
        </row>
        <row r="163">
          <cell r="A163" t="str">
            <v>Seasons Hospice &amp; Pallative Care of Nevada</v>
          </cell>
          <cell r="B163" t="str">
            <v>Other Patient Days</v>
          </cell>
          <cell r="C163" t="str">
            <v/>
          </cell>
        </row>
        <row r="164">
          <cell r="A164" t="str">
            <v>Seasons Hospice &amp; Palliative Care Of Ne</v>
          </cell>
          <cell r="B164" t="str">
            <v>Other Patient Days</v>
          </cell>
        </row>
        <row r="165">
          <cell r="A165" t="str">
            <v>Serenity Hospice GIP</v>
          </cell>
          <cell r="B165" t="str">
            <v>Other Patient Days</v>
          </cell>
          <cell r="C165" t="str">
            <v/>
          </cell>
        </row>
        <row r="166">
          <cell r="A166" t="str">
            <v>United Healthcare</v>
          </cell>
          <cell r="B166" t="str">
            <v>Commercial Insurance Patient Days</v>
          </cell>
          <cell r="C166" t="str">
            <v/>
          </cell>
        </row>
        <row r="168">
          <cell r="A168" t="str">
            <v>VC</v>
          </cell>
          <cell r="B168" t="str">
            <v/>
          </cell>
          <cell r="C168" t="str">
            <v/>
          </cell>
        </row>
        <row r="169">
          <cell r="A169" t="str">
            <v>Agape Hospice</v>
          </cell>
          <cell r="B169" t="str">
            <v>Other Patient Days</v>
          </cell>
        </row>
        <row r="170">
          <cell r="A170" t="str">
            <v>Apipa Acute</v>
          </cell>
          <cell r="B170" t="str">
            <v>Commercial Insurance Patient Days</v>
          </cell>
        </row>
        <row r="171">
          <cell r="A171" t="str">
            <v>Arizona Physicians IPA MCAID/CHIP</v>
          </cell>
          <cell r="B171" t="str">
            <v>Medicaid Managed Care Patient Days</v>
          </cell>
        </row>
        <row r="172">
          <cell r="A172" t="str">
            <v>Arizona Physicians IPA MEDICARE</v>
          </cell>
          <cell r="B172" t="str">
            <v>Medicare Managed Care Patient Days</v>
          </cell>
        </row>
        <row r="173">
          <cell r="A173" t="str">
            <v>Arizona Physicians IPA MEDICARE PL</v>
          </cell>
          <cell r="B173" t="str">
            <v>Medicare Managed Care Patient Days</v>
          </cell>
          <cell r="C173" t="str">
            <v/>
          </cell>
        </row>
        <row r="174">
          <cell r="A174" t="str">
            <v>AZ Complete Health</v>
          </cell>
          <cell r="B174" t="str">
            <v>Private Patient Days</v>
          </cell>
        </row>
        <row r="175">
          <cell r="A175" t="str">
            <v>Banner LTC</v>
          </cell>
          <cell r="B175" t="str">
            <v>Other Patient Days</v>
          </cell>
          <cell r="C175" t="str">
            <v/>
          </cell>
        </row>
        <row r="176">
          <cell r="A176" t="str">
            <v>BCBS AZ</v>
          </cell>
          <cell r="B176" t="str">
            <v>Commercial Insurance Patient Days</v>
          </cell>
          <cell r="C176" t="str">
            <v/>
          </cell>
        </row>
        <row r="177">
          <cell r="A177" t="str">
            <v>Casa De La Luz</v>
          </cell>
          <cell r="B177" t="str">
            <v>Other Patient Days</v>
          </cell>
          <cell r="C177" t="str">
            <v/>
          </cell>
        </row>
        <row r="178">
          <cell r="A178" t="str">
            <v>Cenpatico</v>
          </cell>
          <cell r="B178" t="str">
            <v>Other Patient Days</v>
          </cell>
          <cell r="C178" t="str">
            <v/>
          </cell>
        </row>
        <row r="179">
          <cell r="A179" t="str">
            <v>Commercial Insurance</v>
          </cell>
          <cell r="B179" t="str">
            <v>Commercial Insurance Patient Days</v>
          </cell>
          <cell r="C179" t="str">
            <v/>
          </cell>
        </row>
        <row r="180">
          <cell r="A180" t="str">
            <v>Evercare Select</v>
          </cell>
          <cell r="B180" t="str">
            <v>Commercial Insurance Patient Days</v>
          </cell>
          <cell r="C180" t="str">
            <v/>
          </cell>
        </row>
        <row r="181">
          <cell r="A181" t="str">
            <v>Gerinet Healthcare Hospice</v>
          </cell>
          <cell r="B181" t="str">
            <v>Other Patient Days</v>
          </cell>
          <cell r="C181" t="str">
            <v/>
          </cell>
        </row>
        <row r="182">
          <cell r="A182" t="str">
            <v>Guarantor</v>
          </cell>
          <cell r="B182" t="str">
            <v>Private Patient Days</v>
          </cell>
          <cell r="C182" t="str">
            <v/>
          </cell>
        </row>
        <row r="183">
          <cell r="A183" t="str">
            <v>Hartford Workers Comp</v>
          </cell>
          <cell r="B183" t="str">
            <v>Commercial Insurance Patient Days</v>
          </cell>
          <cell r="C183" t="str">
            <v/>
          </cell>
        </row>
        <row r="184">
          <cell r="A184" t="str">
            <v>Health Choice Arizona</v>
          </cell>
          <cell r="B184" t="str">
            <v>Medicaid Managed Care Patient Days</v>
          </cell>
          <cell r="C184" t="str">
            <v/>
          </cell>
        </row>
        <row r="185">
          <cell r="A185" t="str">
            <v>Health Choice Generations MCR Adv</v>
          </cell>
          <cell r="B185" t="str">
            <v>Medicare Managed Care Patient Days</v>
          </cell>
          <cell r="C185" t="str">
            <v/>
          </cell>
        </row>
        <row r="186">
          <cell r="A186" t="str">
            <v>Hospice</v>
          </cell>
          <cell r="B186" t="str">
            <v>Other Patient Days</v>
          </cell>
          <cell r="C186" t="str">
            <v/>
          </cell>
        </row>
        <row r="187">
          <cell r="A187" t="str">
            <v>Hospice Family Care</v>
          </cell>
          <cell r="B187" t="str">
            <v>Other Patient Days</v>
          </cell>
          <cell r="C187" t="str">
            <v/>
          </cell>
        </row>
        <row r="188">
          <cell r="A188" t="str">
            <v>Indian Health Services</v>
          </cell>
          <cell r="B188" t="str">
            <v>Other Patient Days</v>
          </cell>
        </row>
        <row r="189">
          <cell r="A189" t="str">
            <v>Medicaid Pending</v>
          </cell>
          <cell r="B189" t="str">
            <v>Medicaid Patient Days</v>
          </cell>
          <cell r="C189" t="str">
            <v/>
          </cell>
        </row>
        <row r="190">
          <cell r="A190" t="str">
            <v>Medicare A PPS</v>
          </cell>
          <cell r="B190" t="str">
            <v>Medicare Patient Days</v>
          </cell>
          <cell r="C190" t="str">
            <v/>
          </cell>
        </row>
        <row r="191">
          <cell r="A191" t="str">
            <v>Mercy Care Acute/Access</v>
          </cell>
          <cell r="B191" t="str">
            <v>Medicare Managed Care Patient Days</v>
          </cell>
          <cell r="C191" t="str">
            <v/>
          </cell>
        </row>
        <row r="192">
          <cell r="A192" t="str">
            <v>Mercy Care LTC</v>
          </cell>
          <cell r="B192" t="str">
            <v>Other Patient Days</v>
          </cell>
          <cell r="C192" t="str">
            <v/>
          </cell>
        </row>
        <row r="193">
          <cell r="A193" t="str">
            <v>Mercy Care Plan Medicare Advantage</v>
          </cell>
          <cell r="B193" t="str">
            <v>Medicare Managed Care Patient Days</v>
          </cell>
          <cell r="C193" t="str">
            <v/>
          </cell>
        </row>
        <row r="194">
          <cell r="A194" t="str">
            <v>Mercy Care Respite</v>
          </cell>
          <cell r="B194" t="str">
            <v>Other Patient Days</v>
          </cell>
          <cell r="C194" t="str">
            <v/>
          </cell>
        </row>
        <row r="195">
          <cell r="A195" t="str">
            <v>PacifiCare MCAID/CHIP PLANS</v>
          </cell>
          <cell r="B195" t="str">
            <v>Medicaid Managed Care Patient Days</v>
          </cell>
          <cell r="C195" t="str">
            <v/>
          </cell>
        </row>
        <row r="196">
          <cell r="A196" t="str">
            <v>PacificCare Medicare Advantage</v>
          </cell>
          <cell r="B196" t="str">
            <v>Medicare Managed Care Patient Days</v>
          </cell>
          <cell r="C196" t="str">
            <v/>
          </cell>
        </row>
        <row r="197">
          <cell r="A197" t="str">
            <v>PacifiCare Medicare Advantage</v>
          </cell>
          <cell r="B197" t="str">
            <v>Medicare Managed Care Patient Days</v>
          </cell>
        </row>
        <row r="198">
          <cell r="A198" t="str">
            <v>Tricare for Life</v>
          </cell>
          <cell r="B198" t="str">
            <v>Commercial Insurance Patient Days</v>
          </cell>
          <cell r="C198" t="str">
            <v/>
          </cell>
        </row>
        <row r="199">
          <cell r="A199" t="str">
            <v>UHC AZLTC</v>
          </cell>
          <cell r="B199" t="str">
            <v>Commercial Insurance Patient Days</v>
          </cell>
          <cell r="C199" t="str">
            <v/>
          </cell>
        </row>
        <row r="200">
          <cell r="A200" t="str">
            <v>UHC Community Plan LTC</v>
          </cell>
          <cell r="B200" t="str">
            <v>Commercial Insurance Patient Days</v>
          </cell>
          <cell r="C200" t="str">
            <v/>
          </cell>
        </row>
        <row r="201">
          <cell r="A201" t="str">
            <v>UHC Respite</v>
          </cell>
          <cell r="B201" t="str">
            <v>Commercial Insurance Patient Days</v>
          </cell>
          <cell r="C201" t="str">
            <v/>
          </cell>
        </row>
        <row r="202">
          <cell r="A202" t="str">
            <v>UMR</v>
          </cell>
          <cell r="B202" t="str">
            <v>Commercial Insurance Patient Days</v>
          </cell>
          <cell r="C202" t="str">
            <v/>
          </cell>
        </row>
        <row r="203">
          <cell r="A203" t="str">
            <v>United Healthcare</v>
          </cell>
          <cell r="B203" t="str">
            <v>Commercial Insurance Patient Days</v>
          </cell>
          <cell r="C203" t="str">
            <v/>
          </cell>
        </row>
        <row r="204">
          <cell r="A204" t="str">
            <v>United Healthcare Choice Plus - DNU</v>
          </cell>
          <cell r="B204" t="str">
            <v>Commercial Insurance Patient Days</v>
          </cell>
          <cell r="C204" t="str">
            <v/>
          </cell>
        </row>
        <row r="205">
          <cell r="A205" t="str">
            <v>United Healthcare Choice Plus- DNU</v>
          </cell>
          <cell r="B205" t="str">
            <v>Commercial Insurance Patient Days</v>
          </cell>
          <cell r="C205" t="str">
            <v/>
          </cell>
        </row>
        <row r="206">
          <cell r="A206" t="str">
            <v>United Healthcare Choice Plus MCR Adv</v>
          </cell>
          <cell r="B206" t="str">
            <v>Medicare Managed Care Patient Days</v>
          </cell>
          <cell r="C206" t="str">
            <v/>
          </cell>
        </row>
        <row r="207">
          <cell r="A207" t="str">
            <v>United Healthcare Medicare Advantage</v>
          </cell>
          <cell r="B207" t="str">
            <v>Commercial Insurance Patient Days</v>
          </cell>
          <cell r="C207" t="str">
            <v/>
          </cell>
        </row>
        <row r="208">
          <cell r="A208" t="str">
            <v>University Physicians Healthcare Group</v>
          </cell>
          <cell r="B208" t="str">
            <v>Commercial Insurance Patient Days</v>
          </cell>
          <cell r="C208" t="str">
            <v/>
          </cell>
        </row>
        <row r="209">
          <cell r="A209" t="str">
            <v>University Family Care</v>
          </cell>
          <cell r="B209" t="str">
            <v>Commercial Insurance Patient Days</v>
          </cell>
          <cell r="C209" t="str">
            <v/>
          </cell>
        </row>
        <row r="210">
          <cell r="A210" t="str">
            <v>University Family Care Acute</v>
          </cell>
          <cell r="B210" t="str">
            <v>Commercial Insurance Patient Days</v>
          </cell>
        </row>
        <row r="211">
          <cell r="A211" t="str">
            <v>University Family Care MCR Advantage</v>
          </cell>
          <cell r="B211" t="str">
            <v>Medicare Managed Care Patient Days</v>
          </cell>
          <cell r="C211" t="str">
            <v/>
          </cell>
        </row>
        <row r="212">
          <cell r="A212" t="str">
            <v>University Physicians HC MCR Adv</v>
          </cell>
          <cell r="B212" t="str">
            <v>Medicare Managed Care Patient Days</v>
          </cell>
          <cell r="C212" t="str">
            <v/>
          </cell>
        </row>
        <row r="213">
          <cell r="B213" t="str">
            <v/>
          </cell>
          <cell r="C213" t="str">
            <v/>
          </cell>
        </row>
        <row r="214">
          <cell r="A214" t="str">
            <v>Financial</v>
          </cell>
          <cell r="B214" t="str">
            <v/>
          </cell>
          <cell r="C214" t="str">
            <v/>
          </cell>
        </row>
        <row r="215">
          <cell r="A215" t="str">
            <v>Revenue</v>
          </cell>
          <cell r="B215" t="str">
            <v/>
          </cell>
          <cell r="C215" t="str">
            <v/>
          </cell>
        </row>
        <row r="216">
          <cell r="A216" t="str">
            <v>R&amp;B CDP PRIVATE</v>
          </cell>
          <cell r="B216" t="str">
            <v>Private Revenue</v>
          </cell>
          <cell r="C216" t="str">
            <v/>
          </cell>
        </row>
        <row r="217">
          <cell r="A217" t="str">
            <v>R&amp;B CDP MANAGED CARE</v>
          </cell>
          <cell r="B217" t="str">
            <v>Medicare Managed Care Revenue</v>
          </cell>
          <cell r="C217" t="str">
            <v/>
          </cell>
        </row>
        <row r="218">
          <cell r="A218" t="str">
            <v>R&amp;B CDP MEDICARE</v>
          </cell>
          <cell r="B218" t="str">
            <v>Medicare Revenue</v>
          </cell>
          <cell r="C218" t="str">
            <v/>
          </cell>
        </row>
        <row r="219">
          <cell r="A219" t="str">
            <v>R&amp;B CDP MEDICAID</v>
          </cell>
          <cell r="B219" t="str">
            <v>Medicaid Revenue</v>
          </cell>
          <cell r="C219" t="str">
            <v/>
          </cell>
        </row>
        <row r="220">
          <cell r="A220" t="str">
            <v>R&amp;B CDP HOSPICE</v>
          </cell>
          <cell r="B220" t="str">
            <v>Other Revenue</v>
          </cell>
          <cell r="C220" t="str">
            <v/>
          </cell>
        </row>
        <row r="221">
          <cell r="A221" t="str">
            <v>Total CERTIFIED DISTINCT PART</v>
          </cell>
          <cell r="B221" t="str">
            <v/>
          </cell>
          <cell r="C221" t="str">
            <v/>
          </cell>
        </row>
        <row r="222">
          <cell r="A222" t="str">
            <v>R&amp;B SNF PRIVATE</v>
          </cell>
          <cell r="B222" t="str">
            <v>Private Revenue</v>
          </cell>
          <cell r="C222" t="str">
            <v/>
          </cell>
        </row>
        <row r="223">
          <cell r="A223" t="str">
            <v>R&amp;B SNF MANAGED CARE</v>
          </cell>
          <cell r="B223" t="str">
            <v>Medicare Managed Care Revenue</v>
          </cell>
          <cell r="C223" t="str">
            <v/>
          </cell>
        </row>
        <row r="224">
          <cell r="A224" t="str">
            <v>R&amp;B SNF INSURANCE</v>
          </cell>
          <cell r="B224" t="str">
            <v>Commercial Insurance Revenue</v>
          </cell>
          <cell r="C224" t="str">
            <v/>
          </cell>
        </row>
        <row r="225">
          <cell r="A225" t="str">
            <v>R&amp;B SNF MEDICARE</v>
          </cell>
          <cell r="B225" t="str">
            <v>Medicare Revenue</v>
          </cell>
          <cell r="C225" t="str">
            <v/>
          </cell>
        </row>
        <row r="226">
          <cell r="A226" t="str">
            <v>R&amp;B SNF MEDICAID</v>
          </cell>
          <cell r="B226" t="str">
            <v>Medicaid Revenue</v>
          </cell>
          <cell r="C226" t="str">
            <v/>
          </cell>
        </row>
        <row r="227">
          <cell r="A227" t="str">
            <v>R&amp;B SNF HOSPICE</v>
          </cell>
          <cell r="B227" t="str">
            <v>Other Revenue</v>
          </cell>
          <cell r="C227" t="str">
            <v/>
          </cell>
        </row>
        <row r="228">
          <cell r="A228" t="str">
            <v>R&amp;B SNF BEDHOLD HMO</v>
          </cell>
          <cell r="B228" t="str">
            <v>Commercial Insurance Revenue</v>
          </cell>
          <cell r="C228" t="str">
            <v/>
          </cell>
        </row>
        <row r="229">
          <cell r="A229" t="str">
            <v>R&amp;B SNF BEDHOLD PRIVATE</v>
          </cell>
          <cell r="B229" t="str">
            <v>Private Revenue</v>
          </cell>
          <cell r="C229" t="str">
            <v/>
          </cell>
        </row>
        <row r="230">
          <cell r="A230" t="str">
            <v>R&amp;B SNF BEDHOLD MEDICAID</v>
          </cell>
          <cell r="B230" t="str">
            <v>Medicaid Revenue</v>
          </cell>
          <cell r="C230" t="str">
            <v/>
          </cell>
        </row>
        <row r="231">
          <cell r="A231" t="str">
            <v>R&amp;B SNF VA</v>
          </cell>
          <cell r="B231" t="str">
            <v>Veterans Revenue</v>
          </cell>
          <cell r="C231" t="str">
            <v/>
          </cell>
        </row>
        <row r="232">
          <cell r="A232" t="str">
            <v>R&amp;B SNF BEDHOLD HOSPICE</v>
          </cell>
          <cell r="B232" t="str">
            <v>Other Revenue</v>
          </cell>
          <cell r="C232" t="str">
            <v/>
          </cell>
        </row>
        <row r="233">
          <cell r="A233" t="str">
            <v>Total SKILLED NURSING CARE</v>
          </cell>
          <cell r="B233" t="str">
            <v/>
          </cell>
          <cell r="C233" t="str">
            <v/>
          </cell>
        </row>
        <row r="234">
          <cell r="A234" t="str">
            <v>MEDICAL SUPPLIES MANAGED CARE</v>
          </cell>
          <cell r="B234" t="str">
            <v>Medicare Managed Care Revenue</v>
          </cell>
          <cell r="C234" t="str">
            <v/>
          </cell>
        </row>
        <row r="235">
          <cell r="A235" t="str">
            <v>MEDICAL SUPPLIES INSURANCE</v>
          </cell>
          <cell r="B235" t="str">
            <v>Commercial Insurance Revenue</v>
          </cell>
          <cell r="C235" t="str">
            <v/>
          </cell>
        </row>
        <row r="236">
          <cell r="A236" t="str">
            <v>Medical Supplies MCare Part A</v>
          </cell>
          <cell r="B236" t="str">
            <v>Medicare Revenue</v>
          </cell>
          <cell r="C236" t="str">
            <v>Ancillary Revenue</v>
          </cell>
        </row>
        <row r="237">
          <cell r="A237" t="str">
            <v>MEDICAL SUPPLIES MEDICARE PART A</v>
          </cell>
          <cell r="B237" t="str">
            <v>Medicare Revenue</v>
          </cell>
          <cell r="C237" t="str">
            <v>Ancillary Revenue</v>
          </cell>
        </row>
        <row r="238">
          <cell r="A238" t="str">
            <v>MEDICAL SUPPLIES MEDICAID</v>
          </cell>
          <cell r="B238" t="str">
            <v>Medicaid Revenue</v>
          </cell>
          <cell r="C238" t="str">
            <v>Ancillary Revenue</v>
          </cell>
        </row>
        <row r="239">
          <cell r="A239" t="str">
            <v>MEDICAL SUPPLIES PRIVATE</v>
          </cell>
          <cell r="B239" t="str">
            <v>Private Revenue</v>
          </cell>
          <cell r="C239" t="str">
            <v/>
          </cell>
        </row>
        <row r="240">
          <cell r="A240" t="str">
            <v>MEDICAL SUPPLIES HOSPICE</v>
          </cell>
          <cell r="B240" t="str">
            <v>Other Revenue</v>
          </cell>
          <cell r="C240" t="str">
            <v/>
          </cell>
        </row>
        <row r="241">
          <cell r="A241" t="str">
            <v>Total MEDICAL SUPPLIES</v>
          </cell>
          <cell r="B241" t="str">
            <v/>
          </cell>
          <cell r="C241" t="str">
            <v/>
          </cell>
        </row>
        <row r="242">
          <cell r="A242" t="str">
            <v>EQUIP RENTAL MANAGED CARE</v>
          </cell>
          <cell r="B242" t="str">
            <v>Medicare Managed Care Revenue</v>
          </cell>
          <cell r="C242" t="str">
            <v/>
          </cell>
        </row>
        <row r="243">
          <cell r="A243" t="str">
            <v>EQUIP RENTAL PRIVATE</v>
          </cell>
          <cell r="B243" t="str">
            <v>Private Revenue</v>
          </cell>
          <cell r="C243" t="str">
            <v/>
          </cell>
        </row>
        <row r="244">
          <cell r="A244" t="str">
            <v>EQUIP RENTAL INSURANCE</v>
          </cell>
          <cell r="B244" t="str">
            <v>Commercial Insurance Revenue</v>
          </cell>
          <cell r="C244" t="str">
            <v/>
          </cell>
        </row>
        <row r="245">
          <cell r="A245" t="str">
            <v>EQUIP RENTAL MEDICARE PART A</v>
          </cell>
          <cell r="B245" t="str">
            <v>Medicare Revenue</v>
          </cell>
          <cell r="C245" t="str">
            <v>Ancillary Revenue</v>
          </cell>
        </row>
        <row r="246">
          <cell r="A246" t="str">
            <v>EQUIP RENTAL MEDICAID</v>
          </cell>
          <cell r="B246" t="str">
            <v>Medicaid Revenue</v>
          </cell>
          <cell r="C246" t="str">
            <v/>
          </cell>
        </row>
        <row r="247">
          <cell r="A247" t="str">
            <v>Total EQUIPMENT RENTAL</v>
          </cell>
          <cell r="B247" t="str">
            <v/>
          </cell>
          <cell r="C247" t="str">
            <v/>
          </cell>
        </row>
        <row r="248">
          <cell r="A248" t="str">
            <v>PHYSICAL THERAPY PRIVATE</v>
          </cell>
          <cell r="B248" t="str">
            <v>Private Revenue</v>
          </cell>
          <cell r="C248" t="str">
            <v>Ancillary Revenue</v>
          </cell>
        </row>
        <row r="249">
          <cell r="A249" t="str">
            <v>PHYSICAL THERAPY INSURANCE</v>
          </cell>
          <cell r="B249" t="str">
            <v>Commercial Insurance Revenue</v>
          </cell>
          <cell r="C249" t="str">
            <v>Ancillary Revenue</v>
          </cell>
        </row>
        <row r="250">
          <cell r="A250" t="str">
            <v>PHYSICAL THERAPY MEDICARE PART A</v>
          </cell>
          <cell r="B250" t="str">
            <v>Medicare Revenue</v>
          </cell>
          <cell r="C250" t="str">
            <v>Ancillary Revenue</v>
          </cell>
        </row>
        <row r="251">
          <cell r="A251" t="str">
            <v>Physical Therapy MCare Part A</v>
          </cell>
          <cell r="B251" t="str">
            <v>Medicare Revenue</v>
          </cell>
          <cell r="C251" t="str">
            <v>Ancillary Revenue</v>
          </cell>
        </row>
        <row r="252">
          <cell r="A252" t="str">
            <v>PHYSICAL THERAPY MEDICAID</v>
          </cell>
          <cell r="B252" t="str">
            <v>Medicaid Revenue</v>
          </cell>
          <cell r="C252" t="str">
            <v>Ancillary Revenue</v>
          </cell>
        </row>
        <row r="253">
          <cell r="A253" t="str">
            <v>PHYSICAL THERAPY VETERAN</v>
          </cell>
          <cell r="B253" t="str">
            <v>Veterans Revenue</v>
          </cell>
          <cell r="C253" t="str">
            <v>Ancillary Revenue</v>
          </cell>
        </row>
        <row r="254">
          <cell r="A254" t="str">
            <v>PHYSICAL THERAPY HOSPICE</v>
          </cell>
          <cell r="B254" t="str">
            <v>Other Revenue</v>
          </cell>
          <cell r="C254" t="str">
            <v>Ancillary Revenue</v>
          </cell>
        </row>
        <row r="255">
          <cell r="A255" t="str">
            <v>PHYSICAL THERAPY MANAGED CARE</v>
          </cell>
          <cell r="B255" t="str">
            <v>Medicare Managed Care Revenue</v>
          </cell>
          <cell r="C255" t="str">
            <v>Ancillary Revenue</v>
          </cell>
        </row>
        <row r="256">
          <cell r="A256" t="str">
            <v>PHYSICAL THERAPY MEDICARE PART B</v>
          </cell>
          <cell r="B256" t="str">
            <v>Medicare Part B Revenue</v>
          </cell>
          <cell r="C256" t="str">
            <v>Ancillary Revenue</v>
          </cell>
        </row>
        <row r="257">
          <cell r="A257" t="str">
            <v>Physical Therapy Mcare Part B</v>
          </cell>
          <cell r="B257" t="str">
            <v>Medicare Part B Revenue</v>
          </cell>
          <cell r="C257" t="str">
            <v>Ancillary Revenue</v>
          </cell>
        </row>
        <row r="258">
          <cell r="A258" t="str">
            <v>Total PHYSICAL THERAPY</v>
          </cell>
          <cell r="B258" t="str">
            <v/>
          </cell>
          <cell r="C258" t="str">
            <v/>
          </cell>
        </row>
        <row r="259">
          <cell r="A259" t="str">
            <v>PHARMACY PRIVATE</v>
          </cell>
          <cell r="B259" t="str">
            <v>Private Revenue</v>
          </cell>
          <cell r="C259" t="str">
            <v>Ancillary Revenue</v>
          </cell>
        </row>
        <row r="260">
          <cell r="A260" t="str">
            <v>PHARMACY MANAGED CARE</v>
          </cell>
          <cell r="B260" t="str">
            <v>Medicare Managed Care Revenue</v>
          </cell>
          <cell r="C260" t="str">
            <v>Ancillary Revenue</v>
          </cell>
        </row>
        <row r="261">
          <cell r="A261" t="str">
            <v>PHARMACY INSURANCE</v>
          </cell>
          <cell r="B261" t="str">
            <v>Commercial Insurance Revenue</v>
          </cell>
          <cell r="C261" t="str">
            <v>Ancillary Revenue</v>
          </cell>
        </row>
        <row r="262">
          <cell r="A262" t="str">
            <v>PHARMACY MEDICARE PART A</v>
          </cell>
          <cell r="B262" t="str">
            <v>Medicare Revenue</v>
          </cell>
          <cell r="C262" t="str">
            <v>Ancillary Revenue</v>
          </cell>
        </row>
        <row r="263">
          <cell r="A263" t="str">
            <v>PHARMACY VETERAN</v>
          </cell>
          <cell r="B263" t="str">
            <v>Veterans Revenue</v>
          </cell>
          <cell r="C263" t="str">
            <v>Ancillary Revenue</v>
          </cell>
        </row>
        <row r="264">
          <cell r="A264" t="str">
            <v>PHARMACY MEDICAID</v>
          </cell>
          <cell r="B264" t="str">
            <v>Medicaid Revenue</v>
          </cell>
          <cell r="C264" t="str">
            <v>Ancillary Revenue</v>
          </cell>
        </row>
        <row r="265">
          <cell r="A265" t="str">
            <v>PHARMACY HOSPICE</v>
          </cell>
          <cell r="B265" t="str">
            <v>Other Revenue</v>
          </cell>
          <cell r="C265" t="str">
            <v>Ancillary Revenue</v>
          </cell>
        </row>
        <row r="266">
          <cell r="A266" t="str">
            <v>Total PHARMACY</v>
          </cell>
          <cell r="B266" t="str">
            <v/>
          </cell>
          <cell r="C266" t="str">
            <v/>
          </cell>
        </row>
        <row r="267">
          <cell r="A267" t="str">
            <v>IV THERAPY PRIVATE</v>
          </cell>
          <cell r="B267" t="str">
            <v>Private Revenue</v>
          </cell>
          <cell r="C267" t="str">
            <v/>
          </cell>
        </row>
        <row r="268">
          <cell r="A268" t="str">
            <v>IV THERAPY MANAGED CARE</v>
          </cell>
          <cell r="B268" t="str">
            <v>Medicare Managed Care Revenue</v>
          </cell>
          <cell r="C268" t="str">
            <v>Ancillary Revenue</v>
          </cell>
        </row>
        <row r="269">
          <cell r="A269" t="str">
            <v>IV THERAPY INSURANCE</v>
          </cell>
          <cell r="B269" t="str">
            <v>Commercial Insurance Revenue</v>
          </cell>
          <cell r="C269" t="str">
            <v>Ancillary Revenue</v>
          </cell>
        </row>
        <row r="270">
          <cell r="A270" t="str">
            <v>IV THERAPY MEDICARE PART A</v>
          </cell>
          <cell r="B270" t="str">
            <v>Medicare Revenue</v>
          </cell>
          <cell r="C270" t="str">
            <v>Ancillary Revenue</v>
          </cell>
        </row>
        <row r="271">
          <cell r="A271" t="str">
            <v>IV THERAPY MEDICAID</v>
          </cell>
          <cell r="B271" t="str">
            <v>Medicaid Revenue</v>
          </cell>
          <cell r="C271" t="str">
            <v>Ancillary Revenue</v>
          </cell>
        </row>
        <row r="272">
          <cell r="A272" t="str">
            <v>IV THERAPY HOSPICE</v>
          </cell>
          <cell r="B272" t="str">
            <v>Other Revenue</v>
          </cell>
          <cell r="C272" t="str">
            <v/>
          </cell>
        </row>
        <row r="273">
          <cell r="A273" t="str">
            <v>Total IV THERAPY</v>
          </cell>
          <cell r="B273" t="str">
            <v/>
          </cell>
          <cell r="C273" t="str">
            <v/>
          </cell>
        </row>
        <row r="274">
          <cell r="A274" t="str">
            <v>LABORATORY PRIVATE</v>
          </cell>
          <cell r="B274" t="str">
            <v>Private Revenue</v>
          </cell>
          <cell r="C274" t="str">
            <v>Ancillary Revenue</v>
          </cell>
        </row>
        <row r="275">
          <cell r="A275" t="str">
            <v>LABORATORY MANAGED CARE</v>
          </cell>
          <cell r="B275" t="str">
            <v>Medicare Managed Care Revenue</v>
          </cell>
          <cell r="C275" t="str">
            <v>Ancillary Revenue</v>
          </cell>
        </row>
        <row r="276">
          <cell r="A276" t="str">
            <v>LABORATORY INSURANCE</v>
          </cell>
          <cell r="B276" t="str">
            <v>Commercial Insurance Revenue</v>
          </cell>
          <cell r="C276" t="str">
            <v>Ancillary Revenue</v>
          </cell>
        </row>
        <row r="277">
          <cell r="A277" t="str">
            <v>LABORATORY VETERAN</v>
          </cell>
          <cell r="B277" t="str">
            <v>Veterans Revenue</v>
          </cell>
          <cell r="C277" t="str">
            <v>Ancillary Revenue</v>
          </cell>
        </row>
        <row r="278">
          <cell r="A278" t="str">
            <v>LABORATORY MEDICARE PART A</v>
          </cell>
          <cell r="B278" t="str">
            <v>Medicare Revenue</v>
          </cell>
          <cell r="C278" t="str">
            <v>Ancillary Revenue</v>
          </cell>
        </row>
        <row r="279">
          <cell r="A279" t="str">
            <v>LABORATORY MEDICAID</v>
          </cell>
          <cell r="B279" t="str">
            <v>Medicaid Revenue</v>
          </cell>
          <cell r="C279" t="str">
            <v>Ancillary Revenue</v>
          </cell>
        </row>
        <row r="280">
          <cell r="A280" t="str">
            <v>LABORATORY HOSPICE</v>
          </cell>
          <cell r="B280" t="str">
            <v>Other Revenue</v>
          </cell>
          <cell r="C280" t="str">
            <v>Ancillary Revenue</v>
          </cell>
        </row>
        <row r="281">
          <cell r="A281" t="str">
            <v>Total LABORATORY</v>
          </cell>
          <cell r="B281" t="str">
            <v/>
          </cell>
          <cell r="C281" t="str">
            <v/>
          </cell>
        </row>
        <row r="282">
          <cell r="A282" t="str">
            <v>X-RAY PRIVATE</v>
          </cell>
          <cell r="B282" t="str">
            <v>Private Revenue</v>
          </cell>
          <cell r="C282" t="str">
            <v>Ancillary Revenue</v>
          </cell>
        </row>
        <row r="283">
          <cell r="A283" t="str">
            <v>X-RAY MANAGED CARE</v>
          </cell>
          <cell r="B283" t="str">
            <v>Medicare Managed Care Revenue</v>
          </cell>
          <cell r="C283" t="str">
            <v>Ancillary Revenue</v>
          </cell>
        </row>
        <row r="284">
          <cell r="A284" t="str">
            <v>X-RAY VETERAN</v>
          </cell>
          <cell r="B284" t="str">
            <v>Veterans Revenue</v>
          </cell>
          <cell r="C284" t="str">
            <v>Ancillary Revenue</v>
          </cell>
        </row>
        <row r="285">
          <cell r="A285" t="str">
            <v>X-RAY INSURANCE</v>
          </cell>
          <cell r="B285" t="str">
            <v>Commercial Insurance Revenue</v>
          </cell>
          <cell r="C285" t="str">
            <v>Ancillary Revenue</v>
          </cell>
        </row>
        <row r="286">
          <cell r="A286" t="str">
            <v>X-RAY MEDICARE PART A</v>
          </cell>
          <cell r="B286" t="str">
            <v>Medicare Revenue</v>
          </cell>
          <cell r="C286" t="str">
            <v>Ancillary Revenue</v>
          </cell>
        </row>
        <row r="287">
          <cell r="A287" t="str">
            <v>X-RAY MEDICAID</v>
          </cell>
          <cell r="B287" t="str">
            <v>Medicaid Revenue</v>
          </cell>
          <cell r="C287" t="str">
            <v>Ancillary Revenue</v>
          </cell>
        </row>
        <row r="288">
          <cell r="A288" t="str">
            <v>X-RAY HOSPICE</v>
          </cell>
          <cell r="B288" t="str">
            <v>Other Revenue</v>
          </cell>
          <cell r="C288" t="str">
            <v>Ancillary Revenue</v>
          </cell>
        </row>
        <row r="289">
          <cell r="A289" t="str">
            <v>Total X-RAY</v>
          </cell>
          <cell r="B289" t="str">
            <v/>
          </cell>
          <cell r="C289" t="str">
            <v/>
          </cell>
        </row>
        <row r="290">
          <cell r="A290" t="str">
            <v>OCCUPATIONAL THERAPY PRIVATE</v>
          </cell>
          <cell r="B290" t="str">
            <v>Private Revenue</v>
          </cell>
          <cell r="C290" t="str">
            <v>Ancillary Revenue</v>
          </cell>
        </row>
        <row r="291">
          <cell r="A291" t="str">
            <v>OCCUPATIONAL THERAPY MANAGED CARE</v>
          </cell>
          <cell r="B291" t="str">
            <v>Medicare Managed Care Revenue</v>
          </cell>
          <cell r="C291" t="str">
            <v>Ancillary Revenue</v>
          </cell>
        </row>
        <row r="292">
          <cell r="A292" t="str">
            <v>Occupational Therapy Mngd Care</v>
          </cell>
          <cell r="B292" t="str">
            <v>Medicare Managed Care Revenue</v>
          </cell>
          <cell r="C292" t="str">
            <v>Ancillary Revenue</v>
          </cell>
        </row>
        <row r="293">
          <cell r="A293" t="str">
            <v>OCCUPATIONAL THERAPY INSURANCE</v>
          </cell>
          <cell r="B293" t="str">
            <v>Commercial Insurance Revenue</v>
          </cell>
          <cell r="C293" t="str">
            <v>Ancillary Revenue</v>
          </cell>
        </row>
        <row r="294">
          <cell r="A294" t="str">
            <v>OCCUPATIONAL THERAPY VETERANS</v>
          </cell>
          <cell r="B294" t="str">
            <v>Veterans Revenue</v>
          </cell>
          <cell r="C294" t="str">
            <v>Ancillary Revenue</v>
          </cell>
        </row>
        <row r="295">
          <cell r="A295" t="str">
            <v>OCCUPATIONAL THERAPY MEDICARE PART A</v>
          </cell>
          <cell r="B295" t="str">
            <v>Medicare Revenue</v>
          </cell>
          <cell r="C295" t="str">
            <v>Ancillary Revenue</v>
          </cell>
        </row>
        <row r="296">
          <cell r="A296" t="str">
            <v>Occupational Therapy Mcare P-A</v>
          </cell>
          <cell r="B296" t="str">
            <v>Medicare Revenue</v>
          </cell>
          <cell r="C296" t="str">
            <v>Ancillary Revenue</v>
          </cell>
        </row>
        <row r="297">
          <cell r="A297" t="str">
            <v>Oxygen Medicare Part A</v>
          </cell>
          <cell r="B297" t="str">
            <v>Medicare Revenue</v>
          </cell>
          <cell r="C297" t="str">
            <v>Ancillary Revenue</v>
          </cell>
        </row>
        <row r="298">
          <cell r="A298" t="str">
            <v>Oxygen Medicaid</v>
          </cell>
          <cell r="B298" t="str">
            <v>Medicaid Revenue</v>
          </cell>
          <cell r="C298" t="str">
            <v>Ancillary Revenue</v>
          </cell>
        </row>
        <row r="299">
          <cell r="A299" t="str">
            <v>Enterals Medicare A</v>
          </cell>
          <cell r="B299" t="str">
            <v>Medicare Revenue</v>
          </cell>
          <cell r="C299" t="str">
            <v>Ancillary Revenue</v>
          </cell>
        </row>
        <row r="300">
          <cell r="A300" t="str">
            <v>Enterals Medi-Cal</v>
          </cell>
          <cell r="B300" t="str">
            <v>Medicaid Revenue</v>
          </cell>
          <cell r="C300" t="str">
            <v>Ancillary Revenue</v>
          </cell>
        </row>
        <row r="301">
          <cell r="A301" t="str">
            <v>C/A - Enterals Medicare</v>
          </cell>
          <cell r="B301" t="str">
            <v>Medicare Revenue</v>
          </cell>
          <cell r="C301" t="str">
            <v>Ancillary Revenue</v>
          </cell>
        </row>
        <row r="302">
          <cell r="A302" t="str">
            <v>C/A Oxygen Medicaid</v>
          </cell>
          <cell r="B302" t="str">
            <v>Medicaid Revenue</v>
          </cell>
          <cell r="C302" t="str">
            <v>Ancillary Revenue</v>
          </cell>
        </row>
        <row r="303">
          <cell r="A303" t="str">
            <v>C/A Enterals Medi-Cal</v>
          </cell>
          <cell r="B303" t="str">
            <v>Medicaid Revenue</v>
          </cell>
          <cell r="C303" t="str">
            <v>Ancillary Revenue</v>
          </cell>
        </row>
        <row r="304">
          <cell r="A304" t="str">
            <v>OCCUPATIONAL THERAPY MEDICAID</v>
          </cell>
          <cell r="B304" t="str">
            <v>Medicaid Revenue</v>
          </cell>
          <cell r="C304" t="str">
            <v>Ancillary Revenue</v>
          </cell>
        </row>
        <row r="305">
          <cell r="A305" t="str">
            <v>OCCUPATIONAL THERAPY HOSPICE</v>
          </cell>
          <cell r="B305" t="str">
            <v>Other Revenue</v>
          </cell>
          <cell r="C305" t="str">
            <v>Ancillary Revenue</v>
          </cell>
        </row>
        <row r="306">
          <cell r="A306" t="str">
            <v>C/A Occupational Therapy Pvt</v>
          </cell>
          <cell r="B306" t="str">
            <v>Private Revenue</v>
          </cell>
          <cell r="C306" t="str">
            <v>Ancillary Revenue</v>
          </cell>
        </row>
        <row r="307">
          <cell r="A307" t="str">
            <v>OCCUPATIONAL THERAPY MEDICARE PART B</v>
          </cell>
          <cell r="B307" t="str">
            <v>Medicare Part B Revenue</v>
          </cell>
          <cell r="C307" t="str">
            <v>Ancillary Revenue</v>
          </cell>
        </row>
        <row r="308">
          <cell r="A308" t="str">
            <v>Occupational Therapy MCare P-B</v>
          </cell>
          <cell r="B308" t="str">
            <v>Medicare Part B Revenue</v>
          </cell>
          <cell r="C308" t="str">
            <v>Ancillary Revenue</v>
          </cell>
        </row>
        <row r="309">
          <cell r="A309" t="str">
            <v>Total OCCUPATIONAL THERAPY</v>
          </cell>
          <cell r="B309" t="str">
            <v/>
          </cell>
          <cell r="C309" t="str">
            <v/>
          </cell>
        </row>
        <row r="310">
          <cell r="A310" t="str">
            <v>SPEECH THERAPY PRIVATE</v>
          </cell>
          <cell r="B310" t="str">
            <v>Private Revenue</v>
          </cell>
          <cell r="C310" t="str">
            <v>Ancillary Revenue</v>
          </cell>
        </row>
        <row r="311">
          <cell r="A311" t="str">
            <v>SPEECH THERAPY MANAGED CARE</v>
          </cell>
          <cell r="B311" t="str">
            <v>Medicare Managed Care Revenue</v>
          </cell>
          <cell r="C311" t="str">
            <v>Ancillary Revenue</v>
          </cell>
        </row>
        <row r="312">
          <cell r="A312" t="str">
            <v>SPEECH THERAPY INSURANCE</v>
          </cell>
          <cell r="B312" t="str">
            <v>Commercial Insurance Revenue</v>
          </cell>
          <cell r="C312" t="str">
            <v>Ancillary Revenue</v>
          </cell>
        </row>
        <row r="313">
          <cell r="A313" t="str">
            <v>SPEECH THERAPY MEDICARE PART A</v>
          </cell>
          <cell r="B313" t="str">
            <v>Medicare Revenue</v>
          </cell>
          <cell r="C313" t="str">
            <v>Ancillary Revenue</v>
          </cell>
        </row>
        <row r="314">
          <cell r="A314" t="str">
            <v>SPEECH THERAPY MEDICAID</v>
          </cell>
          <cell r="B314" t="str">
            <v>Medicaid Revenue</v>
          </cell>
          <cell r="C314" t="str">
            <v>Ancillary Revenue</v>
          </cell>
        </row>
        <row r="315">
          <cell r="A315" t="str">
            <v>SPEECH THERAPY HOSPICE</v>
          </cell>
          <cell r="B315" t="str">
            <v>Other Revenue</v>
          </cell>
          <cell r="C315" t="str">
            <v>Ancillary Revenue</v>
          </cell>
        </row>
        <row r="316">
          <cell r="A316" t="str">
            <v>SPEECH THERAPY VETERAN</v>
          </cell>
          <cell r="B316" t="str">
            <v>Veterans Revenue</v>
          </cell>
          <cell r="C316" t="str">
            <v>Ancillary Revenue</v>
          </cell>
        </row>
        <row r="317">
          <cell r="A317" t="str">
            <v>SPEECH THERAPY MEDICARE PART B</v>
          </cell>
          <cell r="B317" t="str">
            <v>Medicare Part B Revenue</v>
          </cell>
          <cell r="C317" t="str">
            <v>Ancillary Revenue</v>
          </cell>
        </row>
        <row r="318">
          <cell r="A318" t="str">
            <v>Total SPEECH THERAPY</v>
          </cell>
          <cell r="B318" t="str">
            <v/>
          </cell>
          <cell r="C318" t="str">
            <v/>
          </cell>
        </row>
        <row r="319">
          <cell r="A319" t="str">
            <v>OTHER ANC PRIVATE</v>
          </cell>
          <cell r="B319" t="str">
            <v>Private Revenue</v>
          </cell>
          <cell r="C319" t="str">
            <v>Ancillary Revenue</v>
          </cell>
        </row>
        <row r="320">
          <cell r="A320" t="str">
            <v>OTHER ANC MEDICARE PART A</v>
          </cell>
          <cell r="B320" t="str">
            <v>Medicare Revenue</v>
          </cell>
          <cell r="C320" t="str">
            <v>Ancillary Revenue</v>
          </cell>
        </row>
        <row r="321">
          <cell r="A321" t="str">
            <v>C/A R&amp;B SNF PRIVATE</v>
          </cell>
          <cell r="B321" t="str">
            <v>Private Revenue</v>
          </cell>
          <cell r="C321" t="str">
            <v/>
          </cell>
        </row>
        <row r="322">
          <cell r="A322" t="str">
            <v>C/A PHYSICAL THERAPY PRIVATE</v>
          </cell>
          <cell r="B322" t="str">
            <v>Private Revenue</v>
          </cell>
          <cell r="C322" t="str">
            <v>Contractual Allowance</v>
          </cell>
        </row>
        <row r="323">
          <cell r="A323" t="str">
            <v>C/A PHARMACY PRIVATE</v>
          </cell>
          <cell r="B323" t="str">
            <v>Private Revenue</v>
          </cell>
          <cell r="C323" t="str">
            <v>Contractual Allowance</v>
          </cell>
        </row>
        <row r="324">
          <cell r="A324" t="str">
            <v>C/A LABORATORY PRIVATE</v>
          </cell>
          <cell r="B324" t="str">
            <v>Private Revenue</v>
          </cell>
          <cell r="C324" t="str">
            <v>Contractual Allowance</v>
          </cell>
        </row>
        <row r="325">
          <cell r="A325" t="str">
            <v>C/A X-RAY PRIVATE</v>
          </cell>
          <cell r="B325" t="str">
            <v>Private Revenue</v>
          </cell>
          <cell r="C325" t="str">
            <v>Contractual Allowance</v>
          </cell>
        </row>
        <row r="326">
          <cell r="A326" t="str">
            <v>C/A R&amp;B CDP PRIVATE</v>
          </cell>
          <cell r="B326" t="str">
            <v>Private Revenue</v>
          </cell>
          <cell r="C326" t="str">
            <v/>
          </cell>
        </row>
        <row r="327">
          <cell r="A327" t="str">
            <v>C/A OCCUPATIONAL THERAPY PRIVATE</v>
          </cell>
          <cell r="B327" t="str">
            <v>Private Revenue</v>
          </cell>
          <cell r="C327" t="str">
            <v>Contractual Allowance</v>
          </cell>
        </row>
        <row r="328">
          <cell r="A328" t="str">
            <v>C/A SPEECH THERAPY PRIVATE</v>
          </cell>
          <cell r="B328" t="str">
            <v>Private Revenue</v>
          </cell>
          <cell r="C328" t="str">
            <v>Contractual Allowance</v>
          </cell>
        </row>
        <row r="329">
          <cell r="A329" t="str">
            <v>Total C/A - PRIVATE</v>
          </cell>
          <cell r="B329" t="str">
            <v/>
          </cell>
          <cell r="C329" t="str">
            <v/>
          </cell>
        </row>
        <row r="330">
          <cell r="A330" t="str">
            <v>C/A R&amp;B SNF INSURANCE</v>
          </cell>
          <cell r="B330" t="str">
            <v>Commercial Insurance Revenue</v>
          </cell>
          <cell r="C330" t="str">
            <v/>
          </cell>
        </row>
        <row r="331">
          <cell r="A331" t="str">
            <v>C/A PATIENT SUPPLIES INSURANCE</v>
          </cell>
          <cell r="B331" t="str">
            <v>Commercial Insurance Revenue</v>
          </cell>
          <cell r="C331" t="str">
            <v/>
          </cell>
        </row>
        <row r="332">
          <cell r="A332" t="str">
            <v>C/A EQUIP RENTAL INSURANCE</v>
          </cell>
          <cell r="B332" t="str">
            <v>Commercial Insurance Revenue</v>
          </cell>
          <cell r="C332" t="str">
            <v/>
          </cell>
        </row>
        <row r="333">
          <cell r="A333" t="str">
            <v>C/A PHYSICAL THERAPY INSURANCE</v>
          </cell>
          <cell r="B333" t="str">
            <v>Commercial Insurance Revenue</v>
          </cell>
          <cell r="C333" t="str">
            <v>Contractual Allowance</v>
          </cell>
        </row>
        <row r="334">
          <cell r="A334" t="str">
            <v>C/A PHARMACY INSURANCE</v>
          </cell>
          <cell r="B334" t="str">
            <v>Commercial Insurance Revenue</v>
          </cell>
          <cell r="C334" t="str">
            <v>Contractual Allowance</v>
          </cell>
        </row>
        <row r="335">
          <cell r="A335" t="str">
            <v>C/A IV THERAPY INSURANCE</v>
          </cell>
          <cell r="B335" t="str">
            <v>Commercial Insurance Revenue</v>
          </cell>
          <cell r="C335" t="str">
            <v/>
          </cell>
        </row>
        <row r="336">
          <cell r="A336" t="str">
            <v>C/A LABORATORY INSURANCE</v>
          </cell>
          <cell r="B336" t="str">
            <v>Commercial Insurance Revenue</v>
          </cell>
          <cell r="C336" t="str">
            <v>Contractual Allowance</v>
          </cell>
        </row>
        <row r="337">
          <cell r="A337" t="str">
            <v>C/A X-RAY INSURANCE</v>
          </cell>
          <cell r="B337" t="str">
            <v>Commercial Insurance Revenue</v>
          </cell>
          <cell r="C337" t="str">
            <v>Contractual Allowance</v>
          </cell>
        </row>
        <row r="338">
          <cell r="A338" t="str">
            <v>C/A OCCUPATIONAL THERAPY INSURANCE</v>
          </cell>
          <cell r="B338" t="str">
            <v>Commercial Insurance Revenue</v>
          </cell>
          <cell r="C338" t="str">
            <v>Contractual Allowance</v>
          </cell>
        </row>
        <row r="339">
          <cell r="A339" t="str">
            <v>C/A Occupational Therapy Ins</v>
          </cell>
          <cell r="B339" t="str">
            <v>Commercial Insurance Revenue</v>
          </cell>
          <cell r="C339" t="str">
            <v>Contractual Allowance</v>
          </cell>
        </row>
        <row r="340">
          <cell r="A340" t="str">
            <v>C/A SPEECH THERAPY INSURANCE</v>
          </cell>
          <cell r="B340" t="str">
            <v>Commercial Insurance Revenue</v>
          </cell>
          <cell r="C340" t="str">
            <v>Contractual Allowance</v>
          </cell>
        </row>
        <row r="341">
          <cell r="A341" t="str">
            <v>C/A OTHER ANC INSURANCE</v>
          </cell>
          <cell r="B341" t="str">
            <v>Commercial Insurance Revenue</v>
          </cell>
          <cell r="C341" t="str">
            <v/>
          </cell>
        </row>
        <row r="342">
          <cell r="A342" t="str">
            <v>Total C/A - INSURANCE</v>
          </cell>
          <cell r="B342" t="str">
            <v/>
          </cell>
          <cell r="C342" t="str">
            <v/>
          </cell>
        </row>
        <row r="343">
          <cell r="A343" t="str">
            <v>C/A PHYSICAL THERAPY MEDICARE B</v>
          </cell>
          <cell r="B343" t="str">
            <v>Medicare Part B Revenue</v>
          </cell>
          <cell r="C343" t="str">
            <v>Contractual Allowance</v>
          </cell>
        </row>
        <row r="344">
          <cell r="A344" t="str">
            <v>C/A Physical Therapy Mcare B</v>
          </cell>
          <cell r="B344" t="str">
            <v>Medicare Part B Revenue</v>
          </cell>
          <cell r="C344" t="str">
            <v>Contractual Allowance</v>
          </cell>
        </row>
        <row r="345">
          <cell r="A345" t="str">
            <v>C/A OCCUPATIONAL THERAPY MEDICARE B</v>
          </cell>
          <cell r="B345" t="str">
            <v>Medicare Part B Revenue</v>
          </cell>
          <cell r="C345" t="str">
            <v>Contractual Allowance</v>
          </cell>
        </row>
        <row r="346">
          <cell r="A346" t="str">
            <v>C/A Occupational Ther MCare B</v>
          </cell>
          <cell r="B346" t="str">
            <v>Medicare Part B Revenue</v>
          </cell>
          <cell r="C346" t="str">
            <v>Contractual Allowance</v>
          </cell>
        </row>
        <row r="347">
          <cell r="A347" t="str">
            <v>C/A MEDICAL SUPPLIES MEDICARE B</v>
          </cell>
          <cell r="B347" t="str">
            <v>Medicare Part B Revenue</v>
          </cell>
          <cell r="C347" t="str">
            <v>Contractual Allowance</v>
          </cell>
        </row>
        <row r="348">
          <cell r="A348" t="str">
            <v>C/A Medical Supplies Medicare Part B</v>
          </cell>
          <cell r="B348" t="str">
            <v>Medicare Part B Revenue</v>
          </cell>
          <cell r="C348" t="str">
            <v/>
          </cell>
        </row>
        <row r="349">
          <cell r="A349" t="str">
            <v>C/A SPEECH THERAPY MEDICARE B</v>
          </cell>
          <cell r="B349" t="str">
            <v>Medicare Part B Revenue</v>
          </cell>
          <cell r="C349" t="str">
            <v>Contractual Allowance</v>
          </cell>
        </row>
        <row r="350">
          <cell r="A350" t="str">
            <v>Total C/A - PART B</v>
          </cell>
          <cell r="B350" t="str">
            <v/>
          </cell>
          <cell r="C350" t="str">
            <v/>
          </cell>
        </row>
        <row r="351">
          <cell r="A351" t="str">
            <v>C/A R&amp;B CDP MEDICARE PART A</v>
          </cell>
          <cell r="B351" t="str">
            <v>Medicare Revenue</v>
          </cell>
          <cell r="C351" t="str">
            <v/>
          </cell>
        </row>
        <row r="352">
          <cell r="A352" t="str">
            <v>C/A R&amp;B SNF MEDICARE PART A</v>
          </cell>
          <cell r="B352" t="str">
            <v>Medicare Revenue</v>
          </cell>
          <cell r="C352" t="str">
            <v/>
          </cell>
        </row>
        <row r="353">
          <cell r="A353" t="str">
            <v>C/A PATIENT SUPPLIES MEDICARE PART</v>
          </cell>
          <cell r="B353" t="str">
            <v>Medicare Revenue</v>
          </cell>
          <cell r="C353" t="str">
            <v/>
          </cell>
        </row>
        <row r="354">
          <cell r="A354" t="str">
            <v>C/A PHYSICAL THERAPY MEDICARE PART</v>
          </cell>
          <cell r="B354" t="str">
            <v>Medicare Revenue</v>
          </cell>
          <cell r="C354" t="str">
            <v/>
          </cell>
        </row>
        <row r="355">
          <cell r="A355" t="str">
            <v>C/A PHARMACY MEDICARE PART A</v>
          </cell>
          <cell r="B355" t="str">
            <v>Medicare Revenue</v>
          </cell>
          <cell r="C355" t="str">
            <v>Contractual Allowance</v>
          </cell>
        </row>
        <row r="356">
          <cell r="A356" t="str">
            <v>C/A IV THERAPY MEDICARE A</v>
          </cell>
          <cell r="B356" t="str">
            <v>Medicare Revenue</v>
          </cell>
          <cell r="C356" t="str">
            <v>Contractual Allowance</v>
          </cell>
        </row>
        <row r="357">
          <cell r="A357" t="str">
            <v>C/A LABORATORY MEDICARE PART A</v>
          </cell>
          <cell r="B357" t="str">
            <v>Medicare Revenue</v>
          </cell>
          <cell r="C357" t="str">
            <v>Contractual Allowance</v>
          </cell>
        </row>
        <row r="358">
          <cell r="A358" t="str">
            <v>C/A X-RAY MEDICARE PART A</v>
          </cell>
          <cell r="B358" t="str">
            <v>Medicare Revenue</v>
          </cell>
          <cell r="C358" t="str">
            <v>Contractual Allowance</v>
          </cell>
        </row>
        <row r="359">
          <cell r="A359" t="str">
            <v>C/A OCCUPATIONAL THERAPY MEDICARE P</v>
          </cell>
          <cell r="B359" t="str">
            <v>Medicare Revenue</v>
          </cell>
          <cell r="C359" t="str">
            <v/>
          </cell>
        </row>
        <row r="360">
          <cell r="A360" t="str">
            <v>C/A EQUIP RENTAL MEDICARE PART A</v>
          </cell>
          <cell r="B360" t="str">
            <v>Medicare Revenue</v>
          </cell>
          <cell r="C360" t="str">
            <v>Contractual Allowance</v>
          </cell>
        </row>
        <row r="361">
          <cell r="A361" t="str">
            <v>C/A PHYSICAL THERAPY MEDICARE PART A</v>
          </cell>
          <cell r="B361" t="str">
            <v>Medicare Revenue</v>
          </cell>
          <cell r="C361" t="str">
            <v>Contractual Allowance</v>
          </cell>
        </row>
        <row r="362">
          <cell r="A362" t="str">
            <v>C/A Physical Therapy MCare P-A</v>
          </cell>
          <cell r="B362" t="str">
            <v>Medicare Revenue</v>
          </cell>
          <cell r="C362" t="str">
            <v>Contractual Allowance</v>
          </cell>
        </row>
        <row r="363">
          <cell r="A363" t="str">
            <v>C/A PATIENT SUPPLIES MEDICARE PART A</v>
          </cell>
          <cell r="B363" t="str">
            <v>Medicare Revenue</v>
          </cell>
          <cell r="C363" t="str">
            <v>Contractual Allowance</v>
          </cell>
        </row>
        <row r="364">
          <cell r="A364" t="str">
            <v>C/A Patient Supplies MCare P-A</v>
          </cell>
          <cell r="B364" t="str">
            <v>Medicare Revenue</v>
          </cell>
          <cell r="C364" t="str">
            <v>Contractual Allowance</v>
          </cell>
        </row>
        <row r="365">
          <cell r="A365" t="str">
            <v>C/A OCCUPATIONAL THERAPY MEDICARE PART A</v>
          </cell>
          <cell r="B365" t="str">
            <v>Medicare Revenue</v>
          </cell>
          <cell r="C365" t="str">
            <v>Contractual Allowance</v>
          </cell>
        </row>
        <row r="366">
          <cell r="A366" t="str">
            <v>C/A Occupational Ther MCare A</v>
          </cell>
          <cell r="B366" t="str">
            <v>Medicare Revenue</v>
          </cell>
          <cell r="C366" t="str">
            <v>Contractual Allowance</v>
          </cell>
        </row>
        <row r="367">
          <cell r="A367" t="str">
            <v>C/A SPEECH THERAPY MEDICARE PART A</v>
          </cell>
          <cell r="B367" t="str">
            <v>Medicare Revenue</v>
          </cell>
          <cell r="C367" t="str">
            <v>Contractual Allowance</v>
          </cell>
        </row>
        <row r="368">
          <cell r="A368" t="str">
            <v>C/A Speech Therapy MCare P-A</v>
          </cell>
          <cell r="B368" t="str">
            <v>Medicare Revenue</v>
          </cell>
          <cell r="C368" t="str">
            <v>Contractual Allowance</v>
          </cell>
        </row>
        <row r="369">
          <cell r="A369" t="str">
            <v>C/A Medicare A Room MCare P-A</v>
          </cell>
          <cell r="B369" t="str">
            <v>Medicare Revenue</v>
          </cell>
          <cell r="C369" t="str">
            <v>Contractual Allowance</v>
          </cell>
        </row>
        <row r="370">
          <cell r="A370" t="str">
            <v>C/A OTHER ANC MEDICARE PART A</v>
          </cell>
          <cell r="B370" t="str">
            <v>Medicare Revenue</v>
          </cell>
          <cell r="C370" t="str">
            <v>Contractual Allowance</v>
          </cell>
        </row>
        <row r="371">
          <cell r="A371" t="str">
            <v>C/A - MEDICARE-MISC</v>
          </cell>
          <cell r="B371" t="str">
            <v>Medicare Revenue</v>
          </cell>
          <cell r="C371" t="str">
            <v>Contractual Allowance</v>
          </cell>
        </row>
        <row r="372">
          <cell r="A372" t="str">
            <v>C/A - MEDICARE - 2% Sequestration</v>
          </cell>
          <cell r="B372" t="str">
            <v>Medicare Revenue</v>
          </cell>
          <cell r="C372" t="str">
            <v>Contractual Allowance</v>
          </cell>
        </row>
        <row r="373">
          <cell r="A373" t="str">
            <v>C/A - Medicare - 2% Seq</v>
          </cell>
          <cell r="B373" t="str">
            <v>Medicare Revenue</v>
          </cell>
          <cell r="C373" t="str">
            <v>Contractual Allowance</v>
          </cell>
        </row>
        <row r="374">
          <cell r="A374" t="str">
            <v>C/A Equip Rental MCare P-A</v>
          </cell>
          <cell r="B374" t="str">
            <v>Medicare Revenue</v>
          </cell>
          <cell r="C374" t="str">
            <v>Contractual Allowance</v>
          </cell>
        </row>
        <row r="375">
          <cell r="A375" t="str">
            <v>Total C/A - MEDICARE</v>
          </cell>
          <cell r="B375" t="str">
            <v/>
          </cell>
          <cell r="C375" t="str">
            <v/>
          </cell>
        </row>
        <row r="376">
          <cell r="A376" t="str">
            <v>C/A R&amp;B CDP MEDICAID</v>
          </cell>
          <cell r="B376" t="str">
            <v>Medicaid Revenue</v>
          </cell>
          <cell r="C376" t="str">
            <v/>
          </cell>
        </row>
        <row r="377">
          <cell r="A377" t="str">
            <v>C/A R&amp;B SNF BEDHOLD MEDICAID</v>
          </cell>
          <cell r="B377" t="str">
            <v>Medicaid Revenue</v>
          </cell>
          <cell r="C377" t="str">
            <v/>
          </cell>
        </row>
        <row r="378">
          <cell r="A378" t="str">
            <v>C/A PATIENT SUPPLIES MEDICAID</v>
          </cell>
          <cell r="B378" t="str">
            <v>Medicaid Revenue</v>
          </cell>
          <cell r="C378" t="str">
            <v>Contractual Allowance</v>
          </cell>
        </row>
        <row r="379">
          <cell r="A379" t="str">
            <v>C/A EQUIP RENTAL MEDICAID</v>
          </cell>
          <cell r="B379" t="str">
            <v>Medicaid Revenue</v>
          </cell>
          <cell r="C379" t="str">
            <v/>
          </cell>
        </row>
        <row r="380">
          <cell r="A380" t="str">
            <v>C/A R&amp;B SNF MEDICAID</v>
          </cell>
          <cell r="B380" t="str">
            <v>Medicaid Revenue</v>
          </cell>
          <cell r="C380" t="str">
            <v/>
          </cell>
        </row>
        <row r="381">
          <cell r="A381" t="str">
            <v>C/A PHYSICAL THERAPY MEDICAID</v>
          </cell>
          <cell r="B381" t="str">
            <v>Medicaid Revenue</v>
          </cell>
          <cell r="C381" t="str">
            <v>Contractual Allowance</v>
          </cell>
        </row>
        <row r="382">
          <cell r="A382" t="str">
            <v>C/A PHARMACY MEDICAID</v>
          </cell>
          <cell r="B382" t="str">
            <v>Medicaid Revenue</v>
          </cell>
          <cell r="C382" t="str">
            <v>Contractual Allowance</v>
          </cell>
        </row>
        <row r="383">
          <cell r="A383" t="str">
            <v>C/A IV THERAPY MEDICAID</v>
          </cell>
          <cell r="B383" t="str">
            <v>Medicaid Revenue</v>
          </cell>
          <cell r="C383" t="str">
            <v>Contractual Allowance</v>
          </cell>
        </row>
        <row r="384">
          <cell r="A384" t="str">
            <v>C/A LABORATORY MEDICAID</v>
          </cell>
          <cell r="B384" t="str">
            <v>Medicaid Revenue</v>
          </cell>
          <cell r="C384" t="str">
            <v>Contractual Allowance</v>
          </cell>
        </row>
        <row r="385">
          <cell r="A385" t="str">
            <v>C/A X-RAY MEDICAID</v>
          </cell>
          <cell r="B385" t="str">
            <v>Medicaid Revenue</v>
          </cell>
          <cell r="C385" t="str">
            <v>Contractual Allowance</v>
          </cell>
        </row>
        <row r="386">
          <cell r="A386" t="str">
            <v>C/A OCCUPATIONAL THERAPY MEDICAID</v>
          </cell>
          <cell r="B386" t="str">
            <v>Medicaid Revenue</v>
          </cell>
          <cell r="C386" t="str">
            <v>Contractual Allowance</v>
          </cell>
        </row>
        <row r="387">
          <cell r="A387" t="str">
            <v>C/A Occupational Therapy Mcaid</v>
          </cell>
          <cell r="B387" t="str">
            <v>Medicaid Revenue</v>
          </cell>
          <cell r="C387" t="str">
            <v>Contractual Allowance</v>
          </cell>
        </row>
        <row r="388">
          <cell r="A388" t="str">
            <v>C/A SPEECH THERAPY MEDICAID</v>
          </cell>
          <cell r="B388" t="str">
            <v>Medicaid Revenue</v>
          </cell>
          <cell r="C388" t="str">
            <v>Contractual Allowance</v>
          </cell>
        </row>
        <row r="389">
          <cell r="A389" t="str">
            <v>Total C/A -  MEDI-CAL</v>
          </cell>
          <cell r="B389" t="str">
            <v/>
          </cell>
          <cell r="C389" t="str">
            <v/>
          </cell>
        </row>
        <row r="390">
          <cell r="A390" t="str">
            <v>C/A R&amp;B SNF MANAGED CARE</v>
          </cell>
          <cell r="B390" t="str">
            <v>Medicare Managed Care Revenue</v>
          </cell>
          <cell r="C390" t="str">
            <v/>
          </cell>
        </row>
        <row r="391">
          <cell r="A391" t="str">
            <v>C/A R&amp;B CDP MANAGED CARE</v>
          </cell>
          <cell r="B391" t="str">
            <v>Medicare Managed Care Revenue</v>
          </cell>
          <cell r="C391" t="str">
            <v/>
          </cell>
        </row>
        <row r="392">
          <cell r="A392" t="str">
            <v>C/A R&amp;B CDP BEDHOLD MANAGED CARE</v>
          </cell>
          <cell r="B392" t="str">
            <v>Medicare Managed Care Revenue</v>
          </cell>
          <cell r="C392" t="str">
            <v/>
          </cell>
        </row>
        <row r="393">
          <cell r="A393" t="str">
            <v>C/A EQUIP RENTAL MANAGED CARE</v>
          </cell>
          <cell r="B393" t="str">
            <v>Medicare Managed Care Revenue</v>
          </cell>
          <cell r="C393" t="str">
            <v/>
          </cell>
        </row>
        <row r="394">
          <cell r="A394" t="str">
            <v>C/A PATIENT SUPPLIES MANAGED CARE</v>
          </cell>
          <cell r="B394" t="str">
            <v>Medicare Managed Care Revenue</v>
          </cell>
          <cell r="C394" t="str">
            <v/>
          </cell>
        </row>
        <row r="395">
          <cell r="A395" t="str">
            <v>C/A PHYSICAL THERAPY MANAGED CARE</v>
          </cell>
          <cell r="B395" t="str">
            <v>Medicare Managed Care Revenue</v>
          </cell>
          <cell r="C395" t="str">
            <v>Contractual Allowance</v>
          </cell>
        </row>
        <row r="396">
          <cell r="A396" t="str">
            <v>C/A PHARMACY MANAGED CARE</v>
          </cell>
          <cell r="B396" t="str">
            <v>Medicare Managed Care Revenue</v>
          </cell>
          <cell r="C396" t="str">
            <v>Contractual Allowance</v>
          </cell>
        </row>
        <row r="397">
          <cell r="A397" t="str">
            <v>C/A IV THERAPY MANAGED CARE</v>
          </cell>
          <cell r="B397" t="str">
            <v>Medicare Managed Care Revenue</v>
          </cell>
          <cell r="C397" t="str">
            <v>Contractual Allowance</v>
          </cell>
        </row>
        <row r="398">
          <cell r="A398" t="str">
            <v>C/A LABORATORY MANAGED CARE</v>
          </cell>
          <cell r="B398" t="str">
            <v>Medicare Managed Care Revenue</v>
          </cell>
          <cell r="C398" t="str">
            <v>Contractual Allowance</v>
          </cell>
        </row>
        <row r="399">
          <cell r="A399" t="str">
            <v>C/A OCCUPATIONAL THERAPY MANAGED CARE</v>
          </cell>
          <cell r="B399" t="str">
            <v>Medicare Managed Care Revenue</v>
          </cell>
          <cell r="C399" t="str">
            <v>Contractual Allowance</v>
          </cell>
        </row>
        <row r="400">
          <cell r="A400" t="str">
            <v>C/A X-RAY MANAGED CARE</v>
          </cell>
          <cell r="B400" t="str">
            <v>Medicare Managed Care Revenue</v>
          </cell>
          <cell r="C400" t="str">
            <v>Contractual Allowance</v>
          </cell>
        </row>
        <row r="401">
          <cell r="A401" t="str">
            <v>C/A OCCUPATIONAL THERAPY MANAGED CA</v>
          </cell>
          <cell r="B401" t="str">
            <v>Medicare Managed Care Revenue</v>
          </cell>
          <cell r="C401" t="str">
            <v/>
          </cell>
        </row>
        <row r="402">
          <cell r="A402" t="str">
            <v>C/A SPEECH THERAPY MANAGED CARE</v>
          </cell>
          <cell r="B402" t="str">
            <v>Medicare Managed Care Revenue</v>
          </cell>
          <cell r="C402" t="str">
            <v>Contractual Allowance</v>
          </cell>
        </row>
        <row r="403">
          <cell r="A403" t="str">
            <v>Total C/A - MANAGED CARE</v>
          </cell>
          <cell r="B403" t="str">
            <v/>
          </cell>
          <cell r="C403" t="str">
            <v/>
          </cell>
        </row>
        <row r="404">
          <cell r="A404" t="str">
            <v>C/A R&amp;B SNF VETERAN</v>
          </cell>
          <cell r="B404" t="str">
            <v>Veterans Revenue</v>
          </cell>
          <cell r="C404" t="str">
            <v/>
          </cell>
        </row>
        <row r="405">
          <cell r="A405" t="str">
            <v>C/A R&amp;B SNF BEDHOLD VETERAN</v>
          </cell>
          <cell r="B405" t="str">
            <v>Veterans Revenue</v>
          </cell>
          <cell r="C405" t="str">
            <v/>
          </cell>
        </row>
        <row r="406">
          <cell r="A406" t="str">
            <v>C/A PHARMACY VETERAN</v>
          </cell>
          <cell r="B406" t="str">
            <v>Veterans Revenue</v>
          </cell>
          <cell r="C406" t="str">
            <v>Contractual Allowance</v>
          </cell>
        </row>
        <row r="407">
          <cell r="A407" t="str">
            <v>C/A LABORATORY VETERAN</v>
          </cell>
          <cell r="B407" t="str">
            <v>Veterans Revenue</v>
          </cell>
          <cell r="C407" t="str">
            <v>Contractual Allowance</v>
          </cell>
        </row>
        <row r="408">
          <cell r="A408" t="str">
            <v>C/A X-RAY VETERAN</v>
          </cell>
          <cell r="B408" t="str">
            <v>Veterans Revenue</v>
          </cell>
          <cell r="C408" t="str">
            <v>Contractual Allowance</v>
          </cell>
        </row>
        <row r="409">
          <cell r="A409" t="str">
            <v>C/A PHYSICAL THERAPY VETERAN</v>
          </cell>
          <cell r="B409" t="str">
            <v>Veterans Revenue</v>
          </cell>
          <cell r="C409" t="str">
            <v>Contractual Allowance</v>
          </cell>
        </row>
        <row r="410">
          <cell r="A410" t="str">
            <v>C/A OCCUPATIONAL THERAPY VETERAN</v>
          </cell>
          <cell r="B410" t="str">
            <v>Veterans Revenue</v>
          </cell>
          <cell r="C410" t="str">
            <v>Contractual Allowance</v>
          </cell>
        </row>
        <row r="411">
          <cell r="A411" t="str">
            <v>C/A Occupational Therapy Vet</v>
          </cell>
          <cell r="B411" t="str">
            <v>Veterans Revenue</v>
          </cell>
          <cell r="C411" t="str">
            <v>Contractual Allowance</v>
          </cell>
        </row>
        <row r="412">
          <cell r="A412" t="str">
            <v>C/A  PHYSICAL  THERAPY  VETERAN</v>
          </cell>
          <cell r="B412" t="str">
            <v>Veterans Revenue</v>
          </cell>
          <cell r="C412" t="str">
            <v>Contractual Allowance</v>
          </cell>
        </row>
        <row r="413">
          <cell r="A413" t="str">
            <v>OCCUPATIONAL THERAPY VETERAN</v>
          </cell>
          <cell r="B413" t="str">
            <v>Veterans Revenue</v>
          </cell>
          <cell r="C413" t="str">
            <v>Contractual Allowance</v>
          </cell>
        </row>
        <row r="414">
          <cell r="A414" t="str">
            <v>C/A SPEECH THERAPY VETERAN</v>
          </cell>
          <cell r="B414" t="str">
            <v>Veterans Revenue</v>
          </cell>
          <cell r="C414" t="str">
            <v>Contractual Allowance</v>
          </cell>
        </row>
        <row r="415">
          <cell r="A415" t="str">
            <v>C/A Oxygen Veteran</v>
          </cell>
          <cell r="B415" t="str">
            <v>Veterans Revenue</v>
          </cell>
          <cell r="C415" t="str">
            <v>Contractual Allowance</v>
          </cell>
        </row>
        <row r="416">
          <cell r="A416" t="str">
            <v>Total C/A - VETERAN</v>
          </cell>
          <cell r="B416" t="str">
            <v/>
          </cell>
          <cell r="C416" t="str">
            <v/>
          </cell>
        </row>
        <row r="417">
          <cell r="A417" t="str">
            <v>C/A R&amp;B CDP HOSPICE</v>
          </cell>
          <cell r="B417" t="str">
            <v>Other Revenue</v>
          </cell>
          <cell r="C417" t="str">
            <v/>
          </cell>
        </row>
        <row r="418">
          <cell r="A418" t="str">
            <v>C/A PATIENT SUPPLIES HOSPICE</v>
          </cell>
          <cell r="B418" t="str">
            <v>Other Revenue</v>
          </cell>
          <cell r="C418" t="str">
            <v/>
          </cell>
        </row>
        <row r="419">
          <cell r="A419" t="str">
            <v>C/A R&amp;B SNF HOSPICE</v>
          </cell>
          <cell r="B419" t="str">
            <v>Other Revenue</v>
          </cell>
          <cell r="C419" t="str">
            <v/>
          </cell>
        </row>
        <row r="420">
          <cell r="A420" t="str">
            <v>C/A PHYSICAL THERAPY HOSPICE</v>
          </cell>
          <cell r="B420" t="str">
            <v>Other Revenue</v>
          </cell>
          <cell r="C420" t="str">
            <v>Contractual Allowance</v>
          </cell>
        </row>
        <row r="421">
          <cell r="A421" t="str">
            <v>C/A PHARMACY HOSPICE</v>
          </cell>
          <cell r="B421" t="str">
            <v>Other Revenue</v>
          </cell>
          <cell r="C421" t="str">
            <v>Contractual Allowance</v>
          </cell>
        </row>
        <row r="422">
          <cell r="A422" t="str">
            <v>C/A IV THERAPY HOSPICE</v>
          </cell>
          <cell r="B422" t="str">
            <v>Other Revenue</v>
          </cell>
          <cell r="C422" t="str">
            <v/>
          </cell>
        </row>
        <row r="423">
          <cell r="A423" t="str">
            <v>C/A OCCUPATIONAL THERAPY HOSPICE</v>
          </cell>
          <cell r="B423" t="str">
            <v>Other Revenue</v>
          </cell>
          <cell r="C423" t="str">
            <v>Contractual Allowance</v>
          </cell>
        </row>
        <row r="424">
          <cell r="A424" t="str">
            <v>C/A Occupational Therapy Hosp</v>
          </cell>
          <cell r="B424" t="str">
            <v>Other Revenue</v>
          </cell>
          <cell r="C424" t="str">
            <v>Contractual Allowance</v>
          </cell>
        </row>
        <row r="425">
          <cell r="A425" t="str">
            <v>C/A LABORATORY HOSPICE</v>
          </cell>
          <cell r="B425" t="str">
            <v>Other Revenue</v>
          </cell>
          <cell r="C425" t="str">
            <v>Contractual Allowance</v>
          </cell>
        </row>
        <row r="426">
          <cell r="A426" t="str">
            <v>C/A X-RAY HOSPICE</v>
          </cell>
          <cell r="B426" t="str">
            <v>Other Revenue</v>
          </cell>
          <cell r="C426" t="str">
            <v>Contractual Allowance</v>
          </cell>
        </row>
        <row r="427">
          <cell r="A427" t="str">
            <v>C/A SPEECH THERAPY HOSPICE</v>
          </cell>
          <cell r="B427" t="str">
            <v>Other Revenue</v>
          </cell>
          <cell r="C427" t="str">
            <v>Contractual Allowance</v>
          </cell>
        </row>
        <row r="428">
          <cell r="A428" t="str">
            <v>Total C/A - HOSPICE</v>
          </cell>
          <cell r="B428" t="str">
            <v/>
          </cell>
          <cell r="C428" t="str">
            <v/>
          </cell>
        </row>
        <row r="429">
          <cell r="A429" t="str">
            <v>OTHER REVENUE</v>
          </cell>
          <cell r="B429" t="str">
            <v>Other Revenue</v>
          </cell>
          <cell r="C429" t="str">
            <v/>
          </cell>
        </row>
        <row r="430">
          <cell r="A430" t="str">
            <v>BED TAX INCOME</v>
          </cell>
          <cell r="B430" t="str">
            <v>Other Revenue</v>
          </cell>
        </row>
        <row r="431">
          <cell r="A431" t="str">
            <v>TRANSPORTATION</v>
          </cell>
          <cell r="B431" t="str">
            <v>Other Revenue</v>
          </cell>
        </row>
        <row r="432">
          <cell r="A432" t="str">
            <v>OTHER REVENUE - MEDICARE</v>
          </cell>
          <cell r="B432" t="str">
            <v>Medicare Revenue</v>
          </cell>
          <cell r="C432" t="str">
            <v/>
          </cell>
        </row>
        <row r="433">
          <cell r="A433" t="str">
            <v>OTHER REVENUE - MEDICAID</v>
          </cell>
          <cell r="B433" t="str">
            <v>Medicaid Revenue</v>
          </cell>
          <cell r="C433" t="str">
            <v/>
          </cell>
        </row>
        <row r="434">
          <cell r="A434" t="str">
            <v>Total OTHER REVENUE</v>
          </cell>
          <cell r="B434" t="str">
            <v/>
          </cell>
          <cell r="C434" t="str">
            <v/>
          </cell>
        </row>
        <row r="435">
          <cell r="A435" t="str">
            <v>MEALS - GUESTS &amp; EMPLOYEES</v>
          </cell>
          <cell r="B435" t="str">
            <v>Other Revenue</v>
          </cell>
          <cell r="C435" t="str">
            <v/>
          </cell>
        </row>
        <row r="436">
          <cell r="A436" t="str">
            <v>VENDING MACHINE COMMISSIONS</v>
          </cell>
          <cell r="B436" t="str">
            <v>Other Revenue</v>
          </cell>
          <cell r="C436" t="str">
            <v/>
          </cell>
        </row>
        <row r="437">
          <cell r="A437" t="str">
            <v>Total MEALS - GUESTS &amp; EMPLOYEES</v>
          </cell>
          <cell r="B437" t="str">
            <v/>
          </cell>
          <cell r="C437" t="str">
            <v/>
          </cell>
        </row>
        <row r="438">
          <cell r="A438" t="str">
            <v>INTEREST INCOME</v>
          </cell>
          <cell r="B438" t="str">
            <v>Tenant Interest Income and Expense</v>
          </cell>
          <cell r="C438" t="str">
            <v/>
          </cell>
        </row>
        <row r="439">
          <cell r="A439" t="str">
            <v>UNREALIZED LOSS/GAIN ON INVEST</v>
          </cell>
          <cell r="B439" t="str">
            <v>Tenant Interest Income and Expense</v>
          </cell>
          <cell r="C439" t="str">
            <v/>
          </cell>
        </row>
        <row r="440">
          <cell r="A440" t="str">
            <v>BARBER &amp; BEAUTICIAN REV</v>
          </cell>
          <cell r="B440" t="str">
            <v>Other Revenue</v>
          </cell>
          <cell r="C440" t="str">
            <v/>
          </cell>
        </row>
        <row r="441">
          <cell r="A441" t="str">
            <v>MEDICAL RECORDS</v>
          </cell>
          <cell r="B441" t="str">
            <v>Other Revenue</v>
          </cell>
          <cell r="C441" t="str">
            <v/>
          </cell>
        </row>
        <row r="442">
          <cell r="A442" t="str">
            <v>MEALS ON WHEELS</v>
          </cell>
          <cell r="B442" t="str">
            <v>Other Revenue</v>
          </cell>
        </row>
        <row r="443">
          <cell r="A443" t="str">
            <v>MISC INCOME</v>
          </cell>
          <cell r="B443" t="str">
            <v>Other Revenue</v>
          </cell>
          <cell r="C443" t="str">
            <v/>
          </cell>
        </row>
        <row r="444">
          <cell r="A444" t="str">
            <v>Total UNREALIZED LOSS/GAIN ON INVES</v>
          </cell>
          <cell r="B444" t="str">
            <v/>
          </cell>
          <cell r="C444" t="str">
            <v/>
          </cell>
        </row>
        <row r="445">
          <cell r="A445" t="str">
            <v>Net Revenue</v>
          </cell>
          <cell r="C445" t="str">
            <v/>
          </cell>
        </row>
        <row r="447">
          <cell r="A447" t="str">
            <v>Expenses</v>
          </cell>
          <cell r="B447" t="str">
            <v/>
          </cell>
          <cell r="C447" t="str">
            <v/>
          </cell>
        </row>
        <row r="448">
          <cell r="A448" t="str">
            <v>WAGES - DON</v>
          </cell>
          <cell r="B448" t="str">
            <v>Healthcare/Nursing Labor &amp; Non-Labor</v>
          </cell>
          <cell r="C448" t="str">
            <v>Nursing Labor</v>
          </cell>
        </row>
        <row r="449">
          <cell r="A449" t="str">
            <v>WAGES - MDS</v>
          </cell>
          <cell r="B449" t="str">
            <v>Healthcare/Nursing Labor &amp; Non-Labor</v>
          </cell>
          <cell r="C449" t="str">
            <v>Nursing Labor</v>
          </cell>
        </row>
        <row r="450">
          <cell r="A450" t="str">
            <v>WAGES  - RN</v>
          </cell>
          <cell r="B450" t="str">
            <v>Healthcare/Nursing Labor &amp; Non-Labor</v>
          </cell>
          <cell r="C450" t="str">
            <v>Nursing Labor</v>
          </cell>
        </row>
        <row r="451">
          <cell r="A451" t="str">
            <v>Wages - RN</v>
          </cell>
          <cell r="B451" t="str">
            <v>Healthcare/Nursing Labor &amp; Non-Labor</v>
          </cell>
          <cell r="C451" t="str">
            <v>Nursing Labor</v>
          </cell>
        </row>
        <row r="452">
          <cell r="A452" t="str">
            <v>WAGES - LVN</v>
          </cell>
          <cell r="B452" t="str">
            <v>Healthcare/Nursing Labor &amp; Non-Labor</v>
          </cell>
          <cell r="C452" t="str">
            <v>Nursing Labor</v>
          </cell>
        </row>
        <row r="453">
          <cell r="A453" t="str">
            <v>WAGES - CNA</v>
          </cell>
          <cell r="B453" t="str">
            <v>Healthcare/Nursing Labor &amp; Non-Labor</v>
          </cell>
          <cell r="C453" t="str">
            <v>Nursing Labor</v>
          </cell>
        </row>
        <row r="454">
          <cell r="A454" t="str">
            <v>WAGES-NURSING OTHER</v>
          </cell>
          <cell r="B454" t="str">
            <v>Healthcare/Nursing Labor &amp; Non-Labor</v>
          </cell>
          <cell r="C454" t="str">
            <v>Nursing Labor</v>
          </cell>
        </row>
        <row r="455">
          <cell r="A455" t="str">
            <v xml:space="preserve">WAGES - MDS </v>
          </cell>
          <cell r="B455" t="str">
            <v>Healthcare/Nursing Labor &amp; Non-Labor</v>
          </cell>
          <cell r="C455" t="str">
            <v>Nursing Labor</v>
          </cell>
        </row>
        <row r="456">
          <cell r="A456" t="str">
            <v>PAYROLL TAXES - NURSING</v>
          </cell>
          <cell r="B456" t="str">
            <v>Healthcare/Nursing Labor &amp; Non-Labor</v>
          </cell>
          <cell r="C456" t="str">
            <v>Nursing Labor</v>
          </cell>
        </row>
        <row r="457">
          <cell r="A457" t="str">
            <v>CONTRACTED LABOR - R.N.</v>
          </cell>
          <cell r="B457" t="str">
            <v>Healthcare/Nursing Labor &amp; Non-Labor</v>
          </cell>
          <cell r="C457" t="str">
            <v>Nursing Contract Labor</v>
          </cell>
        </row>
        <row r="458">
          <cell r="A458" t="str">
            <v>Contracted Labor - RN</v>
          </cell>
          <cell r="B458" t="str">
            <v>Healthcare/Nursing Labor &amp; Non-Labor</v>
          </cell>
          <cell r="C458" t="str">
            <v>Nursing Contract Labor</v>
          </cell>
        </row>
        <row r="459">
          <cell r="A459" t="str">
            <v>Contracted Labor - LVN</v>
          </cell>
          <cell r="B459" t="str">
            <v>Healthcare/Nursing Labor &amp; Non-Labor</v>
          </cell>
          <cell r="C459" t="str">
            <v>Nursing Contract Labor</v>
          </cell>
        </row>
        <row r="460">
          <cell r="A460" t="str">
            <v>CONTRACTED LABOR - L.V.N.</v>
          </cell>
          <cell r="B460" t="str">
            <v>Healthcare/Nursing Labor &amp; Non-Labor</v>
          </cell>
          <cell r="C460" t="str">
            <v>Nursing Contract Labor</v>
          </cell>
        </row>
        <row r="461">
          <cell r="A461" t="str">
            <v>CONTRACTED LABOR - CNA</v>
          </cell>
          <cell r="B461" t="str">
            <v>Healthcare/Nursing Labor &amp; Non-Labor</v>
          </cell>
          <cell r="C461" t="str">
            <v>Nursing Contract Labor</v>
          </cell>
        </row>
        <row r="462">
          <cell r="A462" t="str">
            <v>CONTRACT LABOR - PEDIATRIC</v>
          </cell>
          <cell r="B462" t="str">
            <v>Healthcare/Nursing Labor &amp; Non-Labor</v>
          </cell>
          <cell r="C462" t="str">
            <v>Nursing Contract Labor</v>
          </cell>
        </row>
        <row r="463">
          <cell r="A463" t="str">
            <v>NURSING - MEDICARE CERTIFIED UNIT  --MISC</v>
          </cell>
          <cell r="B463" t="str">
            <v>Healthcare/Nursing Labor &amp; Non-Labor</v>
          </cell>
          <cell r="C463" t="str">
            <v>Nursing Contract Labor</v>
          </cell>
        </row>
        <row r="464">
          <cell r="A464" t="str">
            <v xml:space="preserve">VACATION HOLDIAY &amp; SICK LEAVE – RN                </v>
          </cell>
          <cell r="B464" t="str">
            <v>Healthcare/Nursing Labor &amp; Non-Labor</v>
          </cell>
          <cell r="C464" t="str">
            <v>Nursing Labor</v>
          </cell>
        </row>
        <row r="465">
          <cell r="A465" t="str">
            <v xml:space="preserve">VACATION HOLDIAY &amp; SICK LEAVE – RN   </v>
          </cell>
          <cell r="B465" t="str">
            <v>Healthcare/Nursing Labor &amp; Non-Labor</v>
          </cell>
          <cell r="C465" t="str">
            <v>Nursing Labor</v>
          </cell>
        </row>
        <row r="466">
          <cell r="A466" t="str">
            <v>VACATION HOLDIAY &amp; SICK LEAVE – DON</v>
          </cell>
          <cell r="B466" t="str">
            <v>Healthcare/Nursing Labor &amp; Non-Labor</v>
          </cell>
          <cell r="C466" t="str">
            <v>Nursing Labor</v>
          </cell>
        </row>
        <row r="467">
          <cell r="A467" t="str">
            <v>VACATION HOLDIAY &amp; SICK LEAVE – MDS</v>
          </cell>
          <cell r="B467" t="str">
            <v>Healthcare/Nursing Labor &amp; Non-Labor</v>
          </cell>
          <cell r="C467" t="str">
            <v>Nursing Labor</v>
          </cell>
        </row>
        <row r="468">
          <cell r="A468" t="str">
            <v>VACATION HOLDIAY &amp; SICK LEAVE – LVN</v>
          </cell>
          <cell r="B468" t="str">
            <v>Healthcare/Nursing Labor &amp; Non-Labor</v>
          </cell>
          <cell r="C468" t="str">
            <v>Nursing Labor</v>
          </cell>
        </row>
        <row r="469">
          <cell r="A469" t="str">
            <v>VACATION HOLDIAY &amp; SICK LEAVE – CNA</v>
          </cell>
          <cell r="B469" t="str">
            <v>Healthcare/Nursing Labor &amp; Non-Labor</v>
          </cell>
          <cell r="C469" t="str">
            <v>Nursing Labor</v>
          </cell>
        </row>
        <row r="470">
          <cell r="A470" t="str">
            <v>Vacation &amp; Sick ⿿ RN</v>
          </cell>
          <cell r="B470" t="str">
            <v>Healthcare/Nursing Labor &amp; Non-Labor</v>
          </cell>
          <cell r="C470" t="str">
            <v>Nursing Labor</v>
          </cell>
        </row>
        <row r="471">
          <cell r="A471" t="str">
            <v>Vacation &amp; Sick ⿿ DON</v>
          </cell>
          <cell r="B471" t="str">
            <v>Healthcare/Nursing Labor &amp; Non-Labor</v>
          </cell>
          <cell r="C471" t="str">
            <v>Nursing Labor</v>
          </cell>
        </row>
        <row r="472">
          <cell r="A472" t="str">
            <v>Vacation &amp; Sick ⿿ MDS</v>
          </cell>
          <cell r="B472" t="str">
            <v>Healthcare/Nursing Labor &amp; Non-Labor</v>
          </cell>
          <cell r="C472" t="str">
            <v>Nursing Labor</v>
          </cell>
        </row>
        <row r="473">
          <cell r="A473" t="str">
            <v>Vacation &amp; Sick ⿿ LVN</v>
          </cell>
          <cell r="B473" t="str">
            <v>Healthcare/Nursing Labor &amp; Non-Labor</v>
          </cell>
          <cell r="C473" t="str">
            <v>Nursing Labor</v>
          </cell>
        </row>
        <row r="474">
          <cell r="A474" t="str">
            <v>Vacation &amp; Sick ⿿ CNA</v>
          </cell>
          <cell r="B474" t="str">
            <v>Healthcare/Nursing Labor &amp; Non-Labor</v>
          </cell>
          <cell r="C474" t="str">
            <v>Nursing Labor</v>
          </cell>
        </row>
        <row r="475">
          <cell r="A475" t="str">
            <v>GROUP HEALTH INSURANCE -  UNALLOCATED NURSING</v>
          </cell>
          <cell r="B475" t="str">
            <v xml:space="preserve">General &amp; Administrative - Other </v>
          </cell>
          <cell r="C475" t="str">
            <v/>
          </cell>
        </row>
        <row r="476">
          <cell r="A476" t="str">
            <v>GROUP HEALTH INSURANCE - NURSING</v>
          </cell>
          <cell r="B476" t="str">
            <v xml:space="preserve">General &amp; Administrative - Other </v>
          </cell>
          <cell r="C476" t="str">
            <v/>
          </cell>
        </row>
        <row r="477">
          <cell r="A477" t="str">
            <v>Group Health Insurance</v>
          </cell>
          <cell r="B477" t="str">
            <v xml:space="preserve">General &amp; Administrative - Other </v>
          </cell>
          <cell r="C477" t="str">
            <v/>
          </cell>
        </row>
        <row r="478">
          <cell r="A478" t="str">
            <v>GROUP HEALTH INSURANCE - PLANT OPERATIONS</v>
          </cell>
          <cell r="B478" t="str">
            <v xml:space="preserve">General &amp; Administrative - Other </v>
          </cell>
          <cell r="C478" t="str">
            <v/>
          </cell>
        </row>
        <row r="479">
          <cell r="A479" t="str">
            <v>WORKERS COMPENSATION - NURSING</v>
          </cell>
          <cell r="B479" t="str">
            <v xml:space="preserve">General &amp; Administrative - Other </v>
          </cell>
          <cell r="C479" t="str">
            <v/>
          </cell>
        </row>
        <row r="480">
          <cell r="A480" t="str">
            <v>Workers Compensation</v>
          </cell>
          <cell r="B480" t="str">
            <v xml:space="preserve">General &amp; Administrative - Other </v>
          </cell>
          <cell r="C480" t="str">
            <v/>
          </cell>
        </row>
        <row r="481">
          <cell r="A481" t="str">
            <v>OTHER PROFESSIONAL FEES - SOCIAL SERVICES</v>
          </cell>
          <cell r="B481" t="str">
            <v>Ancillary - Other</v>
          </cell>
          <cell r="C481" t="str">
            <v/>
          </cell>
        </row>
        <row r="482">
          <cell r="A482" t="str">
            <v>PROFESSIONAL SERVICES - NURSING DEP</v>
          </cell>
          <cell r="B482" t="str">
            <v>Ancillary - Other</v>
          </cell>
          <cell r="C482" t="str">
            <v/>
          </cell>
        </row>
        <row r="483">
          <cell r="A483" t="str">
            <v>PROFESSIONAL SERVICES - NURSING DEPT</v>
          </cell>
          <cell r="B483" t="str">
            <v>Ancillary - Other</v>
          </cell>
          <cell r="C483" t="str">
            <v/>
          </cell>
        </row>
        <row r="484">
          <cell r="A484" t="str">
            <v>MEDICAL CARE SUPPLYS - NURSING DEPT</v>
          </cell>
          <cell r="B484" t="str">
            <v>Other Operating Expenses</v>
          </cell>
          <cell r="C484" t="str">
            <v/>
          </cell>
        </row>
        <row r="485">
          <cell r="A485" t="str">
            <v>Medical Care Supplies -Nursing</v>
          </cell>
          <cell r="B485" t="str">
            <v>Other Operating Expenses</v>
          </cell>
          <cell r="C485" t="str">
            <v/>
          </cell>
        </row>
        <row r="486">
          <cell r="A486" t="str">
            <v>OTHER EXPENSE - NURSING DEPT</v>
          </cell>
          <cell r="B486" t="str">
            <v>Other Operating Expenses</v>
          </cell>
          <cell r="C486" t="str">
            <v/>
          </cell>
        </row>
        <row r="487">
          <cell r="A487" t="str">
            <v>PHYSICIAN SERVICES</v>
          </cell>
          <cell r="B487" t="str">
            <v>Ancillary - Other</v>
          </cell>
          <cell r="C487" t="str">
            <v/>
          </cell>
        </row>
        <row r="488">
          <cell r="A488" t="str">
            <v>MEDICAL CARE SUPPLIES - NURSING DEPT</v>
          </cell>
          <cell r="B488" t="str">
            <v>Other Operating Expenses</v>
          </cell>
          <cell r="C488" t="str">
            <v/>
          </cell>
        </row>
        <row r="489">
          <cell r="A489" t="str">
            <v>CLEANING SUPPLIES -  NURSING</v>
          </cell>
          <cell r="B489" t="str">
            <v>Other Operating Expenses</v>
          </cell>
          <cell r="C489" t="str">
            <v/>
          </cell>
        </row>
        <row r="490">
          <cell r="A490" t="str">
            <v>MINOR MEDICAL EQUIPMENT - NURSING DEPT</v>
          </cell>
          <cell r="B490" t="str">
            <v>Other Operating Expenses</v>
          </cell>
          <cell r="C490" t="str">
            <v/>
          </cell>
        </row>
        <row r="491">
          <cell r="A491" t="str">
            <v>MINOR MEDICAL EQUIPMENT - NURSING D</v>
          </cell>
          <cell r="B491" t="str">
            <v>Other Operating Expenses</v>
          </cell>
          <cell r="C491" t="str">
            <v/>
          </cell>
        </row>
        <row r="492">
          <cell r="A492" t="str">
            <v>Minor Medical Equip - Nursing</v>
          </cell>
          <cell r="B492" t="str">
            <v>Other Operating Expenses</v>
          </cell>
          <cell r="C492" t="str">
            <v/>
          </cell>
        </row>
        <row r="493">
          <cell r="A493" t="str">
            <v>CLEANING SUPPLIES - NURSING</v>
          </cell>
          <cell r="B493" t="str">
            <v>Other Operating Expenses</v>
          </cell>
          <cell r="C493" t="str">
            <v/>
          </cell>
        </row>
        <row r="494">
          <cell r="A494" t="str">
            <v>NON-MEDICAL SUPPLIES - NURSING</v>
          </cell>
          <cell r="B494" t="str">
            <v>Other Operating Expenses</v>
          </cell>
          <cell r="C494" t="str">
            <v/>
          </cell>
        </row>
        <row r="495">
          <cell r="A495" t="str">
            <v>PURCHASED SERVICES - NURSING</v>
          </cell>
          <cell r="B495" t="str">
            <v>Ancillary - Other</v>
          </cell>
          <cell r="C495" t="str">
            <v/>
          </cell>
        </row>
        <row r="496">
          <cell r="A496" t="str">
            <v>EQUIPMENT RENTAL - NURSING DEPT</v>
          </cell>
          <cell r="B496" t="str">
            <v>Other Operating Expenses</v>
          </cell>
          <cell r="C496" t="str">
            <v/>
          </cell>
        </row>
        <row r="497">
          <cell r="A497" t="str">
            <v>Equipment Rental - Nursing</v>
          </cell>
          <cell r="B497" t="str">
            <v>Other Operating Expenses</v>
          </cell>
          <cell r="C497" t="str">
            <v/>
          </cell>
        </row>
        <row r="498">
          <cell r="A498" t="str">
            <v>Total NURSING - MEDICARE CERTIFIED</v>
          </cell>
          <cell r="B498" t="str">
            <v/>
          </cell>
          <cell r="C498" t="str">
            <v/>
          </cell>
        </row>
        <row r="499">
          <cell r="A499" t="str">
            <v>OTHER EMPLOYEE BENEFITS</v>
          </cell>
          <cell r="B499" t="str">
            <v xml:space="preserve">General &amp; Administrative - Other </v>
          </cell>
          <cell r="C499" t="str">
            <v/>
          </cell>
        </row>
        <row r="500">
          <cell r="A500" t="str">
            <v>OTHER EMPLOYEE BENEFITS - UNALLOCATED NURSING</v>
          </cell>
          <cell r="B500" t="str">
            <v xml:space="preserve">General &amp; Administrative - Other </v>
          </cell>
          <cell r="C500" t="str">
            <v/>
          </cell>
        </row>
        <row r="501">
          <cell r="A501" t="str">
            <v>Total UNALLOCATED NURSING</v>
          </cell>
          <cell r="B501" t="str">
            <v/>
          </cell>
          <cell r="C501" t="str">
            <v/>
          </cell>
        </row>
        <row r="502">
          <cell r="A502" t="str">
            <v>WAGES - MAINTENANCE</v>
          </cell>
          <cell r="B502" t="str">
            <v>Total Maintenance</v>
          </cell>
          <cell r="C502" t="str">
            <v>Other Non-Nursing Labor</v>
          </cell>
        </row>
        <row r="503">
          <cell r="A503" t="str">
            <v>PAYROLL TAXES - MAINTENANCE</v>
          </cell>
          <cell r="B503" t="str">
            <v>Total Maintenance</v>
          </cell>
          <cell r="C503" t="str">
            <v>Other Non-Nursing Labor</v>
          </cell>
        </row>
        <row r="504">
          <cell r="A504" t="str">
            <v>VACATION  HOLIDAY &amp; SICK LEAVE - MAINT</v>
          </cell>
          <cell r="B504" t="str">
            <v>Total Maintenance</v>
          </cell>
          <cell r="C504" t="str">
            <v>Other Non-Nursing Labor</v>
          </cell>
        </row>
        <row r="505">
          <cell r="A505" t="str">
            <v>Vacation &amp; Sick - Maint</v>
          </cell>
          <cell r="B505" t="str">
            <v>Total Maintenance</v>
          </cell>
          <cell r="C505" t="str">
            <v>Other Non-Nursing Labor</v>
          </cell>
        </row>
        <row r="506">
          <cell r="A506" t="str">
            <v>MAINTENANCE SUPPLIES</v>
          </cell>
          <cell r="B506" t="str">
            <v>Other Operating Expenses</v>
          </cell>
          <cell r="C506" t="str">
            <v/>
          </cell>
        </row>
        <row r="507">
          <cell r="A507" t="str">
            <v>PLANT OPERATIONS &amp; MAINTENANCE-MISC</v>
          </cell>
          <cell r="B507" t="str">
            <v>Total Maintenance</v>
          </cell>
          <cell r="C507" t="str">
            <v>Other Non-Nursing Labor</v>
          </cell>
        </row>
        <row r="508">
          <cell r="A508" t="str">
            <v>PURCHASED SERVICES-OTHER</v>
          </cell>
          <cell r="B508" t="str">
            <v>Total Maintenance</v>
          </cell>
          <cell r="C508" t="str">
            <v>Other Non-Nursing Labor</v>
          </cell>
        </row>
        <row r="509">
          <cell r="A509" t="str">
            <v>PURCHASED SERVICES-REPAIR/MAIN</v>
          </cell>
          <cell r="B509" t="str">
            <v>Total Maintenance</v>
          </cell>
          <cell r="C509" t="str">
            <v>Other Non-Nursing Labor</v>
          </cell>
        </row>
        <row r="510">
          <cell r="A510" t="str">
            <v>PURCHASED SERVICES-OTHER - PLANT OPERATIONS</v>
          </cell>
          <cell r="B510" t="str">
            <v>Total Maintenance</v>
          </cell>
          <cell r="C510" t="str">
            <v>Other Non-Nursing Labor</v>
          </cell>
        </row>
        <row r="511">
          <cell r="A511" t="str">
            <v>CONTRACTED LABOR - PLANT OPERATIONS</v>
          </cell>
          <cell r="B511" t="str">
            <v>Total Maintenance</v>
          </cell>
          <cell r="C511" t="str">
            <v>Other Non-Nursing Labor</v>
          </cell>
        </row>
        <row r="512">
          <cell r="A512" t="str">
            <v>MEDICAL WASTE</v>
          </cell>
          <cell r="B512" t="str">
            <v>Total Maintenance</v>
          </cell>
          <cell r="C512" t="str">
            <v/>
          </cell>
        </row>
        <row r="513">
          <cell r="A513" t="str">
            <v>FUEL - VEHICLES</v>
          </cell>
          <cell r="B513" t="str">
            <v>Total Maintenance</v>
          </cell>
          <cell r="C513" t="str">
            <v/>
          </cell>
        </row>
        <row r="514">
          <cell r="A514" t="str">
            <v>ELECTRICITY</v>
          </cell>
          <cell r="B514" t="str">
            <v>Total Maintenance</v>
          </cell>
          <cell r="C514" t="str">
            <v/>
          </cell>
        </row>
        <row r="515">
          <cell r="A515" t="str">
            <v>CABLE/INTERNET</v>
          </cell>
          <cell r="B515" t="str">
            <v>Total Maintenance</v>
          </cell>
          <cell r="C515" t="str">
            <v/>
          </cell>
        </row>
        <row r="516">
          <cell r="A516" t="str">
            <v>GAS</v>
          </cell>
          <cell r="B516" t="str">
            <v>Total Maintenance</v>
          </cell>
          <cell r="C516" t="str">
            <v/>
          </cell>
        </row>
        <row r="517">
          <cell r="A517" t="str">
            <v>WATER</v>
          </cell>
          <cell r="B517" t="str">
            <v>Total Maintenance</v>
          </cell>
          <cell r="C517" t="str">
            <v/>
          </cell>
        </row>
        <row r="518">
          <cell r="A518" t="str">
            <v>OTHER UTILITIES - PLANT OPERATIONS</v>
          </cell>
          <cell r="B518" t="str">
            <v>Total Maintenance</v>
          </cell>
          <cell r="C518" t="str">
            <v/>
          </cell>
        </row>
        <row r="519">
          <cell r="A519" t="str">
            <v>OTHER UTILITIES</v>
          </cell>
          <cell r="B519" t="str">
            <v>Total Maintenance</v>
          </cell>
          <cell r="C519" t="str">
            <v/>
          </cell>
        </row>
        <row r="520">
          <cell r="A520" t="str">
            <v>TRASH AND GARBAGE COLLECTION</v>
          </cell>
          <cell r="B520" t="str">
            <v>Total Maintenance</v>
          </cell>
          <cell r="C520" t="str">
            <v/>
          </cell>
        </row>
        <row r="521">
          <cell r="A521" t="str">
            <v>SEWER</v>
          </cell>
          <cell r="B521" t="str">
            <v>Total Maintenance</v>
          </cell>
          <cell r="C521" t="str">
            <v/>
          </cell>
        </row>
        <row r="522">
          <cell r="A522" t="str">
            <v>Total PLANT OPERATIONS &amp; MAINTENANC</v>
          </cell>
          <cell r="B522" t="str">
            <v/>
          </cell>
          <cell r="C522" t="str">
            <v/>
          </cell>
        </row>
        <row r="523">
          <cell r="A523" t="str">
            <v>CONTRACTED LABOR</v>
          </cell>
          <cell r="B523" t="str">
            <v>Total Housekeeping &amp; Laundry</v>
          </cell>
          <cell r="C523" t="str">
            <v>Other Non-Nursing Labor</v>
          </cell>
        </row>
        <row r="524">
          <cell r="A524" t="str">
            <v>PURCHASED SERVICES</v>
          </cell>
          <cell r="B524" t="str">
            <v>Total Housekeeping &amp; Laundry</v>
          </cell>
          <cell r="C524" t="str">
            <v>Other Non-Nursing Labor</v>
          </cell>
        </row>
        <row r="525">
          <cell r="A525" t="str">
            <v>PURCHASED SERVICES - HOUSEKEEPING</v>
          </cell>
          <cell r="B525" t="str">
            <v>Total Housekeeping &amp; Laundry</v>
          </cell>
          <cell r="C525" t="str">
            <v>Other Non-Nursing Labor</v>
          </cell>
        </row>
        <row r="526">
          <cell r="A526" t="str">
            <v>OTHER SUPPLIES - HOUSEKEEPING</v>
          </cell>
          <cell r="B526" t="str">
            <v>Total Housekeeping &amp; Laundry</v>
          </cell>
          <cell r="C526" t="str">
            <v/>
          </cell>
        </row>
        <row r="527">
          <cell r="A527" t="str">
            <v xml:space="preserve">CLEANING SUPPLIES - HOUSEKEEPING </v>
          </cell>
          <cell r="B527" t="str">
            <v>Total Housekeeping &amp; Laundry</v>
          </cell>
          <cell r="C527" t="str">
            <v/>
          </cell>
        </row>
        <row r="528">
          <cell r="A528" t="str">
            <v>CONTRACTED LABOR - HOUSEKEEPING</v>
          </cell>
          <cell r="B528" t="str">
            <v>Total Housekeeping &amp; Laundry</v>
          </cell>
          <cell r="C528" t="str">
            <v>Other Non-Nursing Labor</v>
          </cell>
        </row>
        <row r="529">
          <cell r="A529" t="str">
            <v>OTHER SUPPLIES</v>
          </cell>
          <cell r="B529" t="str">
            <v>Total Housekeeping &amp; Laundry</v>
          </cell>
          <cell r="C529" t="str">
            <v/>
          </cell>
        </row>
        <row r="530">
          <cell r="A530" t="str">
            <v>Total HOUSEKEEPING</v>
          </cell>
          <cell r="B530" t="str">
            <v/>
          </cell>
          <cell r="C530" t="str">
            <v/>
          </cell>
        </row>
        <row r="531">
          <cell r="A531" t="str">
            <v>LINEN &amp; BEDDING</v>
          </cell>
          <cell r="B531" t="str">
            <v>Total Housekeeping &amp; Laundry</v>
          </cell>
          <cell r="C531" t="str">
            <v/>
          </cell>
        </row>
        <row r="532">
          <cell r="A532" t="str">
            <v>Cleaning Supplies - Housekeep</v>
          </cell>
          <cell r="B532" t="str">
            <v>Total Housekeeping &amp; Laundry</v>
          </cell>
          <cell r="C532" t="str">
            <v/>
          </cell>
        </row>
        <row r="533">
          <cell r="A533" t="str">
            <v>CLEANING SUPPLIES - LAUNDRY &amp; LINEN</v>
          </cell>
          <cell r="B533" t="str">
            <v>Total Housekeeping &amp; Laundry</v>
          </cell>
          <cell r="C533" t="str">
            <v/>
          </cell>
        </row>
        <row r="534">
          <cell r="A534" t="str">
            <v>Supplies - Laundry</v>
          </cell>
          <cell r="B534" t="str">
            <v>Total Housekeeping &amp; Laundry</v>
          </cell>
          <cell r="C534" t="str">
            <v/>
          </cell>
        </row>
        <row r="535">
          <cell r="A535" t="str">
            <v>Cleaning Supplies - Laundry</v>
          </cell>
          <cell r="B535" t="str">
            <v>Total Housekeeping &amp; Laundry</v>
          </cell>
          <cell r="C535" t="str">
            <v/>
          </cell>
        </row>
        <row r="536">
          <cell r="A536" t="str">
            <v>PURCHASED SERVICES - LAUNDRY &amp; LINEN</v>
          </cell>
          <cell r="B536" t="str">
            <v>Total Housekeeping &amp; Laundry</v>
          </cell>
          <cell r="C536" t="str">
            <v/>
          </cell>
        </row>
        <row r="537">
          <cell r="A537" t="str">
            <v>Purchased Services - Laundry</v>
          </cell>
          <cell r="B537" t="str">
            <v>Total Housekeeping &amp; Laundry</v>
          </cell>
          <cell r="C537" t="str">
            <v/>
          </cell>
        </row>
        <row r="538">
          <cell r="A538" t="str">
            <v>REPAIRS AND MAINTENANCE</v>
          </cell>
          <cell r="B538" t="str">
            <v>Total Maintenance</v>
          </cell>
          <cell r="C538" t="str">
            <v/>
          </cell>
        </row>
        <row r="539">
          <cell r="A539" t="str">
            <v>SUPPLIES - LAUNDRY &amp; LINEN</v>
          </cell>
          <cell r="B539" t="str">
            <v>Total Maintenance</v>
          </cell>
          <cell r="C539" t="str">
            <v/>
          </cell>
        </row>
        <row r="540">
          <cell r="A540" t="str">
            <v>MINOR EQUIPMENT - LAUNDRY</v>
          </cell>
          <cell r="B540" t="str">
            <v>Other Operating Expenses</v>
          </cell>
        </row>
        <row r="541">
          <cell r="A541" t="str">
            <v>CONTRACTED LABOR - LAUNDRY</v>
          </cell>
          <cell r="B541" t="str">
            <v>Total Housekeeping &amp; Laundry</v>
          </cell>
          <cell r="C541" t="str">
            <v>Other Non-Nursing Labor</v>
          </cell>
        </row>
        <row r="542">
          <cell r="A542" t="str">
            <v>CONTRACTED LABOR</v>
          </cell>
          <cell r="B542" t="str">
            <v>Total Housekeeping &amp; Laundry</v>
          </cell>
          <cell r="C542" t="str">
            <v>Other Non-Nursing Labor</v>
          </cell>
        </row>
        <row r="543">
          <cell r="A543" t="str">
            <v>Total LAUNDRY &amp; LINEN</v>
          </cell>
          <cell r="B543" t="str">
            <v/>
          </cell>
          <cell r="C543" t="str">
            <v/>
          </cell>
        </row>
        <row r="544">
          <cell r="A544" t="str">
            <v>WAGES - DIETARY</v>
          </cell>
          <cell r="B544" t="str">
            <v>Dietary - Other</v>
          </cell>
          <cell r="C544" t="str">
            <v>Nursing Labor</v>
          </cell>
        </row>
        <row r="545">
          <cell r="A545" t="str">
            <v>PAYROLL TAXES - DIETARY</v>
          </cell>
          <cell r="B545" t="str">
            <v>Dietary - Other</v>
          </cell>
          <cell r="C545" t="str">
            <v>Nursing Labor</v>
          </cell>
        </row>
        <row r="546">
          <cell r="A546" t="str">
            <v>VACATION  HOLIDAY &amp; SICK LEAVE - DIETARY</v>
          </cell>
          <cell r="B546" t="str">
            <v>Dietary - Other</v>
          </cell>
          <cell r="C546" t="str">
            <v>Nursing Labor</v>
          </cell>
        </row>
        <row r="547">
          <cell r="A547" t="str">
            <v>Vacation &amp; Sick - Dietary</v>
          </cell>
          <cell r="B547" t="str">
            <v>Dietary - Other</v>
          </cell>
          <cell r="C547" t="str">
            <v>Nursing Labor</v>
          </cell>
        </row>
        <row r="548">
          <cell r="A548" t="str">
            <v>OTHER EMPLOYEE BENEFITS - DIETARY</v>
          </cell>
          <cell r="B548" t="str">
            <v xml:space="preserve">General &amp; Administrative - Other </v>
          </cell>
          <cell r="C548" t="str">
            <v/>
          </cell>
        </row>
        <row r="549">
          <cell r="A549" t="str">
            <v>GROUP LIFE INSURANCE - DIETARY</v>
          </cell>
          <cell r="B549" t="str">
            <v xml:space="preserve">General &amp; Administrative - Other </v>
          </cell>
          <cell r="C549" t="str">
            <v/>
          </cell>
        </row>
        <row r="550">
          <cell r="A550" t="str">
            <v>DIETARY SUPPLIES</v>
          </cell>
          <cell r="B550" t="str">
            <v>Dietary - Other</v>
          </cell>
          <cell r="C550" t="str">
            <v/>
          </cell>
        </row>
        <row r="551">
          <cell r="A551" t="str">
            <v>FOOD</v>
          </cell>
          <cell r="B551" t="str">
            <v>Dietary - Raw Food Cost</v>
          </cell>
          <cell r="C551" t="str">
            <v/>
          </cell>
        </row>
        <row r="552">
          <cell r="A552" t="str">
            <v>NOURISHMENTS</v>
          </cell>
          <cell r="B552" t="str">
            <v>Dietary - Raw Food Cost</v>
          </cell>
          <cell r="C552" t="str">
            <v/>
          </cell>
        </row>
        <row r="553">
          <cell r="A553" t="str">
            <v>CLEANING SUPPLIES</v>
          </cell>
          <cell r="B553" t="str">
            <v>Dietary - Other</v>
          </cell>
          <cell r="C553" t="str">
            <v/>
          </cell>
        </row>
        <row r="554">
          <cell r="A554" t="str">
            <v>CLEANING SUPPLIES - DIETARY</v>
          </cell>
          <cell r="B554" t="str">
            <v>Dietary - Other</v>
          </cell>
          <cell r="C554" t="str">
            <v/>
          </cell>
        </row>
        <row r="555">
          <cell r="A555" t="str">
            <v>OTHER EXPENSE - DIETARY</v>
          </cell>
          <cell r="B555" t="str">
            <v>Dietary - Other</v>
          </cell>
          <cell r="C555" t="str">
            <v/>
          </cell>
        </row>
        <row r="556">
          <cell r="A556" t="str">
            <v xml:space="preserve">CLEANING SUPPLIES - DIETARY </v>
          </cell>
          <cell r="B556" t="str">
            <v>Dietary - Other</v>
          </cell>
          <cell r="C556" t="str">
            <v/>
          </cell>
        </row>
        <row r="557">
          <cell r="A557" t="str">
            <v>CONTRACTED LABOR - DIETARY</v>
          </cell>
          <cell r="B557" t="str">
            <v>Dietary - Other</v>
          </cell>
          <cell r="C557" t="str">
            <v/>
          </cell>
        </row>
        <row r="558">
          <cell r="A558" t="str">
            <v>DIETARY CONSULTANT</v>
          </cell>
          <cell r="B558" t="str">
            <v>Dietary - Other</v>
          </cell>
          <cell r="C558" t="str">
            <v/>
          </cell>
        </row>
        <row r="559">
          <cell r="A559" t="str">
            <v>MINOR EQUIPMENT-DISHES  ETC.</v>
          </cell>
          <cell r="B559" t="str">
            <v>Dietary - Other</v>
          </cell>
          <cell r="C559" t="str">
            <v/>
          </cell>
        </row>
        <row r="560">
          <cell r="A560" t="str">
            <v>Minor Equipment-Dishes Etc.</v>
          </cell>
          <cell r="B560" t="str">
            <v>Dietary - Other</v>
          </cell>
          <cell r="C560" t="str">
            <v/>
          </cell>
        </row>
        <row r="561">
          <cell r="A561" t="str">
            <v>Total DIETARY</v>
          </cell>
          <cell r="B561" t="str">
            <v/>
          </cell>
          <cell r="C561" t="str">
            <v/>
          </cell>
        </row>
        <row r="562">
          <cell r="A562" t="str">
            <v>WAGES - SOCIAL SERVICES</v>
          </cell>
          <cell r="B562" t="str">
            <v>Other Operating Expenses</v>
          </cell>
          <cell r="C562" t="str">
            <v>Nursing Labor</v>
          </cell>
        </row>
        <row r="563">
          <cell r="A563" t="str">
            <v>PAYROLL TAXES - SOCIAL SERVICES</v>
          </cell>
          <cell r="B563" t="str">
            <v>Other Operating Expenses</v>
          </cell>
          <cell r="C563" t="str">
            <v>Nursing Labor</v>
          </cell>
        </row>
        <row r="564">
          <cell r="A564" t="str">
            <v>Payroll Taxes - Social Service</v>
          </cell>
          <cell r="B564" t="str">
            <v>Other Operating Expenses</v>
          </cell>
          <cell r="C564" t="str">
            <v>Nursing Labor</v>
          </cell>
        </row>
        <row r="565">
          <cell r="A565" t="str">
            <v>VACATION  HOLIDAY &amp; SICK LEAVE - SOCIAL SERVICES</v>
          </cell>
          <cell r="B565" t="str">
            <v>Other Operating Expenses</v>
          </cell>
          <cell r="C565" t="str">
            <v>Nursing Labor</v>
          </cell>
        </row>
        <row r="566">
          <cell r="A566" t="str">
            <v>Vacation &amp;Sick Social Service</v>
          </cell>
          <cell r="B566" t="str">
            <v>Other Operating Expenses</v>
          </cell>
          <cell r="C566" t="str">
            <v>Nursing Labor</v>
          </cell>
        </row>
        <row r="567">
          <cell r="A567" t="str">
            <v>CONTRACTED LABOR - SOCIAL SERVICES</v>
          </cell>
          <cell r="B567" t="str">
            <v>Other Operating Expenses</v>
          </cell>
          <cell r="C567" t="str">
            <v>Other Non-Nursing Labor</v>
          </cell>
        </row>
        <row r="568">
          <cell r="A568" t="str">
            <v>SOCIAL SERVICES SUPPLY ACC</v>
          </cell>
          <cell r="B568" t="str">
            <v>Other Operating Expenses</v>
          </cell>
        </row>
        <row r="569">
          <cell r="A569" t="str">
            <v>Total SOCIAL SERVICES</v>
          </cell>
          <cell r="B569" t="str">
            <v/>
          </cell>
          <cell r="C569" t="str">
            <v/>
          </cell>
        </row>
        <row r="570">
          <cell r="A570" t="str">
            <v>WAGES - ACTIVITIES</v>
          </cell>
          <cell r="B570" t="str">
            <v>Other Operating Expenses</v>
          </cell>
          <cell r="C570" t="str">
            <v>Nursing Labor</v>
          </cell>
        </row>
        <row r="571">
          <cell r="A571" t="str">
            <v>PAYROLL TAXES ACTIVITY DEPT</v>
          </cell>
          <cell r="B571" t="str">
            <v>Other Operating Expenses</v>
          </cell>
          <cell r="C571" t="str">
            <v>Nursing Labor</v>
          </cell>
        </row>
        <row r="572">
          <cell r="A572" t="str">
            <v>VACATION  HOLIDAY &amp; SICK LEAVE - ACTIVITIES</v>
          </cell>
          <cell r="B572" t="str">
            <v>Other Operating Expenses</v>
          </cell>
          <cell r="C572" t="str">
            <v>Nursing Labor</v>
          </cell>
        </row>
        <row r="573">
          <cell r="A573" t="str">
            <v>Vacation &amp; Sick - Activities</v>
          </cell>
          <cell r="B573" t="str">
            <v>Other Operating Expenses</v>
          </cell>
          <cell r="C573" t="str">
            <v>Nursing Labor</v>
          </cell>
        </row>
        <row r="574">
          <cell r="A574" t="str">
            <v>OTHER EXPENSE - ACTIVITIES</v>
          </cell>
          <cell r="B574" t="str">
            <v>Other Operating Expenses</v>
          </cell>
        </row>
        <row r="575">
          <cell r="A575" t="str">
            <v>PURCHASED SERVICES - ACTIVITIES</v>
          </cell>
          <cell r="B575" t="str">
            <v>Other Operating Expenses</v>
          </cell>
        </row>
        <row r="576">
          <cell r="A576" t="str">
            <v xml:space="preserve">CONTRACTED LABOR - ACTIVITIES </v>
          </cell>
          <cell r="B576" t="str">
            <v>Other Operating Expenses</v>
          </cell>
          <cell r="C576" t="str">
            <v>Other Non-Nursing Labor</v>
          </cell>
        </row>
        <row r="577">
          <cell r="A577" t="str">
            <v>Contracted Labor - Activities</v>
          </cell>
          <cell r="B577" t="str">
            <v>Other Operating Expenses</v>
          </cell>
          <cell r="C577" t="str">
            <v>Other Non-Nursing Labor</v>
          </cell>
        </row>
        <row r="578">
          <cell r="A578" t="str">
            <v>ACTIVITY SUPPLIES</v>
          </cell>
          <cell r="B578" t="str">
            <v>Other Operating Expenses</v>
          </cell>
          <cell r="C578" t="str">
            <v/>
          </cell>
        </row>
        <row r="579">
          <cell r="A579" t="str">
            <v>Total ACTIVITIES</v>
          </cell>
          <cell r="B579" t="str">
            <v/>
          </cell>
          <cell r="C579" t="str">
            <v/>
          </cell>
        </row>
        <row r="580">
          <cell r="A580" t="str">
            <v>WAGES-ADMINISTRATION</v>
          </cell>
          <cell r="B580" t="str">
            <v xml:space="preserve">General &amp; Administrative - Other </v>
          </cell>
        </row>
        <row r="581">
          <cell r="A581" t="str">
            <v>VACATION  HOLIDAY &amp; SICK LEAVE - ADMINISTRATION</v>
          </cell>
          <cell r="B581" t="str">
            <v xml:space="preserve">General &amp; Administrative - Other </v>
          </cell>
        </row>
        <row r="582">
          <cell r="A582" t="str">
            <v>Vacation &amp; Sick - Admin</v>
          </cell>
          <cell r="B582" t="str">
            <v xml:space="preserve">General &amp; Administrative - Other </v>
          </cell>
        </row>
        <row r="583">
          <cell r="A583" t="str">
            <v>WAGES - MARKETING</v>
          </cell>
          <cell r="B583" t="str">
            <v>Total Marketing</v>
          </cell>
        </row>
        <row r="584">
          <cell r="A584" t="str">
            <v>WAGES - DSD</v>
          </cell>
          <cell r="B584" t="str">
            <v xml:space="preserve">General &amp; Administrative - Other </v>
          </cell>
        </row>
        <row r="585">
          <cell r="A585" t="str">
            <v>VACATION HOLDIAY &amp; SICK LEAVE – DSD</v>
          </cell>
          <cell r="B585" t="str">
            <v xml:space="preserve">General &amp; Administrative - Other </v>
          </cell>
        </row>
        <row r="586">
          <cell r="A586" t="str">
            <v>Vacation &amp; Sick ⿿ DSD</v>
          </cell>
          <cell r="B586" t="str">
            <v xml:space="preserve">General &amp; Administrative - Other </v>
          </cell>
        </row>
        <row r="587">
          <cell r="A587" t="str">
            <v>MEALS &amp; ENT.</v>
          </cell>
          <cell r="B587" t="str">
            <v>Other Operating Expenses</v>
          </cell>
          <cell r="C587" t="str">
            <v/>
          </cell>
        </row>
        <row r="588">
          <cell r="A588" t="str">
            <v>Meals</v>
          </cell>
          <cell r="B588" t="str">
            <v>Other Operating Expenses</v>
          </cell>
          <cell r="C588" t="str">
            <v/>
          </cell>
        </row>
        <row r="589">
          <cell r="A589" t="str">
            <v>Meals Celebratory</v>
          </cell>
          <cell r="B589" t="str">
            <v>Other Operating Expenses</v>
          </cell>
          <cell r="C589" t="str">
            <v/>
          </cell>
        </row>
        <row r="590">
          <cell r="A590" t="str">
            <v>Gifts</v>
          </cell>
          <cell r="B590" t="str">
            <v>Other Operating Expenses</v>
          </cell>
          <cell r="C590" t="str">
            <v/>
          </cell>
        </row>
        <row r="591">
          <cell r="A591" t="str">
            <v>Donations</v>
          </cell>
          <cell r="B591" t="str">
            <v>Other Operating Expenses</v>
          </cell>
          <cell r="C591" t="str">
            <v/>
          </cell>
        </row>
        <row r="592">
          <cell r="A592" t="str">
            <v>INSURANCE-PROFESSIONAL LIABILI</v>
          </cell>
          <cell r="B592" t="str">
            <v>Insurance</v>
          </cell>
          <cell r="C592" t="str">
            <v/>
          </cell>
        </row>
        <row r="593">
          <cell r="A593" t="str">
            <v>Insurance - PLGL</v>
          </cell>
          <cell r="B593" t="str">
            <v>Insurance</v>
          </cell>
          <cell r="C593" t="str">
            <v/>
          </cell>
        </row>
        <row r="594">
          <cell r="A594" t="str">
            <v>PAYROLL TAXES</v>
          </cell>
          <cell r="B594" t="str">
            <v xml:space="preserve">General &amp; Administrative - Other </v>
          </cell>
          <cell r="C594" t="str">
            <v/>
          </cell>
        </row>
        <row r="595">
          <cell r="A595" t="str">
            <v>CONTRACTED LABOR - ADMINISTRATION</v>
          </cell>
          <cell r="B595" t="str">
            <v xml:space="preserve">General &amp; Administrative - Other </v>
          </cell>
          <cell r="C595" t="str">
            <v>Other Non-Nursing Labor</v>
          </cell>
        </row>
        <row r="596">
          <cell r="A596" t="str">
            <v>MEDICAL DIRECTOR FEES</v>
          </cell>
          <cell r="B596" t="str">
            <v>Other Operating Expenses</v>
          </cell>
          <cell r="C596" t="str">
            <v/>
          </cell>
        </row>
        <row r="597">
          <cell r="A597" t="str">
            <v>UMBRELLA - INSURANCE PL</v>
          </cell>
          <cell r="B597" t="str">
            <v>Tenant Other Income and Expense</v>
          </cell>
          <cell r="C597" t="str">
            <v/>
          </cell>
        </row>
        <row r="598">
          <cell r="A598" t="str">
            <v>INSURANCE - MANAGEMENT LIABLITY</v>
          </cell>
          <cell r="B598" t="str">
            <v>Insurance</v>
          </cell>
          <cell r="C598" t="str">
            <v/>
          </cell>
        </row>
        <row r="599">
          <cell r="A599" t="str">
            <v>Insurance - Management</v>
          </cell>
          <cell r="B599" t="str">
            <v>Insurance</v>
          </cell>
          <cell r="C599" t="str">
            <v/>
          </cell>
        </row>
        <row r="600">
          <cell r="A600" t="str">
            <v>INSURANCE - CRIME</v>
          </cell>
          <cell r="B600" t="str">
            <v>Insurance</v>
          </cell>
          <cell r="C600" t="str">
            <v/>
          </cell>
        </row>
        <row r="601">
          <cell r="A601" t="str">
            <v>PAYROLL TAXES - ADMINISTRATION</v>
          </cell>
          <cell r="B601" t="str">
            <v xml:space="preserve">General &amp; Administrative - Other </v>
          </cell>
          <cell r="C601" t="str">
            <v/>
          </cell>
        </row>
        <row r="602">
          <cell r="A602" t="str">
            <v>THERAPY CONSULTANT</v>
          </cell>
          <cell r="B602" t="str">
            <v>Other Operating Expenses</v>
          </cell>
          <cell r="C602" t="str">
            <v/>
          </cell>
        </row>
        <row r="603">
          <cell r="A603" t="str">
            <v>PAYROLL TAXES - THERAPY</v>
          </cell>
          <cell r="B603" t="str">
            <v>Other Operating Expenses</v>
          </cell>
          <cell r="C603" t="str">
            <v/>
          </cell>
        </row>
        <row r="604">
          <cell r="A604" t="str">
            <v>CLAIM SETTLEMENT</v>
          </cell>
          <cell r="B604" t="str">
            <v>Tenant Other Income and Expense</v>
          </cell>
          <cell r="C604" t="str">
            <v/>
          </cell>
        </row>
        <row r="605">
          <cell r="A605" t="str">
            <v>OTHER PROFESSIONAL FEES - ADMINISTRATION</v>
          </cell>
          <cell r="B605" t="str">
            <v>Other Operating Expenses</v>
          </cell>
          <cell r="C605" t="str">
            <v/>
          </cell>
        </row>
        <row r="606">
          <cell r="A606" t="str">
            <v>SUPPLIES - ADMINISTRATION</v>
          </cell>
          <cell r="B606" t="str">
            <v>Other Operating Expenses</v>
          </cell>
          <cell r="C606" t="str">
            <v/>
          </cell>
        </row>
        <row r="607">
          <cell r="A607" t="str">
            <v>MINOR EQUIPMENT - ADMINISTRATION</v>
          </cell>
          <cell r="B607" t="str">
            <v>Other Operating Expenses</v>
          </cell>
          <cell r="C607" t="str">
            <v/>
          </cell>
        </row>
        <row r="608">
          <cell r="A608" t="str">
            <v xml:space="preserve">OFFICE EXPENSE </v>
          </cell>
          <cell r="B608" t="str">
            <v>Other Operating Expenses</v>
          </cell>
          <cell r="C608" t="str">
            <v/>
          </cell>
        </row>
        <row r="609">
          <cell r="A609" t="str">
            <v xml:space="preserve">QA FEE </v>
          </cell>
          <cell r="B609" t="str">
            <v xml:space="preserve">General &amp; Administrative - Other </v>
          </cell>
          <cell r="C609" t="str">
            <v/>
          </cell>
        </row>
        <row r="610">
          <cell r="A610" t="str">
            <v>MEDICAL RECORDS CONSULTANT FEE</v>
          </cell>
          <cell r="B610" t="str">
            <v>Other Operating Expenses</v>
          </cell>
          <cell r="C610" t="str">
            <v/>
          </cell>
        </row>
        <row r="611">
          <cell r="A611" t="str">
            <v>DATA PROCESSING FEES</v>
          </cell>
          <cell r="B611" t="str">
            <v xml:space="preserve">General &amp; Administrative - Other </v>
          </cell>
          <cell r="C611" t="str">
            <v/>
          </cell>
        </row>
        <row r="612">
          <cell r="A612" t="str">
            <v>OTHER PROFESSIONAL FEES</v>
          </cell>
          <cell r="B612" t="str">
            <v xml:space="preserve">General &amp; Administrative - Other </v>
          </cell>
          <cell r="C612" t="str">
            <v/>
          </cell>
        </row>
        <row r="613">
          <cell r="A613" t="str">
            <v>SUPPLIES</v>
          </cell>
          <cell r="B613" t="str">
            <v xml:space="preserve">General &amp; Administrative - Other </v>
          </cell>
          <cell r="C613" t="str">
            <v/>
          </cell>
        </row>
        <row r="614">
          <cell r="A614" t="str">
            <v>COMPUTER EXPENSE</v>
          </cell>
          <cell r="B614" t="str">
            <v xml:space="preserve">General &amp; Administrative - Other </v>
          </cell>
        </row>
        <row r="615">
          <cell r="A615" t="str">
            <v>COMPUTER SUPPORT/Updates</v>
          </cell>
          <cell r="B615" t="str">
            <v xml:space="preserve">General &amp; Administrative - Other </v>
          </cell>
          <cell r="C615" t="str">
            <v/>
          </cell>
        </row>
        <row r="616">
          <cell r="A616" t="str">
            <v>COMPUTER SUPPORT</v>
          </cell>
          <cell r="B616" t="str">
            <v xml:space="preserve">General &amp; Administrative - Other </v>
          </cell>
          <cell r="C616" t="str">
            <v/>
          </cell>
        </row>
        <row r="617">
          <cell r="A617" t="str">
            <v>PROFESSIONAL FEES-LEGAL</v>
          </cell>
          <cell r="B617" t="str">
            <v xml:space="preserve">General &amp; Administrative - Other </v>
          </cell>
          <cell r="C617" t="str">
            <v/>
          </cell>
        </row>
        <row r="618">
          <cell r="A618" t="str">
            <v>PROFESSIONAL FEES-ACCOUNTING</v>
          </cell>
          <cell r="B618" t="str">
            <v xml:space="preserve">General &amp; Administrative - Other </v>
          </cell>
          <cell r="C618" t="str">
            <v/>
          </cell>
        </row>
        <row r="619">
          <cell r="A619" t="str">
            <v>POSTAGE</v>
          </cell>
          <cell r="B619" t="str">
            <v>Other Operating Expenses</v>
          </cell>
          <cell r="C619" t="str">
            <v/>
          </cell>
        </row>
        <row r="620">
          <cell r="A620" t="str">
            <v>OFFICE SUPPLIES</v>
          </cell>
          <cell r="B620" t="str">
            <v>Other Operating Expenses</v>
          </cell>
          <cell r="C620" t="str">
            <v/>
          </cell>
        </row>
        <row r="621">
          <cell r="A621" t="str">
            <v>OFFICE EXPENSE</v>
          </cell>
          <cell r="B621" t="str">
            <v>Other Operating Expenses</v>
          </cell>
          <cell r="C621" t="str">
            <v/>
          </cell>
        </row>
        <row r="622">
          <cell r="A622" t="str">
            <v>Minor Equipment - Admin</v>
          </cell>
          <cell r="B622" t="str">
            <v>Other Operating Expenses</v>
          </cell>
        </row>
        <row r="623">
          <cell r="A623" t="str">
            <v>LICENSE &amp; PERMITS</v>
          </cell>
          <cell r="B623" t="str">
            <v xml:space="preserve">General &amp; Administrative - Other </v>
          </cell>
          <cell r="C623" t="str">
            <v/>
          </cell>
        </row>
        <row r="624">
          <cell r="A624" t="str">
            <v>MANAGEMENT FEE</v>
          </cell>
          <cell r="B624" t="str">
            <v>Tenant Actual Management Fee</v>
          </cell>
          <cell r="C624" t="str">
            <v/>
          </cell>
        </row>
        <row r="625">
          <cell r="A625" t="str">
            <v>OTHER CONSULTANT FEES</v>
          </cell>
          <cell r="B625" t="str">
            <v>Other Operating Expenses</v>
          </cell>
          <cell r="C625" t="str">
            <v/>
          </cell>
        </row>
        <row r="626">
          <cell r="A626" t="str">
            <v>ADVERTISING</v>
          </cell>
          <cell r="B626" t="str">
            <v>Total Marketing</v>
          </cell>
          <cell r="C626" t="str">
            <v/>
          </cell>
        </row>
        <row r="627">
          <cell r="A627" t="str">
            <v>TRAVEL</v>
          </cell>
          <cell r="B627" t="str">
            <v>Other Operating Expenses</v>
          </cell>
          <cell r="C627" t="str">
            <v/>
          </cell>
        </row>
        <row r="628">
          <cell r="A628" t="str">
            <v>TELEPHONE</v>
          </cell>
          <cell r="B628" t="str">
            <v>Other Operating Expenses</v>
          </cell>
          <cell r="C628" t="str">
            <v/>
          </cell>
        </row>
        <row r="629">
          <cell r="A629" t="str">
            <v>DUES &amp; SUBSCRIPTION</v>
          </cell>
          <cell r="B629" t="str">
            <v xml:space="preserve">General &amp; Administrative - Other </v>
          </cell>
          <cell r="C629" t="str">
            <v/>
          </cell>
        </row>
        <row r="630">
          <cell r="A630" t="str">
            <v>SEMINARS-EMPLOYEE EDUCATION</v>
          </cell>
          <cell r="B630" t="str">
            <v xml:space="preserve">General &amp; Administrative - Other </v>
          </cell>
          <cell r="C630" t="str">
            <v/>
          </cell>
        </row>
        <row r="631">
          <cell r="A631" t="str">
            <v>PROFESSIONAL FEES-OTHER</v>
          </cell>
          <cell r="B631" t="str">
            <v xml:space="preserve">General &amp; Administrative - Other </v>
          </cell>
          <cell r="C631" t="str">
            <v/>
          </cell>
        </row>
        <row r="632">
          <cell r="A632" t="str">
            <v>BUSINESS TAXES</v>
          </cell>
          <cell r="B632" t="str">
            <v xml:space="preserve">General &amp; Administrative - Other </v>
          </cell>
          <cell r="C632" t="str">
            <v/>
          </cell>
        </row>
        <row r="633">
          <cell r="A633" t="str">
            <v>QA FEE</v>
          </cell>
          <cell r="B633" t="str">
            <v xml:space="preserve">General &amp; Administrative - Other </v>
          </cell>
          <cell r="C633" t="str">
            <v/>
          </cell>
        </row>
        <row r="634">
          <cell r="A634" t="str">
            <v>COMMERCE TAX</v>
          </cell>
          <cell r="B634" t="str">
            <v xml:space="preserve">General &amp; Administrative - Other </v>
          </cell>
          <cell r="C634" t="str">
            <v/>
          </cell>
        </row>
        <row r="635">
          <cell r="A635" t="str">
            <v>Loan Fees</v>
          </cell>
          <cell r="B635" t="str">
            <v xml:space="preserve">General &amp; Administrative - Other </v>
          </cell>
          <cell r="C635" t="str">
            <v/>
          </cell>
        </row>
        <row r="636">
          <cell r="A636" t="str">
            <v>LATE FEES</v>
          </cell>
          <cell r="B636" t="str">
            <v xml:space="preserve">General &amp; Administrative - Other </v>
          </cell>
          <cell r="C636" t="str">
            <v/>
          </cell>
        </row>
        <row r="637">
          <cell r="A637" t="str">
            <v>BANK CHARGES</v>
          </cell>
          <cell r="B637" t="str">
            <v xml:space="preserve">General &amp; Administrative - Other </v>
          </cell>
          <cell r="C637" t="str">
            <v/>
          </cell>
        </row>
        <row r="638">
          <cell r="A638" t="str">
            <v>DEPRECIATION EQUIPMENT</v>
          </cell>
          <cell r="B638" t="str">
            <v xml:space="preserve">General &amp; Administrative - Other </v>
          </cell>
          <cell r="C638" t="str">
            <v/>
          </cell>
        </row>
        <row r="639">
          <cell r="A639" t="str">
            <v>Depreciation Expense</v>
          </cell>
          <cell r="B639" t="str">
            <v xml:space="preserve">General &amp; Administrative - Other </v>
          </cell>
          <cell r="C639" t="str">
            <v/>
          </cell>
        </row>
        <row r="640">
          <cell r="A640" t="str">
            <v>MISCELLANEOUS</v>
          </cell>
          <cell r="B640" t="str">
            <v>Other Operating Expenses</v>
          </cell>
          <cell r="C640" t="str">
            <v/>
          </cell>
        </row>
        <row r="641">
          <cell r="A641" t="str">
            <v>MISCELLANEOUS - OFFICE EXPENSE</v>
          </cell>
          <cell r="B641" t="str">
            <v>Other Operating Expenses</v>
          </cell>
          <cell r="C641" t="str">
            <v/>
          </cell>
        </row>
        <row r="642">
          <cell r="A642" t="str">
            <v>CONTRACTED BEAUTICIAN</v>
          </cell>
          <cell r="B642" t="str">
            <v>Other Operating Expenses</v>
          </cell>
          <cell r="C642" t="str">
            <v/>
          </cell>
        </row>
        <row r="643">
          <cell r="A643" t="str">
            <v>BAD DEBT MEDICARE</v>
          </cell>
          <cell r="B643" t="str">
            <v>Tenant Bad Debt Expense</v>
          </cell>
          <cell r="C643" t="str">
            <v/>
          </cell>
        </row>
        <row r="644">
          <cell r="A644" t="str">
            <v>BAD DEBT HMO</v>
          </cell>
          <cell r="B644" t="str">
            <v>Tenant Bad Debt Expense</v>
          </cell>
          <cell r="C644" t="str">
            <v/>
          </cell>
        </row>
        <row r="645">
          <cell r="A645" t="str">
            <v>BAD DEBT PRIVATE</v>
          </cell>
          <cell r="B645" t="str">
            <v>Tenant Bad Debt Expense</v>
          </cell>
          <cell r="C645" t="str">
            <v/>
          </cell>
        </row>
        <row r="646">
          <cell r="A646" t="str">
            <v>BAD DEBT MEDI-CAL</v>
          </cell>
          <cell r="B646" t="str">
            <v>Tenant Bad Debt Expense</v>
          </cell>
          <cell r="C646" t="str">
            <v/>
          </cell>
        </row>
        <row r="647">
          <cell r="A647" t="str">
            <v>LOSS OF AN ASSET</v>
          </cell>
          <cell r="B647" t="str">
            <v>Tenant Bad Debt Expense</v>
          </cell>
        </row>
        <row r="648">
          <cell r="A648" t="str">
            <v>Other Loss</v>
          </cell>
          <cell r="B648" t="str">
            <v>Tenant Bad Debt Expense</v>
          </cell>
        </row>
        <row r="649">
          <cell r="A649" t="str">
            <v>Bad Debt Veteran</v>
          </cell>
          <cell r="B649" t="str">
            <v>Tenant Bad Debt Expense</v>
          </cell>
          <cell r="C649" t="str">
            <v/>
          </cell>
        </row>
        <row r="650">
          <cell r="A650" t="str">
            <v>VETERAN</v>
          </cell>
          <cell r="B650" t="str">
            <v>Tenant Bad Debt Expense</v>
          </cell>
          <cell r="C650" t="str">
            <v/>
          </cell>
        </row>
        <row r="651">
          <cell r="A651" t="str">
            <v>BAD DEBT MEDICAL</v>
          </cell>
          <cell r="B651" t="str">
            <v>Tenant Bad Debt Expense</v>
          </cell>
          <cell r="C651" t="str">
            <v/>
          </cell>
        </row>
        <row r="652">
          <cell r="A652" t="str">
            <v>BAD DEBT HOSPICE</v>
          </cell>
          <cell r="B652" t="str">
            <v>Tenant Bad Debt Expense</v>
          </cell>
          <cell r="C652" t="str">
            <v/>
          </cell>
        </row>
        <row r="653">
          <cell r="A653" t="str">
            <v>Total ADMINISTRATION</v>
          </cell>
          <cell r="B653" t="str">
            <v/>
          </cell>
          <cell r="C653" t="str">
            <v/>
          </cell>
        </row>
        <row r="654">
          <cell r="A654" t="str">
            <v>PRINTING AND FORMS</v>
          </cell>
          <cell r="B654" t="str">
            <v>Ancillary - Therapy</v>
          </cell>
          <cell r="C654" t="str">
            <v/>
          </cell>
        </row>
        <row r="655">
          <cell r="A655" t="str">
            <v>FINES &amp; PENALTIES</v>
          </cell>
          <cell r="B655" t="str">
            <v>Legal (Fines, Penalties, CMP)</v>
          </cell>
          <cell r="C655" t="str">
            <v/>
          </cell>
        </row>
        <row r="656">
          <cell r="A656" t="str">
            <v>TAXES &amp; LICENSES</v>
          </cell>
          <cell r="B656" t="str">
            <v>Ancillary - Therapy</v>
          </cell>
          <cell r="C656" t="str">
            <v/>
          </cell>
        </row>
        <row r="657">
          <cell r="A657" t="str">
            <v>OTHER EXPENSE - THERAPY</v>
          </cell>
          <cell r="B657" t="str">
            <v>Ancillary - Therapy</v>
          </cell>
          <cell r="C657" t="str">
            <v/>
          </cell>
        </row>
        <row r="658">
          <cell r="A658" t="str">
            <v>GROUP HEALTH INSURANCE - THERAPY</v>
          </cell>
          <cell r="B658" t="str">
            <v xml:space="preserve">General &amp; Administrative - Other </v>
          </cell>
          <cell r="C658" t="str">
            <v/>
          </cell>
        </row>
        <row r="659">
          <cell r="A659" t="str">
            <v>CONTRACT LABOR - THERAPY</v>
          </cell>
          <cell r="B659" t="str">
            <v>Ancillary - Therapy</v>
          </cell>
          <cell r="C659" t="str">
            <v>Other Non-Nursing Labor</v>
          </cell>
        </row>
        <row r="660">
          <cell r="A660" t="str">
            <v>MEDICAL TRANSPORT - THERAPY</v>
          </cell>
          <cell r="B660" t="str">
            <v>Ancillary - Therapy</v>
          </cell>
          <cell r="C660" t="str">
            <v/>
          </cell>
        </row>
        <row r="661">
          <cell r="A661" t="str">
            <v>WAGES - PHYSICAL THERAPISTS</v>
          </cell>
          <cell r="B661" t="str">
            <v>Ancillary - Therapy</v>
          </cell>
          <cell r="C661" t="str">
            <v>Nursing Labor</v>
          </cell>
        </row>
        <row r="662">
          <cell r="A662" t="str">
            <v>Wages - Physical Therapist</v>
          </cell>
          <cell r="B662" t="str">
            <v>Ancillary - Therapy</v>
          </cell>
          <cell r="C662" t="str">
            <v>Nursing Labor</v>
          </cell>
        </row>
        <row r="663">
          <cell r="A663" t="str">
            <v>VACATION HOLDIAY &amp; SICK LEAVE – PHYSICAL THERAPIST</v>
          </cell>
          <cell r="B663" t="str">
            <v>Ancillary - Therapy</v>
          </cell>
          <cell r="C663" t="str">
            <v>Nursing Labor</v>
          </cell>
        </row>
        <row r="664">
          <cell r="A664" t="str">
            <v>Vacation &amp; Sick ⿿ Therapy</v>
          </cell>
          <cell r="B664" t="str">
            <v>Ancillary - Therapy</v>
          </cell>
          <cell r="C664" t="str">
            <v>Nursing Labor</v>
          </cell>
        </row>
        <row r="665">
          <cell r="A665" t="str">
            <v>THERAPY - Contract Labor</v>
          </cell>
          <cell r="B665" t="str">
            <v>Ancillary - Therapy</v>
          </cell>
          <cell r="C665" t="str">
            <v>Other Non-Nursing Labor</v>
          </cell>
        </row>
        <row r="666">
          <cell r="A666" t="str">
            <v>SUPPLIES - THERAPY</v>
          </cell>
          <cell r="B666" t="str">
            <v>Ancillary - Therapy</v>
          </cell>
          <cell r="C666" t="str">
            <v/>
          </cell>
        </row>
        <row r="667">
          <cell r="A667" t="str">
            <v>Total THERAPY</v>
          </cell>
          <cell r="B667" t="str">
            <v/>
          </cell>
          <cell r="C667" t="str">
            <v/>
          </cell>
        </row>
        <row r="668">
          <cell r="A668" t="str">
            <v>SUPPLIES - PEDIATRIC</v>
          </cell>
          <cell r="B668" t="str">
            <v>Ancillary - Other</v>
          </cell>
          <cell r="C668" t="str">
            <v/>
          </cell>
        </row>
        <row r="669">
          <cell r="A669" t="str">
            <v>MEALS - PEDIATRIC</v>
          </cell>
          <cell r="B669" t="str">
            <v>Ancillary - Other</v>
          </cell>
          <cell r="C669" t="str">
            <v/>
          </cell>
        </row>
        <row r="670">
          <cell r="A670" t="str">
            <v>PURCHASED SERVICES PEDIATRIC</v>
          </cell>
          <cell r="B670" t="str">
            <v>Ancillary - Other</v>
          </cell>
          <cell r="C670" t="str">
            <v/>
          </cell>
        </row>
        <row r="671">
          <cell r="A671" t="str">
            <v>Total PEDIATRIC</v>
          </cell>
          <cell r="B671" t="str">
            <v/>
          </cell>
          <cell r="C671" t="str">
            <v/>
          </cell>
        </row>
        <row r="672">
          <cell r="A672" t="str">
            <v>LAND IMPROVEMENTS</v>
          </cell>
          <cell r="B672" t="str">
            <v>Total Maintenance</v>
          </cell>
          <cell r="C672" t="str">
            <v/>
          </cell>
        </row>
        <row r="673">
          <cell r="A673" t="str">
            <v>Total LAND IMPROVEMENTS</v>
          </cell>
          <cell r="B673" t="str">
            <v/>
          </cell>
          <cell r="C673" t="str">
            <v/>
          </cell>
        </row>
        <row r="674">
          <cell r="A674" t="str">
            <v>BUILDINGS &amp; IMPROVEMENTS</v>
          </cell>
          <cell r="B674" t="str">
            <v>Total Maintenance</v>
          </cell>
          <cell r="C674" t="str">
            <v/>
          </cell>
        </row>
        <row r="675">
          <cell r="A675" t="str">
            <v>Total BUILDINGS &amp; IMPROVEMENTS</v>
          </cell>
          <cell r="B675" t="str">
            <v/>
          </cell>
          <cell r="C675" t="str">
            <v/>
          </cell>
        </row>
        <row r="676">
          <cell r="A676" t="str">
            <v>LEASE - BUILDING</v>
          </cell>
          <cell r="B676" t="str">
            <v>Tenant Rent Expense</v>
          </cell>
          <cell r="C676" t="str">
            <v/>
          </cell>
        </row>
        <row r="677">
          <cell r="A677" t="str">
            <v>LEASE - EQUIPMENT</v>
          </cell>
          <cell r="B677" t="str">
            <v>Other Operating Expenses</v>
          </cell>
          <cell r="C677" t="str">
            <v/>
          </cell>
        </row>
        <row r="678">
          <cell r="A678" t="str">
            <v>LEASE - AUTO</v>
          </cell>
          <cell r="B678" t="str">
            <v>Other Operating Expenses</v>
          </cell>
          <cell r="C678" t="str">
            <v/>
          </cell>
        </row>
        <row r="679">
          <cell r="A679" t="str">
            <v>Total LEASES &amp; RENTALS</v>
          </cell>
          <cell r="B679" t="str">
            <v/>
          </cell>
          <cell r="C679" t="str">
            <v/>
          </cell>
        </row>
        <row r="680">
          <cell r="A680" t="str">
            <v>REAL PROPERTY TAXES</v>
          </cell>
          <cell r="B680" t="str">
            <v>Property Taxes</v>
          </cell>
          <cell r="C680" t="str">
            <v/>
          </cell>
        </row>
        <row r="681">
          <cell r="A681" t="str">
            <v>UNSECURED PROPERTY TAXES</v>
          </cell>
          <cell r="B681" t="str">
            <v>Other Operating Expenses</v>
          </cell>
          <cell r="C681" t="str">
            <v/>
          </cell>
        </row>
        <row r="682">
          <cell r="A682" t="str">
            <v>PERSONAL PROPERTY TAXES</v>
          </cell>
          <cell r="B682" t="str">
            <v>Other Operating Expenses</v>
          </cell>
          <cell r="C682" t="str">
            <v/>
          </cell>
        </row>
        <row r="683">
          <cell r="A683" t="str">
            <v>Total PROPERTY TAXES</v>
          </cell>
          <cell r="B683" t="str">
            <v/>
          </cell>
          <cell r="C683" t="str">
            <v/>
          </cell>
        </row>
        <row r="684">
          <cell r="A684" t="str">
            <v>UMBRELLA INSURANCE</v>
          </cell>
          <cell r="B684" t="str">
            <v>Insurance</v>
          </cell>
          <cell r="C684" t="str">
            <v/>
          </cell>
        </row>
        <row r="685">
          <cell r="A685" t="str">
            <v>EARTHQUAKE/FLOOD INSURANCE</v>
          </cell>
          <cell r="B685" t="str">
            <v>Insurance</v>
          </cell>
          <cell r="C685" t="str">
            <v/>
          </cell>
        </row>
        <row r="686">
          <cell r="A686" t="str">
            <v>AUTO INSURANCE</v>
          </cell>
          <cell r="B686" t="str">
            <v>Insurance</v>
          </cell>
          <cell r="C686" t="str">
            <v/>
          </cell>
        </row>
        <row r="687">
          <cell r="A687" t="str">
            <v>PROPERTY LIABILITY INSURANCE</v>
          </cell>
          <cell r="B687" t="str">
            <v>Insurance</v>
          </cell>
          <cell r="C687" t="str">
            <v/>
          </cell>
        </row>
        <row r="688">
          <cell r="A688" t="str">
            <v>FIRE &amp; EXTENDED COVERAGE</v>
          </cell>
          <cell r="B688" t="str">
            <v>Insurance</v>
          </cell>
          <cell r="C688" t="str">
            <v/>
          </cell>
        </row>
        <row r="689">
          <cell r="A689" t="str">
            <v>Total PROPERTY INSURANCE</v>
          </cell>
          <cell r="B689" t="str">
            <v/>
          </cell>
          <cell r="C689" t="str">
            <v/>
          </cell>
        </row>
        <row r="690">
          <cell r="A690" t="str">
            <v>LOC - Interest</v>
          </cell>
          <cell r="B690" t="str">
            <v>Tenant Interest Income and Expense</v>
          </cell>
          <cell r="C690" t="str">
            <v/>
          </cell>
        </row>
        <row r="691">
          <cell r="A691" t="str">
            <v>OTHER - INTEREST</v>
          </cell>
          <cell r="B691" t="str">
            <v>Tenant Interest Income and Expense</v>
          </cell>
          <cell r="C691" t="str">
            <v/>
          </cell>
        </row>
        <row r="692">
          <cell r="A692" t="str">
            <v>Total OTHER EXPENSE - INTEREST</v>
          </cell>
          <cell r="B692" t="str">
            <v/>
          </cell>
          <cell r="C692" t="str">
            <v/>
          </cell>
        </row>
        <row r="693">
          <cell r="A693" t="str">
            <v>BARBER &amp; BEAUTICIAN</v>
          </cell>
          <cell r="B693" t="str">
            <v>Other Operating Expenses</v>
          </cell>
          <cell r="C693" t="str">
            <v/>
          </cell>
        </row>
        <row r="694">
          <cell r="A694" t="str">
            <v>TELEVISION RENTAL</v>
          </cell>
          <cell r="B694" t="str">
            <v>Other Operating Expenses</v>
          </cell>
          <cell r="C694" t="str">
            <v/>
          </cell>
        </row>
        <row r="695">
          <cell r="A695" t="str">
            <v>MEALS-GUEST &amp; EMPLOYEES</v>
          </cell>
          <cell r="B695" t="str">
            <v>Other Operating Expenses</v>
          </cell>
          <cell r="C695" t="str">
            <v/>
          </cell>
        </row>
        <row r="696">
          <cell r="A696" t="str">
            <v>OTHER EXPENSE - EMPLOYEES</v>
          </cell>
          <cell r="B696" t="str">
            <v>Other Operating Expenses</v>
          </cell>
          <cell r="C696" t="str">
            <v/>
          </cell>
        </row>
        <row r="697">
          <cell r="A697" t="str">
            <v>OTHER EXPENSE</v>
          </cell>
          <cell r="B697" t="str">
            <v>Other Operating Expenses</v>
          </cell>
          <cell r="C697" t="str">
            <v/>
          </cell>
        </row>
        <row r="698">
          <cell r="A698" t="str">
            <v>MEALS - GUESTS &amp; EMPLOYEES - EXP</v>
          </cell>
          <cell r="B698" t="str">
            <v>Other Operating Expenses</v>
          </cell>
          <cell r="C698" t="str">
            <v/>
          </cell>
        </row>
        <row r="699">
          <cell r="A699" t="str">
            <v>Total MEALS GUEST &amp; EMPLOYEES</v>
          </cell>
          <cell r="B699" t="str">
            <v/>
          </cell>
          <cell r="C699" t="str">
            <v/>
          </cell>
        </row>
        <row r="700">
          <cell r="A700" t="str">
            <v>MEDICAL TRANSPORT</v>
          </cell>
          <cell r="B700" t="str">
            <v>Ancillary - Other</v>
          </cell>
          <cell r="C700" t="str">
            <v/>
          </cell>
        </row>
        <row r="701">
          <cell r="A701" t="str">
            <v>MEDICAL TRANSPORT - ANCILLARY</v>
          </cell>
          <cell r="B701" t="str">
            <v>Ancillary - Other</v>
          </cell>
          <cell r="C701" t="str">
            <v/>
          </cell>
        </row>
        <row r="702">
          <cell r="A702" t="str">
            <v>OXYGEN AND OTHER MEDICAL GASES</v>
          </cell>
          <cell r="B702" t="str">
            <v>Ancillary - Other</v>
          </cell>
          <cell r="C702" t="str">
            <v/>
          </cell>
        </row>
        <row r="703">
          <cell r="A703" t="str">
            <v>EQUIPMENT RENTAL</v>
          </cell>
          <cell r="B703" t="str">
            <v>Ancillary - Other</v>
          </cell>
          <cell r="C703" t="str">
            <v/>
          </cell>
        </row>
        <row r="704">
          <cell r="A704" t="str">
            <v>PURCHASED SERVICES-MEDICAL</v>
          </cell>
          <cell r="B704" t="str">
            <v>Ancillary - Other</v>
          </cell>
          <cell r="C704" t="str">
            <v/>
          </cell>
        </row>
        <row r="705">
          <cell r="A705" t="str">
            <v>OCCUPATIONAL THERAPY</v>
          </cell>
          <cell r="B705" t="str">
            <v>Ancillary - Therapy</v>
          </cell>
          <cell r="C705" t="str">
            <v/>
          </cell>
        </row>
        <row r="706">
          <cell r="A706" t="str">
            <v>CONTRACTED LABOR - ANCILLARY</v>
          </cell>
          <cell r="B706" t="str">
            <v>Ancillary - Other</v>
          </cell>
          <cell r="C706" t="str">
            <v>Other Non-Nursing Labor</v>
          </cell>
        </row>
        <row r="707">
          <cell r="A707" t="str">
            <v>MEDICAL CARE MATERIAL &amp; SUPPLI</v>
          </cell>
          <cell r="B707" t="str">
            <v>Ancillary - Other</v>
          </cell>
          <cell r="C707" t="str">
            <v/>
          </cell>
        </row>
        <row r="708">
          <cell r="A708" t="str">
            <v>OTHER EXPENSE - ANCILLARY</v>
          </cell>
          <cell r="B708" t="str">
            <v>Ancillary - Other</v>
          </cell>
          <cell r="C708" t="str">
            <v/>
          </cell>
        </row>
        <row r="709">
          <cell r="A709" t="str">
            <v>PHYSICAL THERAPY</v>
          </cell>
          <cell r="B709" t="str">
            <v>Ancillary - Other</v>
          </cell>
          <cell r="C709" t="str">
            <v/>
          </cell>
        </row>
        <row r="710">
          <cell r="A710" t="str">
            <v>PHARMACY</v>
          </cell>
          <cell r="B710" t="str">
            <v>Ancillary - Pharmacy</v>
          </cell>
          <cell r="C710" t="str">
            <v/>
          </cell>
        </row>
        <row r="711">
          <cell r="A711" t="str">
            <v>MEDICAL CARE MATERIAL &amp; SUPPLIES</v>
          </cell>
          <cell r="B711" t="str">
            <v>Ancillary - Other</v>
          </cell>
          <cell r="C711" t="str">
            <v/>
          </cell>
        </row>
        <row r="712">
          <cell r="A712" t="str">
            <v>LABORATORY</v>
          </cell>
          <cell r="B712" t="str">
            <v>Ancillary - Other</v>
          </cell>
          <cell r="C712" t="str">
            <v/>
          </cell>
        </row>
        <row r="713">
          <cell r="A713" t="str">
            <v>Therapy - Speech</v>
          </cell>
          <cell r="B713" t="str">
            <v>Ancillary - Other</v>
          </cell>
          <cell r="C713" t="str">
            <v/>
          </cell>
        </row>
        <row r="714">
          <cell r="A714" t="str">
            <v>X-RAY</v>
          </cell>
          <cell r="B714" t="str">
            <v>Ancillary - Other</v>
          </cell>
          <cell r="C714" t="str">
            <v/>
          </cell>
        </row>
        <row r="715">
          <cell r="B715" t="str">
            <v/>
          </cell>
          <cell r="C715" t="str">
            <v/>
          </cell>
        </row>
        <row r="716">
          <cell r="A716" t="str">
            <v>Capital One Bank - GOVT Deposit Account</v>
          </cell>
          <cell r="B716" t="str">
            <v>Cash and cash equivalents</v>
          </cell>
        </row>
        <row r="717">
          <cell r="A717" t="str">
            <v>Capital One Bank - Operating Account</v>
          </cell>
          <cell r="B717" t="str">
            <v>Cash and cash equivalents</v>
          </cell>
        </row>
        <row r="718">
          <cell r="A718" t="str">
            <v>Capital One Bank - Operating</v>
          </cell>
          <cell r="B718" t="str">
            <v>Cash and cash equivalents</v>
          </cell>
        </row>
        <row r="719">
          <cell r="A719" t="str">
            <v>Capital One Bank - US HSS Stim</v>
          </cell>
          <cell r="B719" t="str">
            <v>Cash and cash equivalents</v>
          </cell>
        </row>
        <row r="720">
          <cell r="A720" t="str">
            <v>Sunwest Bank - PPP</v>
          </cell>
          <cell r="B720" t="str">
            <v>Cash and cash equivalents</v>
          </cell>
        </row>
        <row r="721">
          <cell r="A721" t="str">
            <v>PETTY CASH</v>
          </cell>
          <cell r="B721" t="str">
            <v>Cash and cash equivalents</v>
          </cell>
        </row>
        <row r="722">
          <cell r="A722" t="str">
            <v>RESIDENT PETTY CASH</v>
          </cell>
          <cell r="B722" t="str">
            <v>Cash and cash equivalents</v>
          </cell>
        </row>
        <row r="723">
          <cell r="A723" t="str">
            <v>A/R MEDICARE</v>
          </cell>
          <cell r="B723" t="str">
            <v>Accounts Receivable, Gross</v>
          </cell>
        </row>
        <row r="724">
          <cell r="A724" t="str">
            <v>A/R MEDICAID</v>
          </cell>
          <cell r="B724" t="str">
            <v>Accounts Receivable, Gross</v>
          </cell>
        </row>
        <row r="725">
          <cell r="A725" t="str">
            <v>A/R Medicaid Retro</v>
          </cell>
          <cell r="B725" t="str">
            <v>Accounts Receivable, Gross</v>
          </cell>
        </row>
        <row r="726">
          <cell r="A726" t="str">
            <v>A/R MEDI-CAL OBRA</v>
          </cell>
          <cell r="B726" t="str">
            <v>Accounts Receivable, Gross</v>
          </cell>
        </row>
        <row r="727">
          <cell r="A727" t="str">
            <v>A/R PRIVATE</v>
          </cell>
          <cell r="B727" t="str">
            <v>Accounts Receivable, Gross</v>
          </cell>
        </row>
        <row r="728">
          <cell r="A728" t="str">
            <v>A/R MANAGED CARE</v>
          </cell>
          <cell r="B728" t="str">
            <v>Accounts Receivable, Gross</v>
          </cell>
        </row>
        <row r="729">
          <cell r="A729" t="str">
            <v>A/R COMMERCIAL INSURANCE</v>
          </cell>
          <cell r="B729" t="str">
            <v>Accounts Receivable, Gross</v>
          </cell>
        </row>
        <row r="730">
          <cell r="A730" t="str">
            <v>A/R HOSPICE</v>
          </cell>
          <cell r="B730" t="str">
            <v>Accounts Receivable, Gross</v>
          </cell>
        </row>
        <row r="731">
          <cell r="A731" t="str">
            <v>A/R - Other Patient Types</v>
          </cell>
          <cell r="B731" t="str">
            <v>Accounts Receivable, Gross</v>
          </cell>
        </row>
        <row r="732">
          <cell r="A732" t="str">
            <v>CASH RECEIPTS CLEARING</v>
          </cell>
          <cell r="B732" t="str">
            <v>Accounts Receivable, Gross</v>
          </cell>
        </row>
        <row r="733">
          <cell r="A733" t="str">
            <v>REFUND CLEARING</v>
          </cell>
          <cell r="B733" t="str">
            <v>Accounts Receivable, Gross</v>
          </cell>
        </row>
        <row r="734">
          <cell r="A734" t="str">
            <v>RES TRUST CLEARING</v>
          </cell>
          <cell r="B734" t="str">
            <v>Accounts Receivable, Gross</v>
          </cell>
        </row>
        <row r="735">
          <cell r="A735" t="str">
            <v>DUE FROM MEDICAID</v>
          </cell>
          <cell r="B735" t="str">
            <v>Accounts Receivable, Gross</v>
          </cell>
        </row>
        <row r="736">
          <cell r="A736" t="str">
            <v>A/R VETERAN</v>
          </cell>
          <cell r="B736" t="str">
            <v>Accounts Receivable, Gross</v>
          </cell>
        </row>
        <row r="737">
          <cell r="A737" t="str">
            <v>ALLOWANCE FOR UNCOLLECTABLES</v>
          </cell>
          <cell r="B737" t="str">
            <v>A/R Valuation reserves</v>
          </cell>
        </row>
        <row r="738">
          <cell r="A738" t="str">
            <v>COST REPORT SETTLEMENT-MEDICAR</v>
          </cell>
          <cell r="B738" t="str">
            <v>A/R Valuation reserves</v>
          </cell>
        </row>
        <row r="739">
          <cell r="A739" t="str">
            <v>Medi/Medi Coinsurance</v>
          </cell>
          <cell r="B739" t="str">
            <v>A/R Valuation reserves</v>
          </cell>
        </row>
        <row r="740">
          <cell r="A740" t="str">
            <v>BAD DEBTS-PRIVATE</v>
          </cell>
          <cell r="B740" t="str">
            <v>A/R Valuation reserves</v>
          </cell>
        </row>
        <row r="741">
          <cell r="A741" t="str">
            <v>BAD DEBTS-MEDICARE - CO-INSURA</v>
          </cell>
          <cell r="B741" t="str">
            <v>A/R Valuation reserves</v>
          </cell>
        </row>
        <row r="742">
          <cell r="A742" t="str">
            <v>SUSPENSE</v>
          </cell>
          <cell r="B742" t="str">
            <v>Other current assets</v>
          </cell>
        </row>
        <row r="743">
          <cell r="A743" t="str">
            <v>NURSING STATIONS</v>
          </cell>
          <cell r="B743" t="str">
            <v>Other current assets</v>
          </cell>
        </row>
        <row r="744">
          <cell r="A744" t="str">
            <v>PATIENT SUPPLIES</v>
          </cell>
          <cell r="B744" t="str">
            <v>Other current assets</v>
          </cell>
        </row>
        <row r="745">
          <cell r="A745" t="str">
            <v>DIETARY</v>
          </cell>
          <cell r="B745" t="str">
            <v>Other current assets</v>
          </cell>
        </row>
        <row r="746">
          <cell r="A746" t="str">
            <v>HOUSEKEEPING</v>
          </cell>
          <cell r="B746" t="str">
            <v>Other current assets</v>
          </cell>
        </row>
        <row r="747">
          <cell r="A747" t="str">
            <v>LINEN</v>
          </cell>
          <cell r="B747" t="str">
            <v>Other current assets</v>
          </cell>
        </row>
        <row r="748">
          <cell r="A748" t="str">
            <v>OTHER</v>
          </cell>
          <cell r="B748" t="str">
            <v>Other current assets</v>
          </cell>
        </row>
        <row r="749">
          <cell r="A749" t="str">
            <v>PREPAID INSURANCE</v>
          </cell>
          <cell r="B749" t="str">
            <v>Other current assets</v>
          </cell>
        </row>
        <row r="750">
          <cell r="A750" t="str">
            <v>PREPAID REAL PROPERTY TAXES</v>
          </cell>
          <cell r="B750" t="str">
            <v>Other current assets</v>
          </cell>
        </row>
        <row r="751">
          <cell r="A751" t="str">
            <v>Prepaid Expense</v>
          </cell>
          <cell r="B751" t="str">
            <v>Other current assets</v>
          </cell>
        </row>
        <row r="752">
          <cell r="A752" t="str">
            <v>PREPAID TAXES</v>
          </cell>
          <cell r="B752" t="str">
            <v>Other current assets</v>
          </cell>
        </row>
        <row r="753">
          <cell r="A753" t="str">
            <v>WORKMANS COMP DEPOSIT</v>
          </cell>
          <cell r="B753" t="str">
            <v>Other current assets</v>
          </cell>
        </row>
        <row r="754">
          <cell r="A754" t="str">
            <v>OTHER PREPAID EXPENSES</v>
          </cell>
          <cell r="B754" t="str">
            <v>Other current assets</v>
          </cell>
        </row>
        <row r="755">
          <cell r="A755" t="str">
            <v>DEPOSITS</v>
          </cell>
          <cell r="B755" t="str">
            <v>Other current assets</v>
          </cell>
        </row>
        <row r="756">
          <cell r="A756" t="str">
            <v>Payroll Taxes Claim</v>
          </cell>
          <cell r="B756" t="str">
            <v>Other current assets</v>
          </cell>
        </row>
        <row r="757">
          <cell r="A757" t="str">
            <v>PAYROLL RESERVES</v>
          </cell>
          <cell r="B757" t="str">
            <v>Other current assets</v>
          </cell>
        </row>
        <row r="758">
          <cell r="A758" t="str">
            <v>OTHER CURRENT ASSETS</v>
          </cell>
          <cell r="B758" t="str">
            <v>Other current assets</v>
          </cell>
        </row>
        <row r="759">
          <cell r="A759" t="str">
            <v>AUTO'S</v>
          </cell>
        </row>
        <row r="760">
          <cell r="A760" t="str">
            <v>FIXED EQUIPMENT</v>
          </cell>
        </row>
        <row r="761">
          <cell r="A761" t="str">
            <v>LEASEHOLD IMPROVEMENTS</v>
          </cell>
        </row>
        <row r="762">
          <cell r="A762" t="str">
            <v>FURNITURE AND FURNISHINGS</v>
          </cell>
        </row>
        <row r="763">
          <cell r="A763" t="str">
            <v>FACILITY EQUIPMENTS</v>
          </cell>
        </row>
        <row r="764">
          <cell r="A764" t="str">
            <v>COMPUTER EQUIPMENT</v>
          </cell>
        </row>
        <row r="765">
          <cell r="A765" t="str">
            <v>FIXED EQUIPMENT</v>
          </cell>
        </row>
        <row r="766">
          <cell r="A766" t="str">
            <v>ACCUMULATED DEPR</v>
          </cell>
        </row>
        <row r="767">
          <cell r="A767" t="str">
            <v>Accumulated Depreciation</v>
          </cell>
        </row>
        <row r="768">
          <cell r="A768" t="str">
            <v xml:space="preserve">    Total Assets</v>
          </cell>
        </row>
        <row r="769">
          <cell r="A769" t="str">
            <v>Liabilities</v>
          </cell>
        </row>
        <row r="770">
          <cell r="A770" t="str">
            <v>MID CAP FINANCIAL NON-HUD</v>
          </cell>
          <cell r="B770" t="str">
            <v>Line of credit outstanding</v>
          </cell>
        </row>
        <row r="771">
          <cell r="A771" t="str">
            <v>Due to Meridian Management SVS</v>
          </cell>
          <cell r="B771" t="str">
            <v>Line of credit outstanding</v>
          </cell>
        </row>
        <row r="772">
          <cell r="A772" t="str">
            <v>CNH - Non-HUD LOC</v>
          </cell>
          <cell r="B772" t="str">
            <v>Line of credit outstanding</v>
          </cell>
        </row>
        <row r="773">
          <cell r="A773" t="str">
            <v>DUE TO MMS - LOC</v>
          </cell>
          <cell r="B773" t="str">
            <v>Line of credit outstanding</v>
          </cell>
        </row>
        <row r="774">
          <cell r="A774" t="str">
            <v>TRADE PAYABLES</v>
          </cell>
          <cell r="B774" t="str">
            <v>Trade payables</v>
          </cell>
        </row>
        <row r="775">
          <cell r="A775" t="str">
            <v xml:space="preserve">ACCRUED QA </v>
          </cell>
          <cell r="B775" t="str">
            <v>Other current liabilities</v>
          </cell>
        </row>
        <row r="776">
          <cell r="A776" t="str">
            <v>Accrued QA</v>
          </cell>
          <cell r="B776" t="str">
            <v>Other current liabilities</v>
          </cell>
        </row>
        <row r="777">
          <cell r="A777" t="str">
            <v>ACCRUED PAYROLL</v>
          </cell>
          <cell r="B777" t="str">
            <v>Other current liabilities</v>
          </cell>
        </row>
        <row r="778">
          <cell r="A778" t="str">
            <v>ACCRUED VACATION HOL AND SICK</v>
          </cell>
          <cell r="B778" t="str">
            <v>Other current liabilities</v>
          </cell>
        </row>
        <row r="779">
          <cell r="A779" t="str">
            <v>Accrued Vacation &amp; Sick</v>
          </cell>
          <cell r="B779" t="str">
            <v>Other current liabilities</v>
          </cell>
        </row>
        <row r="780">
          <cell r="A780" t="str">
            <v>ACCRUED COMMERCE TAX</v>
          </cell>
          <cell r="B780" t="str">
            <v>Other current liabilities</v>
          </cell>
        </row>
        <row r="781">
          <cell r="A781" t="str">
            <v>WORKMANS COMPENSATION</v>
          </cell>
          <cell r="B781" t="str">
            <v>Other current liabilities</v>
          </cell>
        </row>
        <row r="782">
          <cell r="A782" t="str">
            <v>PROPERTY INSURANCE</v>
          </cell>
          <cell r="B782" t="str">
            <v>Other current liabilities</v>
          </cell>
        </row>
        <row r="783">
          <cell r="A783" t="str">
            <v>ACCRUED PROFESSIONAL LIABILITY INSURANCE</v>
          </cell>
          <cell r="B783" t="str">
            <v>Other current liabilities</v>
          </cell>
        </row>
        <row r="784">
          <cell r="A784" t="str">
            <v>Accrued PLGL</v>
          </cell>
          <cell r="B784" t="str">
            <v>Other current liabilities</v>
          </cell>
        </row>
        <row r="785">
          <cell r="A785" t="str">
            <v>ACCRUED UMBRELLA INSURANCE</v>
          </cell>
          <cell r="B785" t="str">
            <v>Other current liabilities</v>
          </cell>
        </row>
        <row r="786">
          <cell r="A786" t="str">
            <v>ACCRUED AUTO INSURANCE</v>
          </cell>
          <cell r="B786" t="str">
            <v>Other current liabilities</v>
          </cell>
        </row>
        <row r="787">
          <cell r="A787" t="str">
            <v>ACCRUED EARTHQUAKE/FLOOD INSURANCE</v>
          </cell>
          <cell r="B787" t="str">
            <v>Other current liabilities</v>
          </cell>
        </row>
        <row r="788">
          <cell r="A788" t="str">
            <v>Accrued Earthquake/Flood</v>
          </cell>
          <cell r="B788" t="str">
            <v>Other current liabilities</v>
          </cell>
        </row>
        <row r="789">
          <cell r="A789" t="str">
            <v>DUE TO MMS - HEALTH INSURANCE</v>
          </cell>
          <cell r="B789" t="str">
            <v>Other current liabilities</v>
          </cell>
        </row>
        <row r="790">
          <cell r="A790" t="str">
            <v>ACCRUED MANAGEMENT LIABILITY INSURANCE</v>
          </cell>
          <cell r="B790" t="str">
            <v>Other current liabilities</v>
          </cell>
        </row>
        <row r="791">
          <cell r="A791" t="str">
            <v>Accrued Management Liability</v>
          </cell>
          <cell r="B791" t="str">
            <v>Other current liabilities</v>
          </cell>
        </row>
        <row r="792">
          <cell r="A792" t="str">
            <v>ACCRUED CRIME INSURANCE</v>
          </cell>
          <cell r="B792" t="str">
            <v>Other current liabilities</v>
          </cell>
        </row>
        <row r="793">
          <cell r="A793" t="str">
            <v>LEASE PAYABLE - 2016 FORD</v>
          </cell>
          <cell r="B793" t="str">
            <v>Other current liabilities</v>
          </cell>
        </row>
        <row r="794">
          <cell r="A794" t="str">
            <v>LEASE PAYABLE - 2017 FORD</v>
          </cell>
          <cell r="B794" t="str">
            <v>Other current liabilities</v>
          </cell>
        </row>
        <row r="795">
          <cell r="A795" t="str">
            <v>2014 Mobility Ventures MV-1 Deluxe</v>
          </cell>
          <cell r="B795" t="str">
            <v>Other current liabilities</v>
          </cell>
        </row>
        <row r="796">
          <cell r="A796" t="str">
            <v>SALES TAX PAYABLE</v>
          </cell>
          <cell r="B796" t="str">
            <v>Other current liabilities</v>
          </cell>
        </row>
        <row r="797">
          <cell r="A797" t="str">
            <v>CLAIM SETTLEMENT PAYABLE</v>
          </cell>
          <cell r="B797" t="str">
            <v>Other current liabilities</v>
          </cell>
        </row>
        <row r="798">
          <cell r="A798" t="str">
            <v>LEASE PAYABLE - 2014 FORD</v>
          </cell>
          <cell r="B798" t="str">
            <v>Other current liabilities</v>
          </cell>
        </row>
        <row r="799">
          <cell r="A799" t="str">
            <v>PROPERTY TAXES PAYABLE</v>
          </cell>
          <cell r="B799" t="str">
            <v>Other current liabilities</v>
          </cell>
        </row>
        <row r="800">
          <cell r="A800" t="str">
            <v>PRIOR OWNER</v>
          </cell>
        </row>
        <row r="801">
          <cell r="A801" t="str">
            <v>MANAGEMENT FEE PAYABLE</v>
          </cell>
          <cell r="B801" t="str">
            <v>Other current liabilities</v>
          </cell>
        </row>
        <row r="802">
          <cell r="A802" t="str">
            <v>STATE INCOME TAXES PAYABLE</v>
          </cell>
          <cell r="B802" t="str">
            <v>Other current liabilities</v>
          </cell>
        </row>
        <row r="803">
          <cell r="A803" t="str">
            <v>OTHER CURRENT LIABILITIES</v>
          </cell>
          <cell r="B803" t="str">
            <v>Other current liabilities</v>
          </cell>
        </row>
        <row r="804">
          <cell r="A804" t="str">
            <v>PPP Loan</v>
          </cell>
          <cell r="B804" t="str">
            <v>Other current liabilities</v>
          </cell>
        </row>
        <row r="805">
          <cell r="A805" t="str">
            <v>UNEARNED REVENUE-PREBILLING</v>
          </cell>
          <cell r="B805" t="str">
            <v>Other current liabilities</v>
          </cell>
        </row>
        <row r="806">
          <cell r="A806" t="str">
            <v xml:space="preserve">  Total Liabilities</v>
          </cell>
        </row>
        <row r="807">
          <cell r="A807" t="str">
            <v>Equity</v>
          </cell>
        </row>
        <row r="808">
          <cell r="A808" t="str">
            <v>RETAINED EARNINGS - UNRESTRICT</v>
          </cell>
        </row>
        <row r="809">
          <cell r="A809" t="str">
            <v xml:space="preserve">  Equity</v>
          </cell>
        </row>
        <row r="810">
          <cell r="A810" t="str">
            <v xml:space="preserve">  Year to Date Income</v>
          </cell>
        </row>
        <row r="811">
          <cell r="A811" t="str">
            <v xml:space="preserve">    Total Liabilities and Equity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customProperty" Target="../customProperty2.bin"/><Relationship Id="rId7" Type="http://schemas.openxmlformats.org/officeDocument/2006/relationships/control" Target="../activeX/activeX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3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customProperty" Target="../customProperty17.bin"/><Relationship Id="rId7" Type="http://schemas.openxmlformats.org/officeDocument/2006/relationships/control" Target="../activeX/activeX10.xml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8.bin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customProperty" Target="../customProperty1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19.bin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customProperty" Target="../customProperty6.bin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vmlDrawing" Target="../drawings/vmlDrawing2.vml"/><Relationship Id="rId10" Type="http://schemas.openxmlformats.org/officeDocument/2006/relationships/control" Target="../activeX/activeX4.xml"/><Relationship Id="rId4" Type="http://schemas.openxmlformats.org/officeDocument/2006/relationships/drawing" Target="../drawings/drawing2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7" Type="http://schemas.openxmlformats.org/officeDocument/2006/relationships/image" Target="../media/image6.emf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6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9.bin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8.emf"/><Relationship Id="rId5" Type="http://schemas.openxmlformats.org/officeDocument/2006/relationships/control" Target="../activeX/activeX8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7" Type="http://schemas.openxmlformats.org/officeDocument/2006/relationships/image" Target="../media/image9.emf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19"/>
  <sheetViews>
    <sheetView tabSelected="1" workbookViewId="0"/>
  </sheetViews>
  <sheetFormatPr defaultColWidth="9.140625" defaultRowHeight="15"/>
  <cols>
    <col min="1" max="1" width="3.5703125" style="29" customWidth="1"/>
    <col min="2" max="2" width="19.42578125" style="29" bestFit="1" customWidth="1"/>
    <col min="3" max="3" width="19" style="29" customWidth="1"/>
    <col min="4" max="4" width="4.7109375" style="29" customWidth="1"/>
    <col min="5" max="5" width="19.140625" style="29" bestFit="1" customWidth="1"/>
    <col min="6" max="6" width="16" style="29" customWidth="1"/>
    <col min="7" max="7" width="6.42578125" style="29" customWidth="1"/>
    <col min="8" max="8" width="14" style="29" bestFit="1" customWidth="1"/>
    <col min="9" max="9" width="2.5703125" style="29" customWidth="1"/>
    <col min="10" max="10" width="79.85546875" style="29" bestFit="1" customWidth="1"/>
    <col min="11" max="16384" width="9.140625" style="29"/>
  </cols>
  <sheetData>
    <row r="1" spans="1:10" s="32" customFormat="1" ht="12.75">
      <c r="A1" s="30" t="str">
        <f>Summary!$F$4</f>
        <v>Meridian Health Care Management</v>
      </c>
      <c r="B1" s="31"/>
    </row>
    <row r="2" spans="1:10" s="32" customFormat="1" ht="12.75">
      <c r="A2" s="33" t="s">
        <v>17</v>
      </c>
      <c r="B2" s="31"/>
    </row>
    <row r="3" spans="1:10" s="32" customFormat="1" ht="12.75">
      <c r="A3" s="33" t="s">
        <v>1003</v>
      </c>
      <c r="B3" s="31"/>
    </row>
    <row r="4" spans="1:10" ht="15.75" thickBot="1"/>
    <row r="5" spans="1:10" ht="15.75" thickBot="1">
      <c r="B5" s="34" t="s">
        <v>15</v>
      </c>
      <c r="C5" s="35"/>
      <c r="E5" s="34" t="s">
        <v>20</v>
      </c>
      <c r="F5" s="35"/>
      <c r="H5" s="45" t="s">
        <v>21</v>
      </c>
      <c r="I5" s="46"/>
      <c r="J5" s="47" t="s">
        <v>22</v>
      </c>
    </row>
    <row r="6" spans="1:10">
      <c r="B6" s="36"/>
      <c r="C6" s="37"/>
      <c r="E6" s="36"/>
      <c r="F6" s="37"/>
      <c r="H6" s="294"/>
      <c r="I6" s="295"/>
      <c r="J6" s="296"/>
    </row>
    <row r="7" spans="1:10">
      <c r="B7" s="53" t="s">
        <v>13</v>
      </c>
      <c r="C7" s="54">
        <v>344</v>
      </c>
      <c r="E7" s="53" t="s">
        <v>13</v>
      </c>
      <c r="F7" s="54">
        <f ca="1">Summary!N551</f>
        <v>344</v>
      </c>
      <c r="H7" s="65">
        <f ca="1">C7-F7</f>
        <v>0</v>
      </c>
      <c r="I7" s="40"/>
      <c r="J7" s="64" t="s">
        <v>341</v>
      </c>
    </row>
    <row r="8" spans="1:10">
      <c r="B8" s="38" t="s">
        <v>18</v>
      </c>
      <c r="C8" s="54">
        <f>'Tenant Financial Summary'!H7</f>
        <v>9377</v>
      </c>
      <c r="E8" s="38" t="s">
        <v>18</v>
      </c>
      <c r="F8" s="54">
        <f ca="1">Summary!N550</f>
        <v>9377</v>
      </c>
      <c r="H8" s="65">
        <f ca="1">C8-F8</f>
        <v>0</v>
      </c>
      <c r="I8" s="55"/>
      <c r="J8" s="64"/>
    </row>
    <row r="9" spans="1:10">
      <c r="B9" s="38"/>
      <c r="C9" s="37"/>
      <c r="E9" s="38"/>
      <c r="F9" s="37"/>
      <c r="H9" s="66"/>
      <c r="I9" s="40"/>
      <c r="J9" s="43"/>
    </row>
    <row r="10" spans="1:10">
      <c r="B10" s="286" t="s">
        <v>16</v>
      </c>
      <c r="C10" s="297">
        <f ca="1">+'Tenant Financial Summary'!H8</f>
        <v>11897449.870000001</v>
      </c>
      <c r="D10" s="288"/>
      <c r="E10" s="286" t="s">
        <v>16</v>
      </c>
      <c r="F10" s="297">
        <f ca="1">Summary!N552</f>
        <v>11897449.870000001</v>
      </c>
      <c r="G10" s="288"/>
      <c r="H10" s="65">
        <f ca="1">C10-F10</f>
        <v>0</v>
      </c>
      <c r="I10" s="298"/>
      <c r="J10" s="299"/>
    </row>
    <row r="11" spans="1:10">
      <c r="B11" s="286" t="s">
        <v>14</v>
      </c>
      <c r="C11" s="287">
        <f ca="1">+'Tenant Financial Summary'!H9</f>
        <v>3387391.4</v>
      </c>
      <c r="D11" s="288"/>
      <c r="E11" s="286" t="s">
        <v>14</v>
      </c>
      <c r="F11" s="287">
        <f ca="1">Summary!N553</f>
        <v>3387391.4</v>
      </c>
      <c r="G11" s="288"/>
      <c r="H11" s="65">
        <f ca="1">C11-F11</f>
        <v>0</v>
      </c>
      <c r="I11" s="298"/>
      <c r="J11" s="299"/>
    </row>
    <row r="12" spans="1:10">
      <c r="B12" s="38" t="s">
        <v>12</v>
      </c>
      <c r="C12" s="50">
        <f ca="1">C10-C11</f>
        <v>8510058.4700000007</v>
      </c>
      <c r="E12" s="38" t="s">
        <v>12</v>
      </c>
      <c r="F12" s="50">
        <f ca="1">F10-F11</f>
        <v>8510058.4700000007</v>
      </c>
      <c r="H12" s="65">
        <f ca="1">C12-F12</f>
        <v>0</v>
      </c>
      <c r="I12" s="55"/>
      <c r="J12" s="64"/>
    </row>
    <row r="13" spans="1:10" ht="16.5">
      <c r="B13" s="38" t="s">
        <v>24</v>
      </c>
      <c r="C13" s="49">
        <f ca="1">+'Tenant Financial Summary'!H11</f>
        <v>350181.35</v>
      </c>
      <c r="E13" s="38" t="s">
        <v>24</v>
      </c>
      <c r="F13" s="49">
        <f ca="1">+Summary!N556</f>
        <v>350181.35</v>
      </c>
      <c r="H13" s="65">
        <f ca="1">C13-F13</f>
        <v>0</v>
      </c>
      <c r="I13" s="55"/>
      <c r="J13" s="299"/>
    </row>
    <row r="14" spans="1:10">
      <c r="B14" s="38" t="s">
        <v>11</v>
      </c>
      <c r="C14" s="50">
        <f ca="1">C12-C13</f>
        <v>8159877.120000001</v>
      </c>
      <c r="E14" s="38" t="s">
        <v>11</v>
      </c>
      <c r="F14" s="50">
        <f ca="1">F12-F13</f>
        <v>8159877.120000001</v>
      </c>
      <c r="H14" s="65">
        <f ca="1">C14-F14</f>
        <v>0</v>
      </c>
      <c r="I14" s="55"/>
      <c r="J14" s="64"/>
    </row>
    <row r="15" spans="1:10">
      <c r="B15" s="38"/>
      <c r="C15" s="41"/>
      <c r="E15" s="38"/>
      <c r="F15" s="41"/>
      <c r="H15" s="66"/>
      <c r="I15" s="40"/>
      <c r="J15" s="43"/>
    </row>
    <row r="16" spans="1:10">
      <c r="B16" s="38" t="s">
        <v>23</v>
      </c>
      <c r="C16" s="39">
        <f ca="1">+'Tenant Financial Summary'!H12</f>
        <v>470915.51</v>
      </c>
      <c r="E16" s="38" t="s">
        <v>23</v>
      </c>
      <c r="F16" s="39">
        <f ca="1">Summary!N558</f>
        <v>470915.51</v>
      </c>
      <c r="H16" s="65">
        <f ca="1">C16-F16</f>
        <v>0</v>
      </c>
      <c r="I16" s="55"/>
      <c r="J16" s="299"/>
    </row>
    <row r="17" spans="2:10">
      <c r="B17" s="42"/>
      <c r="C17" s="43"/>
      <c r="E17" s="42"/>
      <c r="F17" s="43"/>
      <c r="H17" s="66"/>
      <c r="I17" s="40"/>
      <c r="J17" s="43"/>
    </row>
    <row r="18" spans="2:10">
      <c r="B18" s="42" t="s">
        <v>19</v>
      </c>
      <c r="C18" s="51">
        <f ca="1">C12/C16</f>
        <v>18.07130640058978</v>
      </c>
      <c r="E18" s="42" t="s">
        <v>19</v>
      </c>
      <c r="F18" s="51">
        <f ca="1">F12/F16</f>
        <v>18.07130640058978</v>
      </c>
      <c r="H18" s="65">
        <f ca="1">IFERROR(C18-F18,"N/A")</f>
        <v>0</v>
      </c>
      <c r="I18" s="55"/>
      <c r="J18" s="43"/>
    </row>
    <row r="19" spans="2:10" ht="15.75" thickBot="1">
      <c r="B19" s="44" t="s">
        <v>0</v>
      </c>
      <c r="C19" s="52">
        <f ca="1">C14/C16</f>
        <v>17.327688187632642</v>
      </c>
      <c r="E19" s="44" t="s">
        <v>0</v>
      </c>
      <c r="F19" s="52">
        <f ca="1">F14/F16</f>
        <v>17.327688187632642</v>
      </c>
      <c r="H19" s="67">
        <f ca="1">IFERROR(C19-F19,"N/A")</f>
        <v>0</v>
      </c>
      <c r="I19" s="56"/>
      <c r="J19" s="48"/>
    </row>
  </sheetData>
  <pageMargins left="0.7" right="0.7" top="0.75" bottom="0.75" header="0.3" footer="0.3"/>
  <pageSetup orientation="portrait" horizontalDpi="4294967295" verticalDpi="4294967295" r:id="rId1"/>
  <customProperties>
    <customPr name="EpmWorksheetKeyString_GUID" r:id="rId2"/>
    <customPr name="FPMExcelClientCellBasedFunctionStatus" r:id="rId3"/>
    <customPr name="FPMExcelClientRefreshTime" r:id="rId4"/>
  </customProperties>
  <drawing r:id="rId5"/>
  <legacyDrawing r:id="rId6"/>
  <controls>
    <mc:AlternateContent xmlns:mc="http://schemas.openxmlformats.org/markup-compatibility/2006">
      <mc:Choice Requires="x14">
        <control shapeId="14337" r:id="rId7" name="FPMExcelClientSheetOptionstb1">
          <controlPr defaultSize="0" autoLine="0" autoPict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676275</xdr:colOff>
                <xdr:row>0</xdr:row>
                <xdr:rowOff>0</xdr:rowOff>
              </to>
            </anchor>
          </controlPr>
        </control>
      </mc:Choice>
      <mc:Fallback>
        <control shapeId="14337" r:id="rId7" name="FPMExcelClientSheetOptionstb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1"/>
  <dimension ref="A1:BX662"/>
  <sheetViews>
    <sheetView topLeftCell="E2" zoomScale="80" zoomScaleNormal="80" workbookViewId="0">
      <selection activeCell="I16" sqref="I16"/>
    </sheetView>
  </sheetViews>
  <sheetFormatPr defaultRowHeight="20.25" customHeight="1" outlineLevelRow="1" outlineLevelCol="1"/>
  <cols>
    <col min="1" max="1" width="7.85546875" style="126" hidden="1" customWidth="1"/>
    <col min="2" max="2" width="28.7109375" style="135" hidden="1" customWidth="1" outlineLevel="1"/>
    <col min="3" max="3" width="32.85546875" style="136" hidden="1" customWidth="1" outlineLevel="1"/>
    <col min="4" max="4" width="3.140625" style="136" hidden="1" customWidth="1" outlineLevel="1"/>
    <col min="5" max="5" width="3.140625" style="137" customWidth="1" collapsed="1"/>
    <col min="6" max="6" width="4" style="137" customWidth="1"/>
    <col min="7" max="7" width="5" style="138" customWidth="1"/>
    <col min="8" max="8" width="43.28515625" style="138" customWidth="1"/>
    <col min="9" max="9" width="18.85546875" style="139" bestFit="1" customWidth="1"/>
    <col min="10" max="10" width="20.42578125" style="302" customWidth="1"/>
    <col min="11" max="14" width="20.42578125" style="139" customWidth="1"/>
    <col min="15" max="76" width="9.140625" style="137"/>
    <col min="77" max="256" width="9.140625" style="126"/>
    <col min="257" max="260" width="0" style="126" hidden="1" customWidth="1"/>
    <col min="261" max="261" width="3.140625" style="126" customWidth="1"/>
    <col min="262" max="262" width="4" style="126" customWidth="1"/>
    <col min="263" max="263" width="5" style="126" customWidth="1"/>
    <col min="264" max="264" width="43.28515625" style="126" customWidth="1"/>
    <col min="265" max="265" width="18.85546875" style="126" bestFit="1" customWidth="1"/>
    <col min="266" max="270" width="20.42578125" style="126" customWidth="1"/>
    <col min="271" max="512" width="9.140625" style="126"/>
    <col min="513" max="516" width="0" style="126" hidden="1" customWidth="1"/>
    <col min="517" max="517" width="3.140625" style="126" customWidth="1"/>
    <col min="518" max="518" width="4" style="126" customWidth="1"/>
    <col min="519" max="519" width="5" style="126" customWidth="1"/>
    <col min="520" max="520" width="43.28515625" style="126" customWidth="1"/>
    <col min="521" max="521" width="18.85546875" style="126" bestFit="1" customWidth="1"/>
    <col min="522" max="526" width="20.42578125" style="126" customWidth="1"/>
    <col min="527" max="768" width="9.140625" style="126"/>
    <col min="769" max="772" width="0" style="126" hidden="1" customWidth="1"/>
    <col min="773" max="773" width="3.140625" style="126" customWidth="1"/>
    <col min="774" max="774" width="4" style="126" customWidth="1"/>
    <col min="775" max="775" width="5" style="126" customWidth="1"/>
    <col min="776" max="776" width="43.28515625" style="126" customWidth="1"/>
    <col min="777" max="777" width="18.85546875" style="126" bestFit="1" customWidth="1"/>
    <col min="778" max="782" width="20.42578125" style="126" customWidth="1"/>
    <col min="783" max="1024" width="9.140625" style="126"/>
    <col min="1025" max="1028" width="0" style="126" hidden="1" customWidth="1"/>
    <col min="1029" max="1029" width="3.140625" style="126" customWidth="1"/>
    <col min="1030" max="1030" width="4" style="126" customWidth="1"/>
    <col min="1031" max="1031" width="5" style="126" customWidth="1"/>
    <col min="1032" max="1032" width="43.28515625" style="126" customWidth="1"/>
    <col min="1033" max="1033" width="18.85546875" style="126" bestFit="1" customWidth="1"/>
    <col min="1034" max="1038" width="20.42578125" style="126" customWidth="1"/>
    <col min="1039" max="1280" width="9.140625" style="126"/>
    <col min="1281" max="1284" width="0" style="126" hidden="1" customWidth="1"/>
    <col min="1285" max="1285" width="3.140625" style="126" customWidth="1"/>
    <col min="1286" max="1286" width="4" style="126" customWidth="1"/>
    <col min="1287" max="1287" width="5" style="126" customWidth="1"/>
    <col min="1288" max="1288" width="43.28515625" style="126" customWidth="1"/>
    <col min="1289" max="1289" width="18.85546875" style="126" bestFit="1" customWidth="1"/>
    <col min="1290" max="1294" width="20.42578125" style="126" customWidth="1"/>
    <col min="1295" max="1536" width="9.140625" style="126"/>
    <col min="1537" max="1540" width="0" style="126" hidden="1" customWidth="1"/>
    <col min="1541" max="1541" width="3.140625" style="126" customWidth="1"/>
    <col min="1542" max="1542" width="4" style="126" customWidth="1"/>
    <col min="1543" max="1543" width="5" style="126" customWidth="1"/>
    <col min="1544" max="1544" width="43.28515625" style="126" customWidth="1"/>
    <col min="1545" max="1545" width="18.85546875" style="126" bestFit="1" customWidth="1"/>
    <col min="1546" max="1550" width="20.42578125" style="126" customWidth="1"/>
    <col min="1551" max="1792" width="9.140625" style="126"/>
    <col min="1793" max="1796" width="0" style="126" hidden="1" customWidth="1"/>
    <col min="1797" max="1797" width="3.140625" style="126" customWidth="1"/>
    <col min="1798" max="1798" width="4" style="126" customWidth="1"/>
    <col min="1799" max="1799" width="5" style="126" customWidth="1"/>
    <col min="1800" max="1800" width="43.28515625" style="126" customWidth="1"/>
    <col min="1801" max="1801" width="18.85546875" style="126" bestFit="1" customWidth="1"/>
    <col min="1802" max="1806" width="20.42578125" style="126" customWidth="1"/>
    <col min="1807" max="2048" width="9.140625" style="126"/>
    <col min="2049" max="2052" width="0" style="126" hidden="1" customWidth="1"/>
    <col min="2053" max="2053" width="3.140625" style="126" customWidth="1"/>
    <col min="2054" max="2054" width="4" style="126" customWidth="1"/>
    <col min="2055" max="2055" width="5" style="126" customWidth="1"/>
    <col min="2056" max="2056" width="43.28515625" style="126" customWidth="1"/>
    <col min="2057" max="2057" width="18.85546875" style="126" bestFit="1" customWidth="1"/>
    <col min="2058" max="2062" width="20.42578125" style="126" customWidth="1"/>
    <col min="2063" max="2304" width="9.140625" style="126"/>
    <col min="2305" max="2308" width="0" style="126" hidden="1" customWidth="1"/>
    <col min="2309" max="2309" width="3.140625" style="126" customWidth="1"/>
    <col min="2310" max="2310" width="4" style="126" customWidth="1"/>
    <col min="2311" max="2311" width="5" style="126" customWidth="1"/>
    <col min="2312" max="2312" width="43.28515625" style="126" customWidth="1"/>
    <col min="2313" max="2313" width="18.85546875" style="126" bestFit="1" customWidth="1"/>
    <col min="2314" max="2318" width="20.42578125" style="126" customWidth="1"/>
    <col min="2319" max="2560" width="9.140625" style="126"/>
    <col min="2561" max="2564" width="0" style="126" hidden="1" customWidth="1"/>
    <col min="2565" max="2565" width="3.140625" style="126" customWidth="1"/>
    <col min="2566" max="2566" width="4" style="126" customWidth="1"/>
    <col min="2567" max="2567" width="5" style="126" customWidth="1"/>
    <col min="2568" max="2568" width="43.28515625" style="126" customWidth="1"/>
    <col min="2569" max="2569" width="18.85546875" style="126" bestFit="1" customWidth="1"/>
    <col min="2570" max="2574" width="20.42578125" style="126" customWidth="1"/>
    <col min="2575" max="2816" width="9.140625" style="126"/>
    <col min="2817" max="2820" width="0" style="126" hidden="1" customWidth="1"/>
    <col min="2821" max="2821" width="3.140625" style="126" customWidth="1"/>
    <col min="2822" max="2822" width="4" style="126" customWidth="1"/>
    <col min="2823" max="2823" width="5" style="126" customWidth="1"/>
    <col min="2824" max="2824" width="43.28515625" style="126" customWidth="1"/>
    <col min="2825" max="2825" width="18.85546875" style="126" bestFit="1" customWidth="1"/>
    <col min="2826" max="2830" width="20.42578125" style="126" customWidth="1"/>
    <col min="2831" max="3072" width="9.140625" style="126"/>
    <col min="3073" max="3076" width="0" style="126" hidden="1" customWidth="1"/>
    <col min="3077" max="3077" width="3.140625" style="126" customWidth="1"/>
    <col min="3078" max="3078" width="4" style="126" customWidth="1"/>
    <col min="3079" max="3079" width="5" style="126" customWidth="1"/>
    <col min="3080" max="3080" width="43.28515625" style="126" customWidth="1"/>
    <col min="3081" max="3081" width="18.85546875" style="126" bestFit="1" customWidth="1"/>
    <col min="3082" max="3086" width="20.42578125" style="126" customWidth="1"/>
    <col min="3087" max="3328" width="9.140625" style="126"/>
    <col min="3329" max="3332" width="0" style="126" hidden="1" customWidth="1"/>
    <col min="3333" max="3333" width="3.140625" style="126" customWidth="1"/>
    <col min="3334" max="3334" width="4" style="126" customWidth="1"/>
    <col min="3335" max="3335" width="5" style="126" customWidth="1"/>
    <col min="3336" max="3336" width="43.28515625" style="126" customWidth="1"/>
    <col min="3337" max="3337" width="18.85546875" style="126" bestFit="1" customWidth="1"/>
    <col min="3338" max="3342" width="20.42578125" style="126" customWidth="1"/>
    <col min="3343" max="3584" width="9.140625" style="126"/>
    <col min="3585" max="3588" width="0" style="126" hidden="1" customWidth="1"/>
    <col min="3589" max="3589" width="3.140625" style="126" customWidth="1"/>
    <col min="3590" max="3590" width="4" style="126" customWidth="1"/>
    <col min="3591" max="3591" width="5" style="126" customWidth="1"/>
    <col min="3592" max="3592" width="43.28515625" style="126" customWidth="1"/>
    <col min="3593" max="3593" width="18.85546875" style="126" bestFit="1" customWidth="1"/>
    <col min="3594" max="3598" width="20.42578125" style="126" customWidth="1"/>
    <col min="3599" max="3840" width="9.140625" style="126"/>
    <col min="3841" max="3844" width="0" style="126" hidden="1" customWidth="1"/>
    <col min="3845" max="3845" width="3.140625" style="126" customWidth="1"/>
    <col min="3846" max="3846" width="4" style="126" customWidth="1"/>
    <col min="3847" max="3847" width="5" style="126" customWidth="1"/>
    <col min="3848" max="3848" width="43.28515625" style="126" customWidth="1"/>
    <col min="3849" max="3849" width="18.85546875" style="126" bestFit="1" customWidth="1"/>
    <col min="3850" max="3854" width="20.42578125" style="126" customWidth="1"/>
    <col min="3855" max="4096" width="9.140625" style="126"/>
    <col min="4097" max="4100" width="0" style="126" hidden="1" customWidth="1"/>
    <col min="4101" max="4101" width="3.140625" style="126" customWidth="1"/>
    <col min="4102" max="4102" width="4" style="126" customWidth="1"/>
    <col min="4103" max="4103" width="5" style="126" customWidth="1"/>
    <col min="4104" max="4104" width="43.28515625" style="126" customWidth="1"/>
    <col min="4105" max="4105" width="18.85546875" style="126" bestFit="1" customWidth="1"/>
    <col min="4106" max="4110" width="20.42578125" style="126" customWidth="1"/>
    <col min="4111" max="4352" width="9.140625" style="126"/>
    <col min="4353" max="4356" width="0" style="126" hidden="1" customWidth="1"/>
    <col min="4357" max="4357" width="3.140625" style="126" customWidth="1"/>
    <col min="4358" max="4358" width="4" style="126" customWidth="1"/>
    <col min="4359" max="4359" width="5" style="126" customWidth="1"/>
    <col min="4360" max="4360" width="43.28515625" style="126" customWidth="1"/>
    <col min="4361" max="4361" width="18.85546875" style="126" bestFit="1" customWidth="1"/>
    <col min="4362" max="4366" width="20.42578125" style="126" customWidth="1"/>
    <col min="4367" max="4608" width="9.140625" style="126"/>
    <col min="4609" max="4612" width="0" style="126" hidden="1" customWidth="1"/>
    <col min="4613" max="4613" width="3.140625" style="126" customWidth="1"/>
    <col min="4614" max="4614" width="4" style="126" customWidth="1"/>
    <col min="4615" max="4615" width="5" style="126" customWidth="1"/>
    <col min="4616" max="4616" width="43.28515625" style="126" customWidth="1"/>
    <col min="4617" max="4617" width="18.85546875" style="126" bestFit="1" customWidth="1"/>
    <col min="4618" max="4622" width="20.42578125" style="126" customWidth="1"/>
    <col min="4623" max="4864" width="9.140625" style="126"/>
    <col min="4865" max="4868" width="0" style="126" hidden="1" customWidth="1"/>
    <col min="4869" max="4869" width="3.140625" style="126" customWidth="1"/>
    <col min="4870" max="4870" width="4" style="126" customWidth="1"/>
    <col min="4871" max="4871" width="5" style="126" customWidth="1"/>
    <col min="4872" max="4872" width="43.28515625" style="126" customWidth="1"/>
    <col min="4873" max="4873" width="18.85546875" style="126" bestFit="1" customWidth="1"/>
    <col min="4874" max="4878" width="20.42578125" style="126" customWidth="1"/>
    <col min="4879" max="5120" width="9.140625" style="126"/>
    <col min="5121" max="5124" width="0" style="126" hidden="1" customWidth="1"/>
    <col min="5125" max="5125" width="3.140625" style="126" customWidth="1"/>
    <col min="5126" max="5126" width="4" style="126" customWidth="1"/>
    <col min="5127" max="5127" width="5" style="126" customWidth="1"/>
    <col min="5128" max="5128" width="43.28515625" style="126" customWidth="1"/>
    <col min="5129" max="5129" width="18.85546875" style="126" bestFit="1" customWidth="1"/>
    <col min="5130" max="5134" width="20.42578125" style="126" customWidth="1"/>
    <col min="5135" max="5376" width="9.140625" style="126"/>
    <col min="5377" max="5380" width="0" style="126" hidden="1" customWidth="1"/>
    <col min="5381" max="5381" width="3.140625" style="126" customWidth="1"/>
    <col min="5382" max="5382" width="4" style="126" customWidth="1"/>
    <col min="5383" max="5383" width="5" style="126" customWidth="1"/>
    <col min="5384" max="5384" width="43.28515625" style="126" customWidth="1"/>
    <col min="5385" max="5385" width="18.85546875" style="126" bestFit="1" customWidth="1"/>
    <col min="5386" max="5390" width="20.42578125" style="126" customWidth="1"/>
    <col min="5391" max="5632" width="9.140625" style="126"/>
    <col min="5633" max="5636" width="0" style="126" hidden="1" customWidth="1"/>
    <col min="5637" max="5637" width="3.140625" style="126" customWidth="1"/>
    <col min="5638" max="5638" width="4" style="126" customWidth="1"/>
    <col min="5639" max="5639" width="5" style="126" customWidth="1"/>
    <col min="5640" max="5640" width="43.28515625" style="126" customWidth="1"/>
    <col min="5641" max="5641" width="18.85546875" style="126" bestFit="1" customWidth="1"/>
    <col min="5642" max="5646" width="20.42578125" style="126" customWidth="1"/>
    <col min="5647" max="5888" width="9.140625" style="126"/>
    <col min="5889" max="5892" width="0" style="126" hidden="1" customWidth="1"/>
    <col min="5893" max="5893" width="3.140625" style="126" customWidth="1"/>
    <col min="5894" max="5894" width="4" style="126" customWidth="1"/>
    <col min="5895" max="5895" width="5" style="126" customWidth="1"/>
    <col min="5896" max="5896" width="43.28515625" style="126" customWidth="1"/>
    <col min="5897" max="5897" width="18.85546875" style="126" bestFit="1" customWidth="1"/>
    <col min="5898" max="5902" width="20.42578125" style="126" customWidth="1"/>
    <col min="5903" max="6144" width="9.140625" style="126"/>
    <col min="6145" max="6148" width="0" style="126" hidden="1" customWidth="1"/>
    <col min="6149" max="6149" width="3.140625" style="126" customWidth="1"/>
    <col min="6150" max="6150" width="4" style="126" customWidth="1"/>
    <col min="6151" max="6151" width="5" style="126" customWidth="1"/>
    <col min="6152" max="6152" width="43.28515625" style="126" customWidth="1"/>
    <col min="6153" max="6153" width="18.85546875" style="126" bestFit="1" customWidth="1"/>
    <col min="6154" max="6158" width="20.42578125" style="126" customWidth="1"/>
    <col min="6159" max="6400" width="9.140625" style="126"/>
    <col min="6401" max="6404" width="0" style="126" hidden="1" customWidth="1"/>
    <col min="6405" max="6405" width="3.140625" style="126" customWidth="1"/>
    <col min="6406" max="6406" width="4" style="126" customWidth="1"/>
    <col min="6407" max="6407" width="5" style="126" customWidth="1"/>
    <col min="6408" max="6408" width="43.28515625" style="126" customWidth="1"/>
    <col min="6409" max="6409" width="18.85546875" style="126" bestFit="1" customWidth="1"/>
    <col min="6410" max="6414" width="20.42578125" style="126" customWidth="1"/>
    <col min="6415" max="6656" width="9.140625" style="126"/>
    <col min="6657" max="6660" width="0" style="126" hidden="1" customWidth="1"/>
    <col min="6661" max="6661" width="3.140625" style="126" customWidth="1"/>
    <col min="6662" max="6662" width="4" style="126" customWidth="1"/>
    <col min="6663" max="6663" width="5" style="126" customWidth="1"/>
    <col min="6664" max="6664" width="43.28515625" style="126" customWidth="1"/>
    <col min="6665" max="6665" width="18.85546875" style="126" bestFit="1" customWidth="1"/>
    <col min="6666" max="6670" width="20.42578125" style="126" customWidth="1"/>
    <col min="6671" max="6912" width="9.140625" style="126"/>
    <col min="6913" max="6916" width="0" style="126" hidden="1" customWidth="1"/>
    <col min="6917" max="6917" width="3.140625" style="126" customWidth="1"/>
    <col min="6918" max="6918" width="4" style="126" customWidth="1"/>
    <col min="6919" max="6919" width="5" style="126" customWidth="1"/>
    <col min="6920" max="6920" width="43.28515625" style="126" customWidth="1"/>
    <col min="6921" max="6921" width="18.85546875" style="126" bestFit="1" customWidth="1"/>
    <col min="6922" max="6926" width="20.42578125" style="126" customWidth="1"/>
    <col min="6927" max="7168" width="9.140625" style="126"/>
    <col min="7169" max="7172" width="0" style="126" hidden="1" customWidth="1"/>
    <col min="7173" max="7173" width="3.140625" style="126" customWidth="1"/>
    <col min="7174" max="7174" width="4" style="126" customWidth="1"/>
    <col min="7175" max="7175" width="5" style="126" customWidth="1"/>
    <col min="7176" max="7176" width="43.28515625" style="126" customWidth="1"/>
    <col min="7177" max="7177" width="18.85546875" style="126" bestFit="1" customWidth="1"/>
    <col min="7178" max="7182" width="20.42578125" style="126" customWidth="1"/>
    <col min="7183" max="7424" width="9.140625" style="126"/>
    <col min="7425" max="7428" width="0" style="126" hidden="1" customWidth="1"/>
    <col min="7429" max="7429" width="3.140625" style="126" customWidth="1"/>
    <col min="7430" max="7430" width="4" style="126" customWidth="1"/>
    <col min="7431" max="7431" width="5" style="126" customWidth="1"/>
    <col min="7432" max="7432" width="43.28515625" style="126" customWidth="1"/>
    <col min="7433" max="7433" width="18.85546875" style="126" bestFit="1" customWidth="1"/>
    <col min="7434" max="7438" width="20.42578125" style="126" customWidth="1"/>
    <col min="7439" max="7680" width="9.140625" style="126"/>
    <col min="7681" max="7684" width="0" style="126" hidden="1" customWidth="1"/>
    <col min="7685" max="7685" width="3.140625" style="126" customWidth="1"/>
    <col min="7686" max="7686" width="4" style="126" customWidth="1"/>
    <col min="7687" max="7687" width="5" style="126" customWidth="1"/>
    <col min="7688" max="7688" width="43.28515625" style="126" customWidth="1"/>
    <col min="7689" max="7689" width="18.85546875" style="126" bestFit="1" customWidth="1"/>
    <col min="7690" max="7694" width="20.42578125" style="126" customWidth="1"/>
    <col min="7695" max="7936" width="9.140625" style="126"/>
    <col min="7937" max="7940" width="0" style="126" hidden="1" customWidth="1"/>
    <col min="7941" max="7941" width="3.140625" style="126" customWidth="1"/>
    <col min="7942" max="7942" width="4" style="126" customWidth="1"/>
    <col min="7943" max="7943" width="5" style="126" customWidth="1"/>
    <col min="7944" max="7944" width="43.28515625" style="126" customWidth="1"/>
    <col min="7945" max="7945" width="18.85546875" style="126" bestFit="1" customWidth="1"/>
    <col min="7946" max="7950" width="20.42578125" style="126" customWidth="1"/>
    <col min="7951" max="8192" width="9.140625" style="126"/>
    <col min="8193" max="8196" width="0" style="126" hidden="1" customWidth="1"/>
    <col min="8197" max="8197" width="3.140625" style="126" customWidth="1"/>
    <col min="8198" max="8198" width="4" style="126" customWidth="1"/>
    <col min="8199" max="8199" width="5" style="126" customWidth="1"/>
    <col min="8200" max="8200" width="43.28515625" style="126" customWidth="1"/>
    <col min="8201" max="8201" width="18.85546875" style="126" bestFit="1" customWidth="1"/>
    <col min="8202" max="8206" width="20.42578125" style="126" customWidth="1"/>
    <col min="8207" max="8448" width="9.140625" style="126"/>
    <col min="8449" max="8452" width="0" style="126" hidden="1" customWidth="1"/>
    <col min="8453" max="8453" width="3.140625" style="126" customWidth="1"/>
    <col min="8454" max="8454" width="4" style="126" customWidth="1"/>
    <col min="8455" max="8455" width="5" style="126" customWidth="1"/>
    <col min="8456" max="8456" width="43.28515625" style="126" customWidth="1"/>
    <col min="8457" max="8457" width="18.85546875" style="126" bestFit="1" customWidth="1"/>
    <col min="8458" max="8462" width="20.42578125" style="126" customWidth="1"/>
    <col min="8463" max="8704" width="9.140625" style="126"/>
    <col min="8705" max="8708" width="0" style="126" hidden="1" customWidth="1"/>
    <col min="8709" max="8709" width="3.140625" style="126" customWidth="1"/>
    <col min="8710" max="8710" width="4" style="126" customWidth="1"/>
    <col min="8711" max="8711" width="5" style="126" customWidth="1"/>
    <col min="8712" max="8712" width="43.28515625" style="126" customWidth="1"/>
    <col min="8713" max="8713" width="18.85546875" style="126" bestFit="1" customWidth="1"/>
    <col min="8714" max="8718" width="20.42578125" style="126" customWidth="1"/>
    <col min="8719" max="8960" width="9.140625" style="126"/>
    <col min="8961" max="8964" width="0" style="126" hidden="1" customWidth="1"/>
    <col min="8965" max="8965" width="3.140625" style="126" customWidth="1"/>
    <col min="8966" max="8966" width="4" style="126" customWidth="1"/>
    <col min="8967" max="8967" width="5" style="126" customWidth="1"/>
    <col min="8968" max="8968" width="43.28515625" style="126" customWidth="1"/>
    <col min="8969" max="8969" width="18.85546875" style="126" bestFit="1" customWidth="1"/>
    <col min="8970" max="8974" width="20.42578125" style="126" customWidth="1"/>
    <col min="8975" max="9216" width="9.140625" style="126"/>
    <col min="9217" max="9220" width="0" style="126" hidden="1" customWidth="1"/>
    <col min="9221" max="9221" width="3.140625" style="126" customWidth="1"/>
    <col min="9222" max="9222" width="4" style="126" customWidth="1"/>
    <col min="9223" max="9223" width="5" style="126" customWidth="1"/>
    <col min="9224" max="9224" width="43.28515625" style="126" customWidth="1"/>
    <col min="9225" max="9225" width="18.85546875" style="126" bestFit="1" customWidth="1"/>
    <col min="9226" max="9230" width="20.42578125" style="126" customWidth="1"/>
    <col min="9231" max="9472" width="9.140625" style="126"/>
    <col min="9473" max="9476" width="0" style="126" hidden="1" customWidth="1"/>
    <col min="9477" max="9477" width="3.140625" style="126" customWidth="1"/>
    <col min="9478" max="9478" width="4" style="126" customWidth="1"/>
    <col min="9479" max="9479" width="5" style="126" customWidth="1"/>
    <col min="9480" max="9480" width="43.28515625" style="126" customWidth="1"/>
    <col min="9481" max="9481" width="18.85546875" style="126" bestFit="1" customWidth="1"/>
    <col min="9482" max="9486" width="20.42578125" style="126" customWidth="1"/>
    <col min="9487" max="9728" width="9.140625" style="126"/>
    <col min="9729" max="9732" width="0" style="126" hidden="1" customWidth="1"/>
    <col min="9733" max="9733" width="3.140625" style="126" customWidth="1"/>
    <col min="9734" max="9734" width="4" style="126" customWidth="1"/>
    <col min="9735" max="9735" width="5" style="126" customWidth="1"/>
    <col min="9736" max="9736" width="43.28515625" style="126" customWidth="1"/>
    <col min="9737" max="9737" width="18.85546875" style="126" bestFit="1" customWidth="1"/>
    <col min="9738" max="9742" width="20.42578125" style="126" customWidth="1"/>
    <col min="9743" max="9984" width="9.140625" style="126"/>
    <col min="9985" max="9988" width="0" style="126" hidden="1" customWidth="1"/>
    <col min="9989" max="9989" width="3.140625" style="126" customWidth="1"/>
    <col min="9990" max="9990" width="4" style="126" customWidth="1"/>
    <col min="9991" max="9991" width="5" style="126" customWidth="1"/>
    <col min="9992" max="9992" width="43.28515625" style="126" customWidth="1"/>
    <col min="9993" max="9993" width="18.85546875" style="126" bestFit="1" customWidth="1"/>
    <col min="9994" max="9998" width="20.42578125" style="126" customWidth="1"/>
    <col min="9999" max="10240" width="9.140625" style="126"/>
    <col min="10241" max="10244" width="0" style="126" hidden="1" customWidth="1"/>
    <col min="10245" max="10245" width="3.140625" style="126" customWidth="1"/>
    <col min="10246" max="10246" width="4" style="126" customWidth="1"/>
    <col min="10247" max="10247" width="5" style="126" customWidth="1"/>
    <col min="10248" max="10248" width="43.28515625" style="126" customWidth="1"/>
    <col min="10249" max="10249" width="18.85546875" style="126" bestFit="1" customWidth="1"/>
    <col min="10250" max="10254" width="20.42578125" style="126" customWidth="1"/>
    <col min="10255" max="10496" width="9.140625" style="126"/>
    <col min="10497" max="10500" width="0" style="126" hidden="1" customWidth="1"/>
    <col min="10501" max="10501" width="3.140625" style="126" customWidth="1"/>
    <col min="10502" max="10502" width="4" style="126" customWidth="1"/>
    <col min="10503" max="10503" width="5" style="126" customWidth="1"/>
    <col min="10504" max="10504" width="43.28515625" style="126" customWidth="1"/>
    <col min="10505" max="10505" width="18.85546875" style="126" bestFit="1" customWidth="1"/>
    <col min="10506" max="10510" width="20.42578125" style="126" customWidth="1"/>
    <col min="10511" max="10752" width="9.140625" style="126"/>
    <col min="10753" max="10756" width="0" style="126" hidden="1" customWidth="1"/>
    <col min="10757" max="10757" width="3.140625" style="126" customWidth="1"/>
    <col min="10758" max="10758" width="4" style="126" customWidth="1"/>
    <col min="10759" max="10759" width="5" style="126" customWidth="1"/>
    <col min="10760" max="10760" width="43.28515625" style="126" customWidth="1"/>
    <col min="10761" max="10761" width="18.85546875" style="126" bestFit="1" customWidth="1"/>
    <col min="10762" max="10766" width="20.42578125" style="126" customWidth="1"/>
    <col min="10767" max="11008" width="9.140625" style="126"/>
    <col min="11009" max="11012" width="0" style="126" hidden="1" customWidth="1"/>
    <col min="11013" max="11013" width="3.140625" style="126" customWidth="1"/>
    <col min="11014" max="11014" width="4" style="126" customWidth="1"/>
    <col min="11015" max="11015" width="5" style="126" customWidth="1"/>
    <col min="11016" max="11016" width="43.28515625" style="126" customWidth="1"/>
    <col min="11017" max="11017" width="18.85546875" style="126" bestFit="1" customWidth="1"/>
    <col min="11018" max="11022" width="20.42578125" style="126" customWidth="1"/>
    <col min="11023" max="11264" width="9.140625" style="126"/>
    <col min="11265" max="11268" width="0" style="126" hidden="1" customWidth="1"/>
    <col min="11269" max="11269" width="3.140625" style="126" customWidth="1"/>
    <col min="11270" max="11270" width="4" style="126" customWidth="1"/>
    <col min="11271" max="11271" width="5" style="126" customWidth="1"/>
    <col min="11272" max="11272" width="43.28515625" style="126" customWidth="1"/>
    <col min="11273" max="11273" width="18.85546875" style="126" bestFit="1" customWidth="1"/>
    <col min="11274" max="11278" width="20.42578125" style="126" customWidth="1"/>
    <col min="11279" max="11520" width="9.140625" style="126"/>
    <col min="11521" max="11524" width="0" style="126" hidden="1" customWidth="1"/>
    <col min="11525" max="11525" width="3.140625" style="126" customWidth="1"/>
    <col min="11526" max="11526" width="4" style="126" customWidth="1"/>
    <col min="11527" max="11527" width="5" style="126" customWidth="1"/>
    <col min="11528" max="11528" width="43.28515625" style="126" customWidth="1"/>
    <col min="11529" max="11529" width="18.85546875" style="126" bestFit="1" customWidth="1"/>
    <col min="11530" max="11534" width="20.42578125" style="126" customWidth="1"/>
    <col min="11535" max="11776" width="9.140625" style="126"/>
    <col min="11777" max="11780" width="0" style="126" hidden="1" customWidth="1"/>
    <col min="11781" max="11781" width="3.140625" style="126" customWidth="1"/>
    <col min="11782" max="11782" width="4" style="126" customWidth="1"/>
    <col min="11783" max="11783" width="5" style="126" customWidth="1"/>
    <col min="11784" max="11784" width="43.28515625" style="126" customWidth="1"/>
    <col min="11785" max="11785" width="18.85546875" style="126" bestFit="1" customWidth="1"/>
    <col min="11786" max="11790" width="20.42578125" style="126" customWidth="1"/>
    <col min="11791" max="12032" width="9.140625" style="126"/>
    <col min="12033" max="12036" width="0" style="126" hidden="1" customWidth="1"/>
    <col min="12037" max="12037" width="3.140625" style="126" customWidth="1"/>
    <col min="12038" max="12038" width="4" style="126" customWidth="1"/>
    <col min="12039" max="12039" width="5" style="126" customWidth="1"/>
    <col min="12040" max="12040" width="43.28515625" style="126" customWidth="1"/>
    <col min="12041" max="12041" width="18.85546875" style="126" bestFit="1" customWidth="1"/>
    <col min="12042" max="12046" width="20.42578125" style="126" customWidth="1"/>
    <col min="12047" max="12288" width="9.140625" style="126"/>
    <col min="12289" max="12292" width="0" style="126" hidden="1" customWidth="1"/>
    <col min="12293" max="12293" width="3.140625" style="126" customWidth="1"/>
    <col min="12294" max="12294" width="4" style="126" customWidth="1"/>
    <col min="12295" max="12295" width="5" style="126" customWidth="1"/>
    <col min="12296" max="12296" width="43.28515625" style="126" customWidth="1"/>
    <col min="12297" max="12297" width="18.85546875" style="126" bestFit="1" customWidth="1"/>
    <col min="12298" max="12302" width="20.42578125" style="126" customWidth="1"/>
    <col min="12303" max="12544" width="9.140625" style="126"/>
    <col min="12545" max="12548" width="0" style="126" hidden="1" customWidth="1"/>
    <col min="12549" max="12549" width="3.140625" style="126" customWidth="1"/>
    <col min="12550" max="12550" width="4" style="126" customWidth="1"/>
    <col min="12551" max="12551" width="5" style="126" customWidth="1"/>
    <col min="12552" max="12552" width="43.28515625" style="126" customWidth="1"/>
    <col min="12553" max="12553" width="18.85546875" style="126" bestFit="1" customWidth="1"/>
    <col min="12554" max="12558" width="20.42578125" style="126" customWidth="1"/>
    <col min="12559" max="12800" width="9.140625" style="126"/>
    <col min="12801" max="12804" width="0" style="126" hidden="1" customWidth="1"/>
    <col min="12805" max="12805" width="3.140625" style="126" customWidth="1"/>
    <col min="12806" max="12806" width="4" style="126" customWidth="1"/>
    <col min="12807" max="12807" width="5" style="126" customWidth="1"/>
    <col min="12808" max="12808" width="43.28515625" style="126" customWidth="1"/>
    <col min="12809" max="12809" width="18.85546875" style="126" bestFit="1" customWidth="1"/>
    <col min="12810" max="12814" width="20.42578125" style="126" customWidth="1"/>
    <col min="12815" max="13056" width="9.140625" style="126"/>
    <col min="13057" max="13060" width="0" style="126" hidden="1" customWidth="1"/>
    <col min="13061" max="13061" width="3.140625" style="126" customWidth="1"/>
    <col min="13062" max="13062" width="4" style="126" customWidth="1"/>
    <col min="13063" max="13063" width="5" style="126" customWidth="1"/>
    <col min="13064" max="13064" width="43.28515625" style="126" customWidth="1"/>
    <col min="13065" max="13065" width="18.85546875" style="126" bestFit="1" customWidth="1"/>
    <col min="13066" max="13070" width="20.42578125" style="126" customWidth="1"/>
    <col min="13071" max="13312" width="9.140625" style="126"/>
    <col min="13313" max="13316" width="0" style="126" hidden="1" customWidth="1"/>
    <col min="13317" max="13317" width="3.140625" style="126" customWidth="1"/>
    <col min="13318" max="13318" width="4" style="126" customWidth="1"/>
    <col min="13319" max="13319" width="5" style="126" customWidth="1"/>
    <col min="13320" max="13320" width="43.28515625" style="126" customWidth="1"/>
    <col min="13321" max="13321" width="18.85546875" style="126" bestFit="1" customWidth="1"/>
    <col min="13322" max="13326" width="20.42578125" style="126" customWidth="1"/>
    <col min="13327" max="13568" width="9.140625" style="126"/>
    <col min="13569" max="13572" width="0" style="126" hidden="1" customWidth="1"/>
    <col min="13573" max="13573" width="3.140625" style="126" customWidth="1"/>
    <col min="13574" max="13574" width="4" style="126" customWidth="1"/>
    <col min="13575" max="13575" width="5" style="126" customWidth="1"/>
    <col min="13576" max="13576" width="43.28515625" style="126" customWidth="1"/>
    <col min="13577" max="13577" width="18.85546875" style="126" bestFit="1" customWidth="1"/>
    <col min="13578" max="13582" width="20.42578125" style="126" customWidth="1"/>
    <col min="13583" max="13824" width="9.140625" style="126"/>
    <col min="13825" max="13828" width="0" style="126" hidden="1" customWidth="1"/>
    <col min="13829" max="13829" width="3.140625" style="126" customWidth="1"/>
    <col min="13830" max="13830" width="4" style="126" customWidth="1"/>
    <col min="13831" max="13831" width="5" style="126" customWidth="1"/>
    <col min="13832" max="13832" width="43.28515625" style="126" customWidth="1"/>
    <col min="13833" max="13833" width="18.85546875" style="126" bestFit="1" customWidth="1"/>
    <col min="13834" max="13838" width="20.42578125" style="126" customWidth="1"/>
    <col min="13839" max="14080" width="9.140625" style="126"/>
    <col min="14081" max="14084" width="0" style="126" hidden="1" customWidth="1"/>
    <col min="14085" max="14085" width="3.140625" style="126" customWidth="1"/>
    <col min="14086" max="14086" width="4" style="126" customWidth="1"/>
    <col min="14087" max="14087" width="5" style="126" customWidth="1"/>
    <col min="14088" max="14088" width="43.28515625" style="126" customWidth="1"/>
    <col min="14089" max="14089" width="18.85546875" style="126" bestFit="1" customWidth="1"/>
    <col min="14090" max="14094" width="20.42578125" style="126" customWidth="1"/>
    <col min="14095" max="14336" width="9.140625" style="126"/>
    <col min="14337" max="14340" width="0" style="126" hidden="1" customWidth="1"/>
    <col min="14341" max="14341" width="3.140625" style="126" customWidth="1"/>
    <col min="14342" max="14342" width="4" style="126" customWidth="1"/>
    <col min="14343" max="14343" width="5" style="126" customWidth="1"/>
    <col min="14344" max="14344" width="43.28515625" style="126" customWidth="1"/>
    <col min="14345" max="14345" width="18.85546875" style="126" bestFit="1" customWidth="1"/>
    <col min="14346" max="14350" width="20.42578125" style="126" customWidth="1"/>
    <col min="14351" max="14592" width="9.140625" style="126"/>
    <col min="14593" max="14596" width="0" style="126" hidden="1" customWidth="1"/>
    <col min="14597" max="14597" width="3.140625" style="126" customWidth="1"/>
    <col min="14598" max="14598" width="4" style="126" customWidth="1"/>
    <col min="14599" max="14599" width="5" style="126" customWidth="1"/>
    <col min="14600" max="14600" width="43.28515625" style="126" customWidth="1"/>
    <col min="14601" max="14601" width="18.85546875" style="126" bestFit="1" customWidth="1"/>
    <col min="14602" max="14606" width="20.42578125" style="126" customWidth="1"/>
    <col min="14607" max="14848" width="9.140625" style="126"/>
    <col min="14849" max="14852" width="0" style="126" hidden="1" customWidth="1"/>
    <col min="14853" max="14853" width="3.140625" style="126" customWidth="1"/>
    <col min="14854" max="14854" width="4" style="126" customWidth="1"/>
    <col min="14855" max="14855" width="5" style="126" customWidth="1"/>
    <col min="14856" max="14856" width="43.28515625" style="126" customWidth="1"/>
    <col min="14857" max="14857" width="18.85546875" style="126" bestFit="1" customWidth="1"/>
    <col min="14858" max="14862" width="20.42578125" style="126" customWidth="1"/>
    <col min="14863" max="15104" width="9.140625" style="126"/>
    <col min="15105" max="15108" width="0" style="126" hidden="1" customWidth="1"/>
    <col min="15109" max="15109" width="3.140625" style="126" customWidth="1"/>
    <col min="15110" max="15110" width="4" style="126" customWidth="1"/>
    <col min="15111" max="15111" width="5" style="126" customWidth="1"/>
    <col min="15112" max="15112" width="43.28515625" style="126" customWidth="1"/>
    <col min="15113" max="15113" width="18.85546875" style="126" bestFit="1" customWidth="1"/>
    <col min="15114" max="15118" width="20.42578125" style="126" customWidth="1"/>
    <col min="15119" max="15360" width="9.140625" style="126"/>
    <col min="15361" max="15364" width="0" style="126" hidden="1" customWidth="1"/>
    <col min="15365" max="15365" width="3.140625" style="126" customWidth="1"/>
    <col min="15366" max="15366" width="4" style="126" customWidth="1"/>
    <col min="15367" max="15367" width="5" style="126" customWidth="1"/>
    <col min="15368" max="15368" width="43.28515625" style="126" customWidth="1"/>
    <col min="15369" max="15369" width="18.85546875" style="126" bestFit="1" customWidth="1"/>
    <col min="15370" max="15374" width="20.42578125" style="126" customWidth="1"/>
    <col min="15375" max="15616" width="9.140625" style="126"/>
    <col min="15617" max="15620" width="0" style="126" hidden="1" customWidth="1"/>
    <col min="15621" max="15621" width="3.140625" style="126" customWidth="1"/>
    <col min="15622" max="15622" width="4" style="126" customWidth="1"/>
    <col min="15623" max="15623" width="5" style="126" customWidth="1"/>
    <col min="15624" max="15624" width="43.28515625" style="126" customWidth="1"/>
    <col min="15625" max="15625" width="18.85546875" style="126" bestFit="1" customWidth="1"/>
    <col min="15626" max="15630" width="20.42578125" style="126" customWidth="1"/>
    <col min="15631" max="15872" width="9.140625" style="126"/>
    <col min="15873" max="15876" width="0" style="126" hidden="1" customWidth="1"/>
    <col min="15877" max="15877" width="3.140625" style="126" customWidth="1"/>
    <col min="15878" max="15878" width="4" style="126" customWidth="1"/>
    <col min="15879" max="15879" width="5" style="126" customWidth="1"/>
    <col min="15880" max="15880" width="43.28515625" style="126" customWidth="1"/>
    <col min="15881" max="15881" width="18.85546875" style="126" bestFit="1" customWidth="1"/>
    <col min="15882" max="15886" width="20.42578125" style="126" customWidth="1"/>
    <col min="15887" max="16128" width="9.140625" style="126"/>
    <col min="16129" max="16132" width="0" style="126" hidden="1" customWidth="1"/>
    <col min="16133" max="16133" width="3.140625" style="126" customWidth="1"/>
    <col min="16134" max="16134" width="4" style="126" customWidth="1"/>
    <col min="16135" max="16135" width="5" style="126" customWidth="1"/>
    <col min="16136" max="16136" width="43.28515625" style="126" customWidth="1"/>
    <col min="16137" max="16137" width="18.85546875" style="126" bestFit="1" customWidth="1"/>
    <col min="16138" max="16142" width="20.42578125" style="126" customWidth="1"/>
    <col min="16143" max="16384" width="9.140625" style="126"/>
  </cols>
  <sheetData>
    <row r="1" spans="1:76" ht="27" hidden="1" customHeight="1">
      <c r="A1" s="302"/>
      <c r="J1" s="302" t="s">
        <v>84</v>
      </c>
      <c r="K1" s="302" t="s">
        <v>85</v>
      </c>
      <c r="L1" s="302" t="s">
        <v>86</v>
      </c>
      <c r="M1" s="302" t="s">
        <v>86</v>
      </c>
      <c r="N1" s="302" t="s">
        <v>86</v>
      </c>
    </row>
    <row r="2" spans="1:76" s="137" customFormat="1" ht="20.25" customHeight="1">
      <c r="B2" s="140"/>
      <c r="G2" s="138"/>
      <c r="H2" s="138"/>
      <c r="I2" s="138"/>
      <c r="J2" s="303"/>
      <c r="K2" s="138"/>
      <c r="L2" s="138"/>
      <c r="M2" s="138"/>
      <c r="N2" s="138"/>
    </row>
    <row r="3" spans="1:76" s="136" customFormat="1" ht="20.25" hidden="1" customHeight="1" outlineLevel="1">
      <c r="B3" s="135" t="s">
        <v>87</v>
      </c>
      <c r="C3" s="136" t="s">
        <v>88</v>
      </c>
      <c r="D3" s="136">
        <v>1</v>
      </c>
      <c r="E3" s="136" t="s">
        <v>89</v>
      </c>
      <c r="I3" s="141"/>
      <c r="J3" s="329"/>
      <c r="K3" s="141"/>
      <c r="L3" s="141"/>
      <c r="M3" s="141"/>
      <c r="N3" s="141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</row>
    <row r="4" spans="1:76" s="136" customFormat="1" ht="20.25" hidden="1" customHeight="1" outlineLevel="1">
      <c r="B4" s="135" t="s">
        <v>90</v>
      </c>
      <c r="C4" s="136" t="s">
        <v>91</v>
      </c>
      <c r="D4" s="136">
        <v>2</v>
      </c>
      <c r="E4" s="136" t="s">
        <v>92</v>
      </c>
      <c r="I4" s="141"/>
      <c r="J4" s="329"/>
      <c r="K4" s="141"/>
      <c r="L4" s="141"/>
      <c r="M4" s="141"/>
      <c r="N4" s="141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</row>
    <row r="5" spans="1:76" s="136" customFormat="1" ht="20.25" hidden="1" customHeight="1" outlineLevel="1">
      <c r="B5" s="135" t="s">
        <v>93</v>
      </c>
      <c r="C5" s="136" t="s">
        <v>94</v>
      </c>
      <c r="D5" s="136">
        <v>3</v>
      </c>
      <c r="E5" s="136" t="s">
        <v>95</v>
      </c>
      <c r="I5" s="141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</row>
    <row r="6" spans="1:76" s="136" customFormat="1" ht="20.25" hidden="1" customHeight="1" outlineLevel="1">
      <c r="B6" s="135" t="s">
        <v>96</v>
      </c>
      <c r="D6" s="136">
        <v>4</v>
      </c>
      <c r="E6" s="136" t="s">
        <v>97</v>
      </c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</row>
    <row r="7" spans="1:76" s="136" customFormat="1" ht="20.25" hidden="1" customHeight="1" outlineLevel="1">
      <c r="B7" s="135" t="s">
        <v>98</v>
      </c>
      <c r="D7" s="136">
        <v>5</v>
      </c>
      <c r="E7" s="136" t="s">
        <v>99</v>
      </c>
      <c r="I7" s="141"/>
      <c r="J7" s="142"/>
      <c r="K7" s="142"/>
      <c r="L7" s="142"/>
      <c r="M7" s="142"/>
      <c r="N7" s="142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</row>
    <row r="8" spans="1:76" s="136" customFormat="1" ht="20.25" hidden="1" customHeight="1" outlineLevel="1">
      <c r="B8" s="135" t="s">
        <v>100</v>
      </c>
      <c r="C8" s="136" t="s">
        <v>101</v>
      </c>
      <c r="D8" s="136">
        <v>6</v>
      </c>
      <c r="E8" s="136" t="s">
        <v>102</v>
      </c>
      <c r="I8" s="136" t="s">
        <v>103</v>
      </c>
      <c r="J8" s="143" t="s">
        <v>104</v>
      </c>
      <c r="K8" s="143" t="s">
        <v>104</v>
      </c>
      <c r="L8" s="143" t="s">
        <v>104</v>
      </c>
      <c r="M8" s="143" t="s">
        <v>104</v>
      </c>
      <c r="N8" s="143" t="s">
        <v>104</v>
      </c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</row>
    <row r="9" spans="1:76" s="136" customFormat="1" ht="20.25" hidden="1" customHeight="1" outlineLevel="1">
      <c r="B9" s="135" t="s">
        <v>105</v>
      </c>
      <c r="D9" s="136">
        <v>7</v>
      </c>
      <c r="E9" s="136" t="s">
        <v>106</v>
      </c>
      <c r="I9" s="136" t="s">
        <v>96</v>
      </c>
      <c r="J9" s="143" t="s">
        <v>107</v>
      </c>
      <c r="K9" s="143" t="s">
        <v>108</v>
      </c>
      <c r="L9" s="143" t="s">
        <v>109</v>
      </c>
      <c r="M9" s="143" t="s">
        <v>110</v>
      </c>
      <c r="N9" s="143" t="s">
        <v>111</v>
      </c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</row>
    <row r="10" spans="1:76" s="136" customFormat="1" ht="20.25" hidden="1" customHeight="1" outlineLevel="1">
      <c r="B10" s="135" t="s">
        <v>112</v>
      </c>
      <c r="C10" s="136" t="s">
        <v>113</v>
      </c>
      <c r="D10" s="136">
        <v>8</v>
      </c>
      <c r="E10" s="136" t="s">
        <v>114</v>
      </c>
      <c r="I10" s="136" t="s">
        <v>98</v>
      </c>
      <c r="J10" s="143" t="s">
        <v>115</v>
      </c>
      <c r="K10" s="143" t="s">
        <v>115</v>
      </c>
      <c r="L10" s="143" t="s">
        <v>115</v>
      </c>
      <c r="M10" s="143" t="s">
        <v>115</v>
      </c>
      <c r="N10" s="143" t="s">
        <v>115</v>
      </c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</row>
    <row r="11" spans="1:76" s="136" customFormat="1" ht="20.25" hidden="1" customHeight="1" outlineLevel="1">
      <c r="B11" s="135" t="s">
        <v>116</v>
      </c>
      <c r="C11" s="136" t="s">
        <v>117</v>
      </c>
      <c r="D11" s="136">
        <v>9</v>
      </c>
      <c r="E11" s="136" t="s">
        <v>118</v>
      </c>
      <c r="I11" s="136" t="s">
        <v>105</v>
      </c>
      <c r="J11" s="143" t="s">
        <v>119</v>
      </c>
      <c r="K11" s="143" t="s">
        <v>120</v>
      </c>
      <c r="L11" s="143" t="s">
        <v>120</v>
      </c>
      <c r="M11" s="143" t="s">
        <v>121</v>
      </c>
      <c r="N11" s="143" t="s">
        <v>121</v>
      </c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</row>
    <row r="12" spans="1:76" s="136" customFormat="1" ht="20.25" hidden="1" customHeight="1" outlineLevel="1">
      <c r="B12" s="135" t="s">
        <v>122</v>
      </c>
      <c r="C12" s="136" t="s">
        <v>1004</v>
      </c>
      <c r="D12" s="136">
        <v>10</v>
      </c>
      <c r="E12" s="136" t="s">
        <v>123</v>
      </c>
      <c r="I12" s="141"/>
      <c r="J12" s="329"/>
      <c r="K12" s="329"/>
      <c r="L12" s="329"/>
      <c r="M12" s="329"/>
      <c r="N12" s="329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</row>
    <row r="13" spans="1:76" s="136" customFormat="1" ht="49.5" hidden="1" customHeight="1" outlineLevel="1">
      <c r="B13" s="135" t="s">
        <v>10</v>
      </c>
      <c r="C13" s="135">
        <v>31</v>
      </c>
      <c r="D13" s="136">
        <v>11</v>
      </c>
      <c r="E13" s="136" t="s">
        <v>124</v>
      </c>
      <c r="I13" s="141"/>
      <c r="J13" s="329"/>
      <c r="K13" s="329"/>
      <c r="L13" s="329"/>
      <c r="M13" s="329"/>
      <c r="N13" s="329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</row>
    <row r="14" spans="1:76" s="136" customFormat="1" ht="48.75" hidden="1" customHeight="1" outlineLevel="1">
      <c r="B14" s="135"/>
      <c r="D14" s="136">
        <v>12</v>
      </c>
      <c r="E14" s="136" t="s">
        <v>125</v>
      </c>
      <c r="I14" s="141"/>
      <c r="J14" s="329"/>
      <c r="K14" s="329"/>
      <c r="L14" s="329"/>
      <c r="M14" s="329"/>
      <c r="N14" s="329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</row>
    <row r="15" spans="1:76" ht="10.5" customHeight="1" collapsed="1" thickBot="1">
      <c r="A15" s="136"/>
      <c r="I15" s="138"/>
      <c r="J15" s="303"/>
      <c r="K15" s="303"/>
      <c r="L15" s="303"/>
      <c r="M15" s="303"/>
      <c r="N15" s="303"/>
    </row>
    <row r="16" spans="1:76" ht="24" thickBot="1">
      <c r="A16" s="136"/>
      <c r="B16" s="144" t="s">
        <v>937</v>
      </c>
      <c r="C16" s="145" t="s">
        <v>126</v>
      </c>
      <c r="D16" s="145"/>
      <c r="E16" s="146"/>
      <c r="F16" s="147" t="s">
        <v>127</v>
      </c>
      <c r="G16" s="148"/>
      <c r="H16" s="149"/>
      <c r="I16" s="111">
        <v>44408</v>
      </c>
      <c r="J16" s="150"/>
      <c r="K16" s="303"/>
      <c r="L16" s="303"/>
      <c r="M16" s="303"/>
      <c r="N16" s="303"/>
    </row>
    <row r="17" spans="1:76" ht="15">
      <c r="A17" s="136"/>
      <c r="B17" s="135" t="s">
        <v>128</v>
      </c>
      <c r="C17" s="136" t="s">
        <v>938</v>
      </c>
      <c r="F17" s="151" t="s">
        <v>129</v>
      </c>
      <c r="I17" s="138"/>
      <c r="J17" s="303"/>
      <c r="K17" s="138"/>
      <c r="L17" s="138"/>
      <c r="M17" s="138"/>
      <c r="N17" s="138"/>
    </row>
    <row r="18" spans="1:76" ht="15">
      <c r="A18" s="136"/>
      <c r="B18" s="135" t="s">
        <v>130</v>
      </c>
      <c r="C18" s="136" t="s">
        <v>939</v>
      </c>
      <c r="F18" s="146"/>
      <c r="I18" s="152"/>
      <c r="J18" s="303"/>
      <c r="K18" s="138"/>
      <c r="L18" s="138"/>
      <c r="M18" s="138"/>
      <c r="N18" s="138"/>
    </row>
    <row r="19" spans="1:76" ht="15">
      <c r="A19" s="136"/>
      <c r="B19" s="135" t="s">
        <v>131</v>
      </c>
      <c r="C19" s="136" t="s">
        <v>940</v>
      </c>
      <c r="F19" s="146"/>
      <c r="I19" s="138"/>
      <c r="J19" s="303"/>
      <c r="K19" s="138"/>
      <c r="L19" s="138"/>
      <c r="M19" s="138"/>
      <c r="N19" s="138"/>
    </row>
    <row r="20" spans="1:76" ht="15">
      <c r="A20" s="136"/>
      <c r="B20" s="135" t="s">
        <v>132</v>
      </c>
      <c r="I20" s="138"/>
      <c r="J20" s="153"/>
      <c r="K20" s="153"/>
      <c r="L20" s="153"/>
      <c r="M20" s="153"/>
      <c r="N20" s="153"/>
    </row>
    <row r="21" spans="1:76" ht="15">
      <c r="A21" s="136"/>
      <c r="B21" s="135" t="s">
        <v>133</v>
      </c>
      <c r="I21" s="138"/>
      <c r="J21" s="153"/>
      <c r="K21" s="153"/>
      <c r="L21" s="153"/>
      <c r="M21" s="153"/>
      <c r="N21" s="153"/>
    </row>
    <row r="22" spans="1:76" ht="15">
      <c r="A22" s="136"/>
      <c r="B22" s="135" t="s">
        <v>134</v>
      </c>
      <c r="I22" s="138"/>
      <c r="J22" s="153"/>
      <c r="K22" s="153"/>
      <c r="L22" s="153"/>
      <c r="M22" s="153"/>
      <c r="N22" s="153"/>
    </row>
    <row r="23" spans="1:76" ht="15">
      <c r="A23" s="136"/>
      <c r="B23" s="135" t="s">
        <v>135</v>
      </c>
      <c r="C23" s="136" t="s">
        <v>136</v>
      </c>
      <c r="I23" s="138"/>
      <c r="J23" s="153"/>
      <c r="K23" s="153"/>
      <c r="L23" s="153"/>
      <c r="M23" s="153"/>
      <c r="N23" s="153"/>
    </row>
    <row r="24" spans="1:76" ht="15.75" thickBot="1">
      <c r="A24" s="136"/>
      <c r="I24" s="138"/>
      <c r="J24" s="153"/>
      <c r="K24" s="153"/>
      <c r="L24" s="153"/>
      <c r="M24" s="153"/>
      <c r="N24" s="153"/>
    </row>
    <row r="25" spans="1:76" ht="15.75" thickBot="1">
      <c r="A25" s="136" t="s">
        <v>137</v>
      </c>
      <c r="F25" s="154" t="s">
        <v>138</v>
      </c>
      <c r="G25" s="148"/>
      <c r="H25" s="155"/>
      <c r="I25" s="156" t="s">
        <v>139</v>
      </c>
      <c r="J25" s="157" t="s">
        <v>40</v>
      </c>
      <c r="K25" s="157" t="s">
        <v>37</v>
      </c>
      <c r="L25" s="157" t="s">
        <v>38</v>
      </c>
      <c r="M25" s="157" t="s">
        <v>140</v>
      </c>
      <c r="N25" s="158" t="s">
        <v>39</v>
      </c>
    </row>
    <row r="26" spans="1:76" s="163" customFormat="1" ht="19.5" thickBot="1">
      <c r="A26" s="136"/>
      <c r="B26" s="135"/>
      <c r="C26" s="136"/>
      <c r="D26" s="136"/>
      <c r="E26" s="137"/>
      <c r="F26" s="159" t="s">
        <v>141</v>
      </c>
      <c r="G26" s="160"/>
      <c r="H26" s="148"/>
      <c r="I26" s="161"/>
      <c r="J26" s="330"/>
      <c r="K26" s="148"/>
      <c r="L26" s="148"/>
      <c r="M26" s="148"/>
      <c r="N26" s="149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</row>
    <row r="27" spans="1:76" ht="15" customHeight="1">
      <c r="A27" s="136"/>
      <c r="F27" s="164" t="s">
        <v>142</v>
      </c>
      <c r="G27" s="165"/>
      <c r="H27" s="165"/>
      <c r="I27" s="166">
        <v>7687257</v>
      </c>
      <c r="J27" s="166">
        <v>3210382</v>
      </c>
      <c r="K27" s="166">
        <v>1939720</v>
      </c>
      <c r="L27" s="166">
        <v>2537155</v>
      </c>
      <c r="M27" s="166"/>
      <c r="N27" s="166"/>
    </row>
    <row r="28" spans="1:76" ht="15" customHeight="1">
      <c r="A28" s="136"/>
      <c r="F28" s="167" t="s">
        <v>143</v>
      </c>
      <c r="I28" s="168">
        <v>0.71528424687533498</v>
      </c>
      <c r="J28" s="168">
        <v>0.6871765741838024</v>
      </c>
      <c r="K28" s="168">
        <v>0.72289232666937508</v>
      </c>
      <c r="L28" s="168">
        <v>0.74686827884443518</v>
      </c>
      <c r="M28" s="168" t="s">
        <v>28</v>
      </c>
      <c r="N28" s="168" t="s">
        <v>28</v>
      </c>
    </row>
    <row r="29" spans="1:76" ht="15" customHeight="1">
      <c r="A29" s="136"/>
      <c r="F29" s="167" t="s">
        <v>144</v>
      </c>
      <c r="I29" s="168">
        <v>0.68585093521390073</v>
      </c>
      <c r="J29" s="168">
        <v>0.66180732200839687</v>
      </c>
      <c r="K29" s="168">
        <v>0.69303543449963123</v>
      </c>
      <c r="L29" s="168">
        <v>0.7123338267966246</v>
      </c>
      <c r="M29" s="168" t="s">
        <v>28</v>
      </c>
      <c r="N29" s="168" t="s">
        <v>28</v>
      </c>
    </row>
    <row r="30" spans="1:76" ht="15" customHeight="1">
      <c r="A30" s="136"/>
      <c r="F30" s="167" t="s">
        <v>19</v>
      </c>
      <c r="I30" s="169">
        <v>18.071306400589783</v>
      </c>
      <c r="J30" s="169">
        <v>22.273862432905165</v>
      </c>
      <c r="K30" s="169">
        <v>15.224513910734194</v>
      </c>
      <c r="L30" s="169">
        <v>16.591290337650811</v>
      </c>
      <c r="M30" s="169" t="s">
        <v>28</v>
      </c>
      <c r="N30" s="169" t="s">
        <v>28</v>
      </c>
    </row>
    <row r="31" spans="1:76" ht="15" customHeight="1">
      <c r="A31" s="136"/>
      <c r="F31" s="167" t="s">
        <v>0</v>
      </c>
      <c r="I31" s="169">
        <v>17.327688187632646</v>
      </c>
      <c r="J31" s="169">
        <v>21.451553794616924</v>
      </c>
      <c r="K31" s="169">
        <v>14.595711178432603</v>
      </c>
      <c r="L31" s="169">
        <v>15.824125448196121</v>
      </c>
      <c r="M31" s="169" t="s">
        <v>28</v>
      </c>
      <c r="N31" s="169" t="s">
        <v>28</v>
      </c>
    </row>
    <row r="32" spans="1:76" ht="15" customHeight="1">
      <c r="A32" s="136"/>
      <c r="F32" s="167" t="s">
        <v>145</v>
      </c>
      <c r="I32" s="170">
        <v>0.87931357839459867</v>
      </c>
      <c r="J32" s="170">
        <v>0.81878557874762803</v>
      </c>
      <c r="K32" s="170">
        <v>0.95671702735810538</v>
      </c>
      <c r="L32" s="170">
        <v>0.92325976230899831</v>
      </c>
      <c r="M32" s="170" t="s">
        <v>28</v>
      </c>
      <c r="N32" s="170" t="s">
        <v>28</v>
      </c>
    </row>
    <row r="33" spans="1:14" ht="15" customHeight="1" thickBot="1">
      <c r="A33" s="136"/>
      <c r="F33" s="171" t="s">
        <v>146</v>
      </c>
      <c r="G33" s="172"/>
      <c r="H33" s="172"/>
      <c r="I33" s="173"/>
      <c r="J33" s="174">
        <v>0</v>
      </c>
      <c r="K33" s="174">
        <v>0</v>
      </c>
      <c r="L33" s="174">
        <v>0</v>
      </c>
      <c r="M33" s="174">
        <v>0</v>
      </c>
      <c r="N33" s="174">
        <v>0</v>
      </c>
    </row>
    <row r="34" spans="1:14" ht="15" customHeight="1" thickBot="1">
      <c r="A34" s="136"/>
      <c r="C34" s="175" t="s">
        <v>147</v>
      </c>
      <c r="I34" s="137"/>
      <c r="J34" s="137"/>
      <c r="K34" s="137"/>
      <c r="L34" s="137"/>
      <c r="M34" s="137"/>
      <c r="N34" s="137"/>
    </row>
    <row r="35" spans="1:14" ht="19.5" thickBot="1">
      <c r="A35" s="136"/>
      <c r="F35" s="176" t="s">
        <v>148</v>
      </c>
      <c r="G35" s="148"/>
      <c r="H35" s="148"/>
      <c r="I35" s="177"/>
      <c r="J35" s="177"/>
      <c r="K35" s="177"/>
      <c r="L35" s="177"/>
      <c r="M35" s="177"/>
      <c r="N35" s="178"/>
    </row>
    <row r="36" spans="1:14" ht="15" customHeight="1">
      <c r="A36" s="136" t="s">
        <v>149</v>
      </c>
      <c r="B36" s="179"/>
      <c r="D36" s="180"/>
      <c r="E36" s="181"/>
      <c r="F36" s="182" t="s">
        <v>150</v>
      </c>
      <c r="G36" s="183"/>
      <c r="I36" s="126"/>
      <c r="J36" s="137"/>
      <c r="K36" s="137"/>
      <c r="L36" s="137"/>
      <c r="M36" s="137"/>
      <c r="N36" s="184"/>
    </row>
    <row r="37" spans="1:14" ht="15" customHeight="1">
      <c r="A37" s="136" t="s">
        <v>151</v>
      </c>
      <c r="B37" s="179"/>
      <c r="C37" s="185" t="s">
        <v>152</v>
      </c>
      <c r="F37" s="186"/>
      <c r="G37" s="187" t="s">
        <v>153</v>
      </c>
      <c r="I37" s="188">
        <v>0</v>
      </c>
      <c r="J37" s="331">
        <v>0</v>
      </c>
      <c r="K37" s="331">
        <v>0</v>
      </c>
      <c r="L37" s="331">
        <v>0</v>
      </c>
      <c r="M37" s="251">
        <v>0</v>
      </c>
      <c r="N37" s="251">
        <v>0</v>
      </c>
    </row>
    <row r="38" spans="1:14" ht="15" customHeight="1">
      <c r="A38" s="136"/>
      <c r="B38" s="179"/>
      <c r="C38" s="185" t="s">
        <v>154</v>
      </c>
      <c r="F38" s="186"/>
      <c r="G38" s="187" t="s">
        <v>155</v>
      </c>
      <c r="I38" s="188">
        <v>0</v>
      </c>
      <c r="J38" s="331">
        <v>0</v>
      </c>
      <c r="K38" s="331">
        <v>0</v>
      </c>
      <c r="L38" s="331">
        <v>0</v>
      </c>
      <c r="M38" s="251">
        <v>0</v>
      </c>
      <c r="N38" s="251">
        <v>0</v>
      </c>
    </row>
    <row r="39" spans="1:14" ht="15" customHeight="1">
      <c r="A39" s="136"/>
      <c r="B39" s="179"/>
      <c r="C39" s="189" t="s">
        <v>156</v>
      </c>
      <c r="D39" s="180"/>
      <c r="E39" s="181"/>
      <c r="F39" s="190"/>
      <c r="G39" s="191" t="s">
        <v>157</v>
      </c>
      <c r="I39" s="188">
        <v>0</v>
      </c>
      <c r="J39" s="331">
        <v>0</v>
      </c>
      <c r="K39" s="331">
        <v>0</v>
      </c>
      <c r="L39" s="331">
        <v>0</v>
      </c>
      <c r="M39" s="251">
        <v>0</v>
      </c>
      <c r="N39" s="251">
        <v>0</v>
      </c>
    </row>
    <row r="40" spans="1:14" ht="15" customHeight="1">
      <c r="A40" s="136"/>
      <c r="B40" s="179"/>
      <c r="C40" s="189" t="s">
        <v>158</v>
      </c>
      <c r="D40" s="180"/>
      <c r="E40" s="181"/>
      <c r="F40" s="192"/>
      <c r="G40" s="193" t="s">
        <v>159</v>
      </c>
      <c r="H40" s="194"/>
      <c r="I40" s="195">
        <v>344</v>
      </c>
      <c r="J40" s="332">
        <v>170</v>
      </c>
      <c r="K40" s="332">
        <v>79</v>
      </c>
      <c r="L40" s="332">
        <v>95</v>
      </c>
      <c r="M40" s="251">
        <v>0</v>
      </c>
      <c r="N40" s="251">
        <v>0</v>
      </c>
    </row>
    <row r="41" spans="1:14" ht="15" customHeight="1">
      <c r="A41" s="136"/>
      <c r="B41" s="196"/>
      <c r="C41" s="197"/>
      <c r="D41" s="180"/>
      <c r="E41" s="181"/>
      <c r="F41" s="182" t="s">
        <v>160</v>
      </c>
      <c r="G41" s="183"/>
      <c r="I41" s="188">
        <v>344</v>
      </c>
      <c r="J41" s="333">
        <v>170</v>
      </c>
      <c r="K41" s="333">
        <v>79</v>
      </c>
      <c r="L41" s="333">
        <v>95</v>
      </c>
      <c r="M41" s="334">
        <v>0</v>
      </c>
      <c r="N41" s="335">
        <v>0</v>
      </c>
    </row>
    <row r="42" spans="1:14" ht="5.25" customHeight="1">
      <c r="A42" s="136"/>
      <c r="B42" s="179"/>
      <c r="C42" s="197"/>
      <c r="D42" s="180"/>
      <c r="E42" s="181"/>
      <c r="F42" s="190"/>
      <c r="G42" s="183"/>
      <c r="I42" s="303"/>
      <c r="J42" s="303"/>
      <c r="K42" s="303"/>
      <c r="L42" s="303"/>
      <c r="M42" s="336"/>
      <c r="N42" s="337"/>
    </row>
    <row r="43" spans="1:14" ht="15" customHeight="1">
      <c r="A43" s="136"/>
      <c r="B43" s="179"/>
      <c r="D43" s="180"/>
      <c r="E43" s="181"/>
      <c r="F43" s="182" t="s">
        <v>13</v>
      </c>
      <c r="G43" s="183"/>
      <c r="I43" s="303"/>
      <c r="J43" s="303"/>
      <c r="K43" s="303"/>
      <c r="L43" s="303"/>
      <c r="M43" s="336"/>
      <c r="N43" s="337"/>
    </row>
    <row r="44" spans="1:14" ht="15" customHeight="1">
      <c r="A44" s="136"/>
      <c r="B44" s="179"/>
      <c r="C44" s="189" t="s">
        <v>161</v>
      </c>
      <c r="D44" s="180"/>
      <c r="E44" s="181"/>
      <c r="F44" s="190"/>
      <c r="G44" s="187" t="s">
        <v>153</v>
      </c>
      <c r="I44" s="188">
        <v>0</v>
      </c>
      <c r="J44" s="331">
        <v>0</v>
      </c>
      <c r="K44" s="331">
        <v>0</v>
      </c>
      <c r="L44" s="331">
        <v>0</v>
      </c>
      <c r="M44" s="251">
        <v>0</v>
      </c>
      <c r="N44" s="251">
        <v>0</v>
      </c>
    </row>
    <row r="45" spans="1:14" ht="15" customHeight="1">
      <c r="A45" s="136"/>
      <c r="B45" s="179"/>
      <c r="C45" s="189" t="s">
        <v>162</v>
      </c>
      <c r="D45" s="180"/>
      <c r="E45" s="181"/>
      <c r="F45" s="190"/>
      <c r="G45" s="191" t="s">
        <v>155</v>
      </c>
      <c r="I45" s="188">
        <v>0</v>
      </c>
      <c r="J45" s="331">
        <v>0</v>
      </c>
      <c r="K45" s="331">
        <v>0</v>
      </c>
      <c r="L45" s="331">
        <v>0</v>
      </c>
      <c r="M45" s="251">
        <v>0</v>
      </c>
      <c r="N45" s="251">
        <v>0</v>
      </c>
    </row>
    <row r="46" spans="1:14" ht="15" customHeight="1">
      <c r="A46" s="136"/>
      <c r="B46" s="179"/>
      <c r="C46" s="189" t="s">
        <v>163</v>
      </c>
      <c r="D46" s="180"/>
      <c r="E46" s="181"/>
      <c r="F46" s="190"/>
      <c r="G46" s="191" t="s">
        <v>157</v>
      </c>
      <c r="I46" s="188">
        <v>0</v>
      </c>
      <c r="J46" s="331">
        <v>0</v>
      </c>
      <c r="K46" s="331">
        <v>0</v>
      </c>
      <c r="L46" s="331">
        <v>0</v>
      </c>
      <c r="M46" s="251">
        <v>0</v>
      </c>
      <c r="N46" s="251">
        <v>0</v>
      </c>
    </row>
    <row r="47" spans="1:14" ht="15" customHeight="1">
      <c r="A47" s="136"/>
      <c r="B47" s="179"/>
      <c r="C47" s="189" t="s">
        <v>164</v>
      </c>
      <c r="D47" s="180"/>
      <c r="E47" s="181"/>
      <c r="F47" s="192"/>
      <c r="G47" s="193" t="s">
        <v>159</v>
      </c>
      <c r="H47" s="194"/>
      <c r="I47" s="195">
        <v>344</v>
      </c>
      <c r="J47" s="332">
        <v>170</v>
      </c>
      <c r="K47" s="332">
        <v>79</v>
      </c>
      <c r="L47" s="332">
        <v>95</v>
      </c>
      <c r="M47" s="251">
        <v>0</v>
      </c>
      <c r="N47" s="251">
        <v>0</v>
      </c>
    </row>
    <row r="48" spans="1:14" ht="15" customHeight="1" thickBot="1">
      <c r="A48" s="136"/>
      <c r="B48" s="196"/>
      <c r="C48" s="197"/>
      <c r="D48" s="180"/>
      <c r="E48" s="181"/>
      <c r="F48" s="198" t="s">
        <v>165</v>
      </c>
      <c r="G48" s="199"/>
      <c r="H48" s="172"/>
      <c r="I48" s="200">
        <v>344</v>
      </c>
      <c r="J48" s="338">
        <v>170</v>
      </c>
      <c r="K48" s="338">
        <v>79</v>
      </c>
      <c r="L48" s="338">
        <v>95</v>
      </c>
      <c r="M48" s="339">
        <v>0</v>
      </c>
      <c r="N48" s="340">
        <v>0</v>
      </c>
    </row>
    <row r="49" spans="1:14" ht="15" customHeight="1" thickBot="1">
      <c r="A49" s="136"/>
      <c r="B49" s="179"/>
      <c r="C49" s="197"/>
      <c r="D49" s="180"/>
      <c r="E49" s="181"/>
      <c r="F49" s="181"/>
      <c r="G49" s="183"/>
      <c r="I49" s="303"/>
      <c r="J49" s="303"/>
      <c r="K49" s="303"/>
      <c r="L49" s="303"/>
      <c r="M49" s="336"/>
      <c r="N49" s="336"/>
    </row>
    <row r="50" spans="1:14" ht="19.5" thickBot="1">
      <c r="A50" s="136"/>
      <c r="B50" s="179"/>
      <c r="C50" s="201"/>
      <c r="D50" s="202"/>
      <c r="E50" s="203"/>
      <c r="F50" s="176" t="s">
        <v>166</v>
      </c>
      <c r="G50" s="148"/>
      <c r="H50" s="148"/>
      <c r="I50" s="330"/>
      <c r="J50" s="330"/>
      <c r="K50" s="330"/>
      <c r="L50" s="330"/>
      <c r="M50" s="341"/>
      <c r="N50" s="342"/>
    </row>
    <row r="51" spans="1:14" ht="15" customHeight="1">
      <c r="A51" s="136"/>
      <c r="B51" s="179"/>
      <c r="C51" s="201"/>
      <c r="D51" s="202"/>
      <c r="E51" s="203"/>
      <c r="F51" s="182" t="s">
        <v>167</v>
      </c>
      <c r="I51" s="303"/>
      <c r="J51" s="303"/>
      <c r="K51" s="303"/>
      <c r="L51" s="303"/>
      <c r="M51" s="336"/>
      <c r="N51" s="337"/>
    </row>
    <row r="52" spans="1:14" ht="15" customHeight="1">
      <c r="A52" s="136"/>
      <c r="B52" s="179"/>
      <c r="C52" s="197" t="s">
        <v>168</v>
      </c>
      <c r="D52" s="180"/>
      <c r="E52" s="181"/>
      <c r="F52" s="186"/>
      <c r="G52" s="181" t="s">
        <v>169</v>
      </c>
      <c r="I52" s="188">
        <v>2</v>
      </c>
      <c r="J52" s="331">
        <v>2</v>
      </c>
      <c r="K52" s="331">
        <v>0</v>
      </c>
      <c r="L52" s="331">
        <v>0</v>
      </c>
      <c r="M52" s="251">
        <v>0</v>
      </c>
      <c r="N52" s="251">
        <v>0</v>
      </c>
    </row>
    <row r="53" spans="1:14" ht="15" customHeight="1">
      <c r="A53" s="136"/>
      <c r="B53" s="179"/>
      <c r="C53" s="197" t="s">
        <v>170</v>
      </c>
      <c r="D53" s="180"/>
      <c r="E53" s="181"/>
      <c r="F53" s="186"/>
      <c r="G53" s="181" t="s">
        <v>171</v>
      </c>
      <c r="I53" s="188">
        <v>5814</v>
      </c>
      <c r="J53" s="331">
        <v>2034</v>
      </c>
      <c r="K53" s="331">
        <v>1979</v>
      </c>
      <c r="L53" s="331">
        <v>1801</v>
      </c>
      <c r="M53" s="251">
        <v>0</v>
      </c>
      <c r="N53" s="251">
        <v>0</v>
      </c>
    </row>
    <row r="54" spans="1:14" ht="15" customHeight="1">
      <c r="A54" s="136"/>
      <c r="B54" s="179"/>
      <c r="C54" s="197" t="s">
        <v>172</v>
      </c>
      <c r="D54" s="180"/>
      <c r="E54" s="181"/>
      <c r="F54" s="204"/>
      <c r="G54" s="205" t="s">
        <v>173</v>
      </c>
      <c r="H54" s="194"/>
      <c r="I54" s="195">
        <v>86</v>
      </c>
      <c r="J54" s="331">
        <v>86</v>
      </c>
      <c r="K54" s="331">
        <v>0</v>
      </c>
      <c r="L54" s="331">
        <v>0</v>
      </c>
      <c r="M54" s="251">
        <v>0</v>
      </c>
      <c r="N54" s="251">
        <v>0</v>
      </c>
    </row>
    <row r="55" spans="1:14" ht="15" customHeight="1">
      <c r="A55" s="136"/>
      <c r="B55" s="179"/>
      <c r="C55" s="201"/>
      <c r="D55" s="202"/>
      <c r="E55" s="203"/>
      <c r="F55" s="182" t="s">
        <v>174</v>
      </c>
      <c r="I55" s="188">
        <v>5902</v>
      </c>
      <c r="J55" s="333">
        <v>2122</v>
      </c>
      <c r="K55" s="333">
        <v>1979</v>
      </c>
      <c r="L55" s="333">
        <v>1801</v>
      </c>
      <c r="M55" s="334">
        <v>0</v>
      </c>
      <c r="N55" s="335">
        <v>0</v>
      </c>
    </row>
    <row r="56" spans="1:14" ht="6.75" customHeight="1">
      <c r="A56" s="136" t="s">
        <v>175</v>
      </c>
      <c r="B56" s="179"/>
      <c r="F56" s="186"/>
      <c r="I56" s="303"/>
      <c r="J56" s="303"/>
      <c r="K56" s="303"/>
      <c r="L56" s="303"/>
      <c r="M56" s="336"/>
      <c r="N56" s="337"/>
    </row>
    <row r="57" spans="1:14" ht="15" customHeight="1">
      <c r="A57" s="136"/>
      <c r="B57" s="179"/>
      <c r="F57" s="206" t="s">
        <v>176</v>
      </c>
      <c r="I57" s="303"/>
      <c r="J57" s="303"/>
      <c r="K57" s="303"/>
      <c r="L57" s="303"/>
      <c r="M57" s="336"/>
      <c r="N57" s="337"/>
    </row>
    <row r="58" spans="1:14" ht="15" customHeight="1">
      <c r="A58" s="136" t="s">
        <v>177</v>
      </c>
      <c r="B58" s="179"/>
      <c r="C58" s="197" t="s">
        <v>178</v>
      </c>
      <c r="D58" s="180"/>
      <c r="E58" s="181"/>
      <c r="F58" s="186"/>
      <c r="G58" s="181" t="s">
        <v>179</v>
      </c>
      <c r="I58" s="188">
        <v>1</v>
      </c>
      <c r="J58" s="331">
        <v>0</v>
      </c>
      <c r="K58" s="331">
        <v>1</v>
      </c>
      <c r="L58" s="331">
        <v>0</v>
      </c>
      <c r="M58" s="251">
        <v>0</v>
      </c>
      <c r="N58" s="251">
        <v>0</v>
      </c>
    </row>
    <row r="59" spans="1:14" ht="15" customHeight="1">
      <c r="A59" s="136" t="s">
        <v>180</v>
      </c>
      <c r="B59" s="179"/>
      <c r="C59" s="197" t="s">
        <v>181</v>
      </c>
      <c r="D59" s="180"/>
      <c r="E59" s="181"/>
      <c r="F59" s="186"/>
      <c r="G59" s="181" t="s">
        <v>182</v>
      </c>
      <c r="I59" s="188">
        <v>3400</v>
      </c>
      <c r="J59" s="331">
        <v>2119</v>
      </c>
      <c r="K59" s="331">
        <v>363</v>
      </c>
      <c r="L59" s="331">
        <v>918</v>
      </c>
      <c r="M59" s="251">
        <v>0</v>
      </c>
      <c r="N59" s="251">
        <v>0</v>
      </c>
    </row>
    <row r="60" spans="1:14" ht="15" customHeight="1">
      <c r="A60" s="136" t="s">
        <v>183</v>
      </c>
      <c r="B60" s="179"/>
      <c r="C60" s="197" t="s">
        <v>184</v>
      </c>
      <c r="D60" s="180"/>
      <c r="E60" s="181"/>
      <c r="F60" s="186"/>
      <c r="G60" s="181" t="s">
        <v>185</v>
      </c>
      <c r="I60" s="188">
        <v>0</v>
      </c>
      <c r="J60" s="331">
        <v>0</v>
      </c>
      <c r="K60" s="331">
        <v>0</v>
      </c>
      <c r="L60" s="331">
        <v>0</v>
      </c>
      <c r="M60" s="251">
        <v>0</v>
      </c>
      <c r="N60" s="251">
        <v>0</v>
      </c>
    </row>
    <row r="61" spans="1:14" ht="15" customHeight="1">
      <c r="A61" s="136" t="s">
        <v>186</v>
      </c>
      <c r="B61" s="179"/>
      <c r="C61" s="197" t="s">
        <v>187</v>
      </c>
      <c r="D61" s="180"/>
      <c r="E61" s="181"/>
      <c r="F61" s="186"/>
      <c r="G61" s="181" t="s">
        <v>188</v>
      </c>
      <c r="I61" s="188">
        <v>39</v>
      </c>
      <c r="J61" s="331">
        <v>39</v>
      </c>
      <c r="K61" s="331">
        <v>0</v>
      </c>
      <c r="L61" s="331">
        <v>0</v>
      </c>
      <c r="M61" s="251">
        <v>0</v>
      </c>
      <c r="N61" s="251">
        <v>0</v>
      </c>
    </row>
    <row r="62" spans="1:14" ht="15" customHeight="1">
      <c r="A62" s="136"/>
      <c r="B62" s="179"/>
      <c r="C62" s="197" t="s">
        <v>189</v>
      </c>
      <c r="D62" s="180"/>
      <c r="E62" s="181"/>
      <c r="F62" s="204"/>
      <c r="G62" s="205" t="s">
        <v>176</v>
      </c>
      <c r="H62" s="194"/>
      <c r="I62" s="195">
        <v>35</v>
      </c>
      <c r="J62" s="331">
        <v>35</v>
      </c>
      <c r="K62" s="331">
        <v>0</v>
      </c>
      <c r="L62" s="331">
        <v>0</v>
      </c>
      <c r="M62" s="251">
        <v>0</v>
      </c>
      <c r="N62" s="251">
        <v>0</v>
      </c>
    </row>
    <row r="63" spans="1:14" ht="15" customHeight="1">
      <c r="A63" s="136"/>
      <c r="B63" s="179"/>
      <c r="F63" s="207" t="s">
        <v>190</v>
      </c>
      <c r="G63" s="208"/>
      <c r="H63" s="208"/>
      <c r="I63" s="209">
        <v>3475</v>
      </c>
      <c r="J63" s="343">
        <v>2193</v>
      </c>
      <c r="K63" s="343">
        <v>364</v>
      </c>
      <c r="L63" s="343">
        <v>918</v>
      </c>
      <c r="M63" s="344">
        <v>0</v>
      </c>
      <c r="N63" s="345">
        <v>0</v>
      </c>
    </row>
    <row r="64" spans="1:14" ht="6.75" customHeight="1">
      <c r="A64" s="136"/>
      <c r="B64" s="179"/>
      <c r="F64" s="210"/>
      <c r="G64" s="208"/>
      <c r="H64" s="208"/>
      <c r="I64" s="346"/>
      <c r="J64" s="346"/>
      <c r="K64" s="346"/>
      <c r="L64" s="346"/>
      <c r="M64" s="347"/>
      <c r="N64" s="348"/>
    </row>
    <row r="65" spans="1:14" ht="15" customHeight="1" thickBot="1">
      <c r="A65" s="136"/>
      <c r="B65" s="179"/>
      <c r="F65" s="211" t="s">
        <v>191</v>
      </c>
      <c r="G65" s="172"/>
      <c r="H65" s="172"/>
      <c r="I65" s="200">
        <v>9377</v>
      </c>
      <c r="J65" s="338">
        <v>4315</v>
      </c>
      <c r="K65" s="338">
        <v>2343</v>
      </c>
      <c r="L65" s="338">
        <v>2719</v>
      </c>
      <c r="M65" s="339">
        <v>0</v>
      </c>
      <c r="N65" s="340">
        <v>0</v>
      </c>
    </row>
    <row r="66" spans="1:14" ht="15" customHeight="1">
      <c r="A66" s="136"/>
      <c r="B66" s="179"/>
      <c r="C66" s="197"/>
      <c r="D66" s="180"/>
      <c r="E66" s="181"/>
      <c r="F66" s="181"/>
      <c r="G66" s="183"/>
      <c r="I66" s="303"/>
      <c r="J66" s="303"/>
      <c r="K66" s="303"/>
      <c r="L66" s="303"/>
      <c r="M66" s="336"/>
      <c r="N66" s="336"/>
    </row>
    <row r="67" spans="1:14" ht="21.75" thickBot="1">
      <c r="A67" s="136"/>
      <c r="B67" s="179"/>
      <c r="C67" s="201"/>
      <c r="D67" s="202"/>
      <c r="E67" s="203"/>
      <c r="F67" s="212" t="s">
        <v>192</v>
      </c>
      <c r="I67" s="303"/>
      <c r="J67" s="303"/>
      <c r="K67" s="303"/>
      <c r="L67" s="303"/>
      <c r="M67" s="336"/>
      <c r="N67" s="336"/>
    </row>
    <row r="68" spans="1:14" ht="19.5" thickBot="1">
      <c r="A68" s="136"/>
      <c r="B68" s="179"/>
      <c r="C68" s="213"/>
      <c r="F68" s="176" t="s">
        <v>16</v>
      </c>
      <c r="G68" s="148"/>
      <c r="H68" s="148"/>
      <c r="I68" s="330"/>
      <c r="J68" s="330"/>
      <c r="K68" s="330"/>
      <c r="L68" s="330"/>
      <c r="M68" s="341"/>
      <c r="N68" s="342"/>
    </row>
    <row r="69" spans="1:14" ht="15" customHeight="1">
      <c r="A69" s="136"/>
      <c r="B69" s="179"/>
      <c r="C69" s="201"/>
      <c r="D69" s="202"/>
      <c r="E69" s="203"/>
      <c r="F69" s="182" t="s">
        <v>193</v>
      </c>
      <c r="G69" s="214"/>
      <c r="I69" s="303"/>
      <c r="J69" s="303"/>
      <c r="K69" s="303"/>
      <c r="L69" s="303"/>
      <c r="M69" s="336"/>
      <c r="N69" s="337"/>
    </row>
    <row r="70" spans="1:14" ht="15" customHeight="1">
      <c r="A70" s="136"/>
      <c r="B70" s="197"/>
      <c r="C70" s="197" t="s">
        <v>194</v>
      </c>
      <c r="D70" s="180"/>
      <c r="E70" s="181"/>
      <c r="F70" s="186"/>
      <c r="G70" s="181" t="s">
        <v>195</v>
      </c>
      <c r="I70" s="188">
        <v>0</v>
      </c>
      <c r="J70" s="331">
        <v>0</v>
      </c>
      <c r="K70" s="331">
        <v>0</v>
      </c>
      <c r="L70" s="331">
        <v>0</v>
      </c>
      <c r="M70" s="251">
        <v>0</v>
      </c>
      <c r="N70" s="251">
        <v>0</v>
      </c>
    </row>
    <row r="71" spans="1:14" ht="15" customHeight="1">
      <c r="A71" s="136"/>
      <c r="B71" s="179"/>
      <c r="C71" s="197" t="s">
        <v>196</v>
      </c>
      <c r="D71" s="180"/>
      <c r="E71" s="181"/>
      <c r="F71" s="186"/>
      <c r="G71" s="181" t="s">
        <v>197</v>
      </c>
      <c r="I71" s="188">
        <v>5923441.4400000004</v>
      </c>
      <c r="J71" s="331">
        <v>1878904.4200000006</v>
      </c>
      <c r="K71" s="331">
        <v>1667467.7600000002</v>
      </c>
      <c r="L71" s="331">
        <v>2377069.2599999998</v>
      </c>
      <c r="M71" s="251">
        <v>0</v>
      </c>
      <c r="N71" s="251">
        <v>0</v>
      </c>
    </row>
    <row r="72" spans="1:14" ht="15" customHeight="1">
      <c r="A72" s="136"/>
      <c r="B72" s="179"/>
      <c r="C72" s="197" t="s">
        <v>198</v>
      </c>
      <c r="D72" s="180"/>
      <c r="E72" s="181"/>
      <c r="F72" s="204"/>
      <c r="G72" s="205" t="s">
        <v>199</v>
      </c>
      <c r="H72" s="194"/>
      <c r="I72" s="195">
        <v>52935.979999999996</v>
      </c>
      <c r="J72" s="332">
        <v>52935.979999999996</v>
      </c>
      <c r="K72" s="332">
        <v>0</v>
      </c>
      <c r="L72" s="332">
        <v>0</v>
      </c>
      <c r="M72" s="251">
        <v>0</v>
      </c>
      <c r="N72" s="251">
        <v>0</v>
      </c>
    </row>
    <row r="73" spans="1:14" ht="15" customHeight="1">
      <c r="A73" s="136"/>
      <c r="B73" s="179"/>
      <c r="C73" s="201"/>
      <c r="D73" s="202"/>
      <c r="E73" s="203"/>
      <c r="F73" s="182" t="s">
        <v>200</v>
      </c>
      <c r="G73" s="214"/>
      <c r="I73" s="188">
        <v>5976377.4200000009</v>
      </c>
      <c r="J73" s="333">
        <v>1931840.4000000006</v>
      </c>
      <c r="K73" s="333">
        <v>1667467.7600000002</v>
      </c>
      <c r="L73" s="333">
        <v>2377069.2599999998</v>
      </c>
      <c r="M73" s="334">
        <v>0</v>
      </c>
      <c r="N73" s="335">
        <v>0</v>
      </c>
    </row>
    <row r="74" spans="1:14" ht="6.75" customHeight="1">
      <c r="A74" s="136"/>
      <c r="B74" s="179"/>
      <c r="C74" s="201"/>
      <c r="D74" s="202"/>
      <c r="E74" s="203"/>
      <c r="F74" s="182"/>
      <c r="G74" s="214"/>
      <c r="I74" s="303"/>
      <c r="J74" s="303"/>
      <c r="K74" s="303"/>
      <c r="L74" s="303"/>
      <c r="M74" s="336"/>
      <c r="N74" s="337"/>
    </row>
    <row r="75" spans="1:14" ht="15" customHeight="1">
      <c r="A75" s="136" t="s">
        <v>201</v>
      </c>
      <c r="B75" s="179"/>
      <c r="F75" s="215" t="s">
        <v>202</v>
      </c>
      <c r="G75" s="214"/>
      <c r="I75" s="303"/>
      <c r="J75" s="303"/>
      <c r="K75" s="303"/>
      <c r="L75" s="303"/>
      <c r="M75" s="336"/>
      <c r="N75" s="337"/>
    </row>
    <row r="76" spans="1:14" ht="15" customHeight="1">
      <c r="A76" s="136"/>
      <c r="B76" s="179"/>
      <c r="C76" s="197" t="s">
        <v>203</v>
      </c>
      <c r="D76" s="180"/>
      <c r="E76" s="181"/>
      <c r="F76" s="186"/>
      <c r="G76" s="181" t="s">
        <v>204</v>
      </c>
      <c r="I76" s="188">
        <v>-50549.75</v>
      </c>
      <c r="J76" s="331">
        <v>-97569.94</v>
      </c>
      <c r="K76" s="331">
        <v>1564.2199999999998</v>
      </c>
      <c r="L76" s="331">
        <v>45455.97</v>
      </c>
      <c r="M76" s="251">
        <v>0</v>
      </c>
      <c r="N76" s="251">
        <v>0</v>
      </c>
    </row>
    <row r="77" spans="1:14" ht="15" customHeight="1">
      <c r="A77" s="136" t="s">
        <v>205</v>
      </c>
      <c r="B77" s="179"/>
      <c r="C77" s="197" t="s">
        <v>206</v>
      </c>
      <c r="D77" s="180"/>
      <c r="E77" s="181"/>
      <c r="F77" s="186"/>
      <c r="G77" s="181" t="s">
        <v>207</v>
      </c>
      <c r="I77" s="188">
        <v>901115.43999999983</v>
      </c>
      <c r="J77" s="331">
        <v>579226.24999999977</v>
      </c>
      <c r="K77" s="331">
        <v>120953.55000000002</v>
      </c>
      <c r="L77" s="331">
        <v>200935.64</v>
      </c>
      <c r="M77" s="251">
        <v>0</v>
      </c>
      <c r="N77" s="251">
        <v>0</v>
      </c>
    </row>
    <row r="78" spans="1:14" ht="15" customHeight="1">
      <c r="A78" s="136" t="s">
        <v>208</v>
      </c>
      <c r="B78" s="179"/>
      <c r="C78" s="197" t="s">
        <v>209</v>
      </c>
      <c r="D78" s="180"/>
      <c r="E78" s="181"/>
      <c r="F78" s="186"/>
      <c r="G78" s="181" t="s">
        <v>210</v>
      </c>
      <c r="I78" s="188">
        <v>69162.290000000008</v>
      </c>
      <c r="J78" s="331">
        <v>69162.290000000008</v>
      </c>
      <c r="K78" s="331">
        <v>0</v>
      </c>
      <c r="L78" s="331">
        <v>0</v>
      </c>
      <c r="M78" s="251">
        <v>0</v>
      </c>
      <c r="N78" s="251">
        <v>0</v>
      </c>
    </row>
    <row r="79" spans="1:14" ht="15" customHeight="1">
      <c r="A79" s="136" t="s">
        <v>211</v>
      </c>
      <c r="B79" s="179"/>
      <c r="C79" s="197" t="s">
        <v>212</v>
      </c>
      <c r="D79" s="180"/>
      <c r="E79" s="181"/>
      <c r="F79" s="186"/>
      <c r="G79" s="181" t="s">
        <v>213</v>
      </c>
      <c r="I79" s="188">
        <v>0</v>
      </c>
      <c r="J79" s="331">
        <v>0</v>
      </c>
      <c r="K79" s="331">
        <v>0</v>
      </c>
      <c r="L79" s="331">
        <v>0</v>
      </c>
      <c r="M79" s="251">
        <v>0</v>
      </c>
      <c r="N79" s="251">
        <v>0</v>
      </c>
    </row>
    <row r="80" spans="1:14" ht="15" customHeight="1">
      <c r="A80" s="136"/>
      <c r="B80" s="179"/>
      <c r="C80" s="189" t="s">
        <v>214</v>
      </c>
      <c r="D80" s="180"/>
      <c r="E80" s="181"/>
      <c r="F80" s="186"/>
      <c r="G80" s="181" t="s">
        <v>215</v>
      </c>
      <c r="I80" s="188">
        <v>25643.730000000003</v>
      </c>
      <c r="J80" s="331">
        <v>17179.940000000002</v>
      </c>
      <c r="K80" s="331">
        <v>4590.9000000000005</v>
      </c>
      <c r="L80" s="331">
        <v>3872.8900000000003</v>
      </c>
      <c r="M80" s="251">
        <v>0</v>
      </c>
      <c r="N80" s="251">
        <v>0</v>
      </c>
    </row>
    <row r="81" spans="1:14" ht="15" customHeight="1">
      <c r="A81" s="136" t="s">
        <v>216</v>
      </c>
      <c r="B81" s="179"/>
      <c r="C81" s="197" t="s">
        <v>217</v>
      </c>
      <c r="D81" s="180"/>
      <c r="E81" s="181"/>
      <c r="F81" s="204"/>
      <c r="G81" s="205" t="s">
        <v>202</v>
      </c>
      <c r="H81" s="194"/>
      <c r="I81" s="195">
        <v>4975700.74</v>
      </c>
      <c r="J81" s="332">
        <v>2588182.54</v>
      </c>
      <c r="K81" s="332">
        <v>1210800</v>
      </c>
      <c r="L81" s="332">
        <v>1176718.2</v>
      </c>
      <c r="M81" s="251">
        <v>0</v>
      </c>
      <c r="N81" s="251">
        <v>0</v>
      </c>
    </row>
    <row r="82" spans="1:14" ht="15" customHeight="1">
      <c r="A82" s="136"/>
      <c r="B82" s="179"/>
      <c r="F82" s="206" t="s">
        <v>218</v>
      </c>
      <c r="G82" s="214"/>
      <c r="I82" s="188">
        <v>5921072.4500000002</v>
      </c>
      <c r="J82" s="216">
        <v>3156181.08</v>
      </c>
      <c r="K82" s="216">
        <v>1337908.67</v>
      </c>
      <c r="L82" s="216">
        <v>1426982.7</v>
      </c>
      <c r="M82" s="216">
        <v>0</v>
      </c>
      <c r="N82" s="217">
        <v>0</v>
      </c>
    </row>
    <row r="83" spans="1:14" ht="6.75" customHeight="1">
      <c r="A83" s="136"/>
      <c r="B83" s="179"/>
      <c r="F83" s="218"/>
      <c r="G83" s="214"/>
      <c r="I83" s="138"/>
      <c r="J83" s="138"/>
      <c r="K83" s="138"/>
      <c r="L83" s="138"/>
      <c r="M83" s="138"/>
      <c r="N83" s="219"/>
    </row>
    <row r="84" spans="1:14" ht="15" customHeight="1" thickBot="1">
      <c r="A84" s="136"/>
      <c r="B84" s="179"/>
      <c r="C84" s="201"/>
      <c r="D84" s="202"/>
      <c r="E84" s="203"/>
      <c r="F84" s="220" t="s">
        <v>219</v>
      </c>
      <c r="G84" s="221"/>
      <c r="H84" s="222"/>
      <c r="I84" s="223">
        <v>11897449.870000001</v>
      </c>
      <c r="J84" s="224">
        <v>5088021.4800000004</v>
      </c>
      <c r="K84" s="224">
        <v>3005376.43</v>
      </c>
      <c r="L84" s="224">
        <v>3804051.96</v>
      </c>
      <c r="M84" s="224">
        <v>0</v>
      </c>
      <c r="N84" s="225">
        <v>0</v>
      </c>
    </row>
    <row r="85" spans="1:14" ht="15" customHeight="1" thickBot="1">
      <c r="A85" s="136" t="s">
        <v>220</v>
      </c>
      <c r="B85" s="179"/>
      <c r="I85" s="303"/>
      <c r="J85" s="303"/>
      <c r="K85" s="303"/>
      <c r="L85" s="303"/>
      <c r="M85" s="336"/>
      <c r="N85" s="336"/>
    </row>
    <row r="86" spans="1:14" ht="19.5" thickBot="1">
      <c r="A86" s="136"/>
      <c r="B86" s="179"/>
      <c r="F86" s="176" t="s">
        <v>14</v>
      </c>
      <c r="G86" s="148"/>
      <c r="H86" s="148"/>
      <c r="I86" s="330"/>
      <c r="J86" s="330"/>
      <c r="K86" s="330"/>
      <c r="L86" s="330"/>
      <c r="M86" s="341"/>
      <c r="N86" s="342"/>
    </row>
    <row r="87" spans="1:14" ht="15" customHeight="1">
      <c r="A87" s="136"/>
      <c r="B87" s="179"/>
      <c r="C87" s="189" t="s">
        <v>221</v>
      </c>
      <c r="D87" s="180"/>
      <c r="E87" s="181"/>
      <c r="F87" s="186"/>
      <c r="G87" s="226" t="s">
        <v>222</v>
      </c>
      <c r="I87" s="188">
        <v>1204706.6399999999</v>
      </c>
      <c r="J87" s="331">
        <v>602025.28</v>
      </c>
      <c r="K87" s="331">
        <v>238305.64999999994</v>
      </c>
      <c r="L87" s="331">
        <v>364375.71</v>
      </c>
      <c r="M87" s="251">
        <v>0</v>
      </c>
      <c r="N87" s="251">
        <v>0</v>
      </c>
    </row>
    <row r="88" spans="1:14" ht="15" customHeight="1">
      <c r="A88" s="136"/>
      <c r="B88" s="179"/>
      <c r="C88" s="189"/>
      <c r="D88" s="180"/>
      <c r="E88" s="181"/>
      <c r="F88" s="186"/>
      <c r="G88" s="227" t="s">
        <v>223</v>
      </c>
      <c r="H88" s="194"/>
      <c r="I88" s="194"/>
      <c r="J88" s="194"/>
      <c r="K88" s="194"/>
      <c r="L88" s="194"/>
      <c r="M88" s="194"/>
      <c r="N88" s="349"/>
    </row>
    <row r="89" spans="1:14" ht="15" customHeight="1">
      <c r="A89" s="136"/>
      <c r="B89" s="179"/>
      <c r="C89" s="189" t="s">
        <v>224</v>
      </c>
      <c r="D89" s="180"/>
      <c r="E89" s="181"/>
      <c r="F89" s="186"/>
      <c r="G89" s="226"/>
      <c r="H89" s="181" t="s">
        <v>225</v>
      </c>
      <c r="I89" s="188">
        <v>115004.51000000001</v>
      </c>
      <c r="J89" s="331">
        <v>60958.990000000005</v>
      </c>
      <c r="K89" s="331">
        <v>25357.48</v>
      </c>
      <c r="L89" s="331">
        <v>28688.04</v>
      </c>
      <c r="M89" s="251">
        <v>0</v>
      </c>
      <c r="N89" s="251">
        <v>0</v>
      </c>
    </row>
    <row r="90" spans="1:14" ht="15" customHeight="1">
      <c r="A90" s="136"/>
      <c r="B90" s="179"/>
      <c r="C90" s="189" t="s">
        <v>226</v>
      </c>
      <c r="D90" s="180"/>
      <c r="E90" s="181"/>
      <c r="F90" s="186"/>
      <c r="G90" s="227"/>
      <c r="H90" s="205" t="s">
        <v>227</v>
      </c>
      <c r="I90" s="195">
        <v>190647.85</v>
      </c>
      <c r="J90" s="332">
        <v>106593.53</v>
      </c>
      <c r="K90" s="332">
        <v>51695.899999999994</v>
      </c>
      <c r="L90" s="332">
        <v>32358.420000000002</v>
      </c>
      <c r="M90" s="251">
        <v>0</v>
      </c>
      <c r="N90" s="251">
        <v>0</v>
      </c>
    </row>
    <row r="91" spans="1:14" ht="15" customHeight="1">
      <c r="A91" s="136"/>
      <c r="B91" s="196"/>
      <c r="C91" s="197"/>
      <c r="D91" s="180"/>
      <c r="E91" s="181"/>
      <c r="F91" s="186"/>
      <c r="G91" s="181" t="s">
        <v>228</v>
      </c>
      <c r="I91" s="228">
        <v>305652.36000000004</v>
      </c>
      <c r="J91" s="333">
        <v>167552.52000000002</v>
      </c>
      <c r="K91" s="333">
        <v>77053.37999999999</v>
      </c>
      <c r="L91" s="333">
        <v>61046.460000000006</v>
      </c>
      <c r="M91" s="334">
        <v>0</v>
      </c>
      <c r="N91" s="335">
        <v>0</v>
      </c>
    </row>
    <row r="92" spans="1:14" ht="15" customHeight="1">
      <c r="A92" s="136"/>
      <c r="B92" s="179"/>
      <c r="C92" s="189" t="s">
        <v>229</v>
      </c>
      <c r="D92" s="180"/>
      <c r="E92" s="181"/>
      <c r="F92" s="186"/>
      <c r="G92" s="181" t="s">
        <v>230</v>
      </c>
      <c r="I92" s="188">
        <v>40.08</v>
      </c>
      <c r="J92" s="331">
        <v>0</v>
      </c>
      <c r="K92" s="331">
        <v>40.08</v>
      </c>
      <c r="L92" s="331">
        <v>0</v>
      </c>
      <c r="M92" s="251">
        <v>0</v>
      </c>
      <c r="N92" s="251">
        <v>0</v>
      </c>
    </row>
    <row r="93" spans="1:14" ht="15" customHeight="1">
      <c r="A93" s="136"/>
      <c r="B93" s="179"/>
      <c r="C93" s="189" t="s">
        <v>231</v>
      </c>
      <c r="D93" s="180"/>
      <c r="E93" s="181"/>
      <c r="F93" s="186"/>
      <c r="G93" s="181" t="s">
        <v>232</v>
      </c>
      <c r="I93" s="188">
        <v>234120.13</v>
      </c>
      <c r="J93" s="331">
        <v>116148.12</v>
      </c>
      <c r="K93" s="331">
        <v>48504.979999999996</v>
      </c>
      <c r="L93" s="331">
        <v>69467.030000000028</v>
      </c>
      <c r="M93" s="251">
        <v>0</v>
      </c>
      <c r="N93" s="251">
        <v>0</v>
      </c>
    </row>
    <row r="94" spans="1:14" ht="15" customHeight="1">
      <c r="A94" s="136"/>
      <c r="B94" s="179"/>
      <c r="C94" s="189" t="s">
        <v>233</v>
      </c>
      <c r="D94" s="180"/>
      <c r="E94" s="181"/>
      <c r="F94" s="186"/>
      <c r="G94" s="181" t="s">
        <v>234</v>
      </c>
      <c r="I94" s="188">
        <v>105</v>
      </c>
      <c r="J94" s="331">
        <v>35</v>
      </c>
      <c r="K94" s="331">
        <v>35</v>
      </c>
      <c r="L94" s="331">
        <v>35</v>
      </c>
      <c r="M94" s="251">
        <v>0</v>
      </c>
      <c r="N94" s="251">
        <v>0</v>
      </c>
    </row>
    <row r="95" spans="1:14" ht="15" customHeight="1">
      <c r="A95" s="136"/>
      <c r="B95" s="179"/>
      <c r="C95" s="179"/>
      <c r="D95" s="180"/>
      <c r="E95" s="181"/>
      <c r="F95" s="186"/>
      <c r="G95" s="205" t="s">
        <v>235</v>
      </c>
      <c r="H95" s="194"/>
      <c r="I95" s="194"/>
      <c r="J95" s="194"/>
      <c r="K95" s="194"/>
      <c r="L95" s="194"/>
      <c r="M95" s="194"/>
      <c r="N95" s="349"/>
    </row>
    <row r="96" spans="1:14" ht="15" customHeight="1">
      <c r="A96" s="136"/>
      <c r="B96" s="179"/>
      <c r="C96" s="189" t="s">
        <v>236</v>
      </c>
      <c r="D96" s="180"/>
      <c r="E96" s="181"/>
      <c r="F96" s="186"/>
      <c r="G96" s="181"/>
      <c r="H96" s="181" t="s">
        <v>237</v>
      </c>
      <c r="I96" s="188">
        <v>0</v>
      </c>
      <c r="J96" s="331">
        <v>0</v>
      </c>
      <c r="K96" s="331">
        <v>0</v>
      </c>
      <c r="L96" s="331">
        <v>0</v>
      </c>
      <c r="M96" s="251">
        <v>0</v>
      </c>
      <c r="N96" s="251">
        <v>0</v>
      </c>
    </row>
    <row r="97" spans="1:14" ht="15" customHeight="1">
      <c r="A97" s="136"/>
      <c r="B97" s="179"/>
      <c r="C97" s="189" t="s">
        <v>238</v>
      </c>
      <c r="D97" s="180"/>
      <c r="E97" s="181"/>
      <c r="F97" s="186"/>
      <c r="G97" s="181"/>
      <c r="H97" s="181" t="s">
        <v>239</v>
      </c>
      <c r="I97" s="188">
        <v>815.85</v>
      </c>
      <c r="J97" s="331">
        <v>0</v>
      </c>
      <c r="K97" s="331">
        <v>815.85</v>
      </c>
      <c r="L97" s="331">
        <v>0</v>
      </c>
      <c r="M97" s="251">
        <v>0</v>
      </c>
      <c r="N97" s="251">
        <v>0</v>
      </c>
    </row>
    <row r="98" spans="1:14" ht="15" customHeight="1">
      <c r="A98" s="136"/>
      <c r="B98" s="197"/>
      <c r="C98" s="189" t="s">
        <v>240</v>
      </c>
      <c r="D98" s="180"/>
      <c r="E98" s="181"/>
      <c r="F98" s="186"/>
      <c r="H98" s="181" t="s">
        <v>241</v>
      </c>
      <c r="I98" s="188">
        <v>18953.539999999997</v>
      </c>
      <c r="J98" s="331">
        <v>17058.189999999999</v>
      </c>
      <c r="K98" s="331">
        <v>758.14</v>
      </c>
      <c r="L98" s="331">
        <v>1137.21</v>
      </c>
      <c r="M98" s="251">
        <v>0</v>
      </c>
      <c r="N98" s="251">
        <v>0</v>
      </c>
    </row>
    <row r="99" spans="1:14" ht="15" customHeight="1">
      <c r="A99" s="136"/>
      <c r="B99" s="197"/>
      <c r="C99" s="189" t="s">
        <v>242</v>
      </c>
      <c r="D99" s="180"/>
      <c r="E99" s="181"/>
      <c r="F99" s="186"/>
      <c r="H99" s="181" t="s">
        <v>243</v>
      </c>
      <c r="I99" s="188">
        <v>101840.83</v>
      </c>
      <c r="J99" s="331">
        <v>53119.44</v>
      </c>
      <c r="K99" s="331">
        <v>23138.940000000006</v>
      </c>
      <c r="L99" s="331">
        <v>25582.449999999997</v>
      </c>
      <c r="M99" s="251">
        <v>0</v>
      </c>
      <c r="N99" s="251">
        <v>0</v>
      </c>
    </row>
    <row r="100" spans="1:14" ht="15" customHeight="1">
      <c r="A100" s="136"/>
      <c r="B100" s="180"/>
      <c r="C100" s="189" t="s">
        <v>244</v>
      </c>
      <c r="D100" s="180"/>
      <c r="E100" s="181"/>
      <c r="F100" s="186"/>
      <c r="G100" s="194"/>
      <c r="H100" s="205" t="s">
        <v>245</v>
      </c>
      <c r="I100" s="195">
        <v>785283.32000000007</v>
      </c>
      <c r="J100" s="332">
        <v>329451.41999999993</v>
      </c>
      <c r="K100" s="332">
        <v>214660.82000000004</v>
      </c>
      <c r="L100" s="332">
        <v>241171.08000000002</v>
      </c>
      <c r="M100" s="251">
        <v>0</v>
      </c>
      <c r="N100" s="251">
        <v>0</v>
      </c>
    </row>
    <row r="101" spans="1:14" ht="15" customHeight="1">
      <c r="A101" s="136"/>
      <c r="B101" s="196"/>
      <c r="C101" s="196"/>
      <c r="D101" s="180"/>
      <c r="E101" s="181"/>
      <c r="F101" s="186"/>
      <c r="G101" s="181" t="s">
        <v>246</v>
      </c>
      <c r="I101" s="228">
        <v>906893.54</v>
      </c>
      <c r="J101" s="333">
        <v>399629.04999999993</v>
      </c>
      <c r="K101" s="333">
        <v>239373.75000000006</v>
      </c>
      <c r="L101" s="333">
        <v>267890.74</v>
      </c>
      <c r="M101" s="334">
        <v>0</v>
      </c>
      <c r="N101" s="335">
        <v>0</v>
      </c>
    </row>
    <row r="102" spans="1:14" ht="15" customHeight="1">
      <c r="A102" s="136"/>
      <c r="B102" s="179"/>
      <c r="C102" s="189"/>
      <c r="D102" s="180"/>
      <c r="E102" s="181"/>
      <c r="F102" s="186"/>
      <c r="G102" s="205" t="s">
        <v>247</v>
      </c>
      <c r="H102" s="194"/>
      <c r="I102" s="194"/>
      <c r="J102" s="194"/>
      <c r="K102" s="194"/>
      <c r="L102" s="194"/>
      <c r="M102" s="194"/>
      <c r="N102" s="349"/>
    </row>
    <row r="103" spans="1:14" ht="15" customHeight="1">
      <c r="A103" s="136"/>
      <c r="B103" s="179"/>
      <c r="C103" s="189" t="s">
        <v>248</v>
      </c>
      <c r="D103" s="180"/>
      <c r="E103" s="181"/>
      <c r="F103" s="186"/>
      <c r="G103" s="181"/>
      <c r="H103" s="181" t="s">
        <v>249</v>
      </c>
      <c r="I103" s="188">
        <v>252574.70999999996</v>
      </c>
      <c r="J103" s="331">
        <v>94716.51</v>
      </c>
      <c r="K103" s="331">
        <v>84070.78</v>
      </c>
      <c r="L103" s="331">
        <v>73787.42</v>
      </c>
      <c r="M103" s="251">
        <v>0</v>
      </c>
      <c r="N103" s="251">
        <v>0</v>
      </c>
    </row>
    <row r="104" spans="1:14" ht="15" customHeight="1">
      <c r="A104" s="136"/>
      <c r="B104" s="179"/>
      <c r="C104" s="189" t="s">
        <v>250</v>
      </c>
      <c r="D104" s="180"/>
      <c r="E104" s="181"/>
      <c r="F104" s="186"/>
      <c r="G104" s="181"/>
      <c r="H104" s="181" t="s">
        <v>251</v>
      </c>
      <c r="I104" s="188">
        <v>91504.84</v>
      </c>
      <c r="J104" s="331">
        <v>47927.76</v>
      </c>
      <c r="K104" s="331">
        <v>19875.169999999998</v>
      </c>
      <c r="L104" s="331">
        <v>23701.91</v>
      </c>
      <c r="M104" s="251">
        <v>0</v>
      </c>
      <c r="N104" s="251">
        <v>0</v>
      </c>
    </row>
    <row r="105" spans="1:14" ht="15" customHeight="1">
      <c r="A105" s="136"/>
      <c r="B105" s="179"/>
      <c r="C105" s="189" t="s">
        <v>252</v>
      </c>
      <c r="D105" s="180"/>
      <c r="E105" s="181"/>
      <c r="F105" s="186"/>
      <c r="G105" s="205"/>
      <c r="H105" s="205" t="s">
        <v>253</v>
      </c>
      <c r="I105" s="195">
        <v>53588.33</v>
      </c>
      <c r="J105" s="332">
        <v>20406.560000000001</v>
      </c>
      <c r="K105" s="332">
        <v>20775.939999999999</v>
      </c>
      <c r="L105" s="332">
        <v>12405.83</v>
      </c>
      <c r="M105" s="251">
        <v>0</v>
      </c>
      <c r="N105" s="251">
        <v>0</v>
      </c>
    </row>
    <row r="106" spans="1:14" ht="15" customHeight="1">
      <c r="A106" s="136"/>
      <c r="B106" s="196"/>
      <c r="C106" s="196"/>
      <c r="D106" s="180"/>
      <c r="E106" s="181"/>
      <c r="F106" s="186"/>
      <c r="G106" s="181" t="s">
        <v>254</v>
      </c>
      <c r="I106" s="228">
        <v>397667.87999999995</v>
      </c>
      <c r="J106" s="333">
        <v>163050.82999999999</v>
      </c>
      <c r="K106" s="333">
        <v>124721.89</v>
      </c>
      <c r="L106" s="333">
        <v>109895.16</v>
      </c>
      <c r="M106" s="334">
        <v>0</v>
      </c>
      <c r="N106" s="335">
        <v>0</v>
      </c>
    </row>
    <row r="107" spans="1:14" ht="15" customHeight="1">
      <c r="A107" s="136"/>
      <c r="B107" s="179"/>
      <c r="C107" s="197" t="s">
        <v>255</v>
      </c>
      <c r="D107" s="180"/>
      <c r="E107" s="181"/>
      <c r="F107" s="204"/>
      <c r="G107" s="205" t="s">
        <v>256</v>
      </c>
      <c r="H107" s="194"/>
      <c r="I107" s="195">
        <v>338205.76999999996</v>
      </c>
      <c r="J107" s="332">
        <v>143211.51</v>
      </c>
      <c r="K107" s="332">
        <v>104778.13999999997</v>
      </c>
      <c r="L107" s="332">
        <v>90216.12</v>
      </c>
      <c r="M107" s="251">
        <v>0</v>
      </c>
      <c r="N107" s="251">
        <v>0</v>
      </c>
    </row>
    <row r="108" spans="1:14" ht="15" customHeight="1">
      <c r="A108" s="136"/>
      <c r="B108" s="179"/>
      <c r="C108" s="201"/>
      <c r="D108" s="202"/>
      <c r="E108" s="203"/>
      <c r="F108" s="182" t="s">
        <v>257</v>
      </c>
      <c r="I108" s="228">
        <v>3387391.3999999994</v>
      </c>
      <c r="J108" s="333">
        <v>1591652.31</v>
      </c>
      <c r="K108" s="333">
        <v>832812.86999999988</v>
      </c>
      <c r="L108" s="333">
        <v>962926.22</v>
      </c>
      <c r="M108" s="334">
        <v>0</v>
      </c>
      <c r="N108" s="335">
        <v>0</v>
      </c>
    </row>
    <row r="109" spans="1:14" ht="6" customHeight="1">
      <c r="A109" s="136"/>
      <c r="B109" s="179"/>
      <c r="C109" s="201"/>
      <c r="D109" s="202"/>
      <c r="E109" s="203"/>
      <c r="F109" s="229"/>
      <c r="G109" s="194"/>
      <c r="H109" s="194"/>
      <c r="I109" s="350"/>
      <c r="J109" s="350"/>
      <c r="K109" s="350"/>
      <c r="L109" s="350"/>
      <c r="M109" s="351"/>
      <c r="N109" s="349"/>
    </row>
    <row r="110" spans="1:14" ht="15" customHeight="1" thickBot="1">
      <c r="A110" s="136"/>
      <c r="B110" s="179"/>
      <c r="C110" s="201"/>
      <c r="D110" s="202"/>
      <c r="E110" s="203"/>
      <c r="F110" s="230" t="s">
        <v>12</v>
      </c>
      <c r="G110" s="231"/>
      <c r="H110" s="232"/>
      <c r="I110" s="233">
        <v>8510058.4700000025</v>
      </c>
      <c r="J110" s="352">
        <v>3496369.1700000004</v>
      </c>
      <c r="K110" s="352">
        <v>2172563.5600000005</v>
      </c>
      <c r="L110" s="352">
        <v>2841125.74</v>
      </c>
      <c r="M110" s="353">
        <v>0</v>
      </c>
      <c r="N110" s="354">
        <v>0</v>
      </c>
    </row>
    <row r="111" spans="1:14" ht="15" customHeight="1" thickTop="1">
      <c r="A111" s="136"/>
      <c r="B111" s="179"/>
      <c r="C111" s="197" t="s">
        <v>258</v>
      </c>
      <c r="D111" s="202"/>
      <c r="E111" s="203"/>
      <c r="F111" s="186"/>
      <c r="G111" s="205" t="s">
        <v>259</v>
      </c>
      <c r="H111" s="205"/>
      <c r="I111" s="195">
        <v>350181.35</v>
      </c>
      <c r="J111" s="332">
        <v>129079.3</v>
      </c>
      <c r="K111" s="332">
        <v>89731.199999999997</v>
      </c>
      <c r="L111" s="332">
        <v>131370.85</v>
      </c>
      <c r="M111" s="251">
        <v>0</v>
      </c>
      <c r="N111" s="251">
        <v>0</v>
      </c>
    </row>
    <row r="112" spans="1:14" ht="15" customHeight="1">
      <c r="A112" s="136"/>
      <c r="B112" s="179"/>
      <c r="C112" s="201"/>
      <c r="D112" s="202"/>
      <c r="E112" s="203"/>
      <c r="F112" s="182" t="s">
        <v>11</v>
      </c>
      <c r="G112" s="234"/>
      <c r="I112" s="228">
        <v>8159877.1200000029</v>
      </c>
      <c r="J112" s="333">
        <v>3367289.8700000006</v>
      </c>
      <c r="K112" s="333">
        <v>2082832.3600000006</v>
      </c>
      <c r="L112" s="333">
        <v>2709754.89</v>
      </c>
      <c r="M112" s="334">
        <v>0</v>
      </c>
      <c r="N112" s="335">
        <v>0</v>
      </c>
    </row>
    <row r="113" spans="1:14" ht="15" customHeight="1" thickBot="1">
      <c r="A113" s="136"/>
      <c r="B113" s="179"/>
      <c r="C113" s="201"/>
      <c r="D113" s="180"/>
      <c r="E113" s="181"/>
      <c r="F113" s="235"/>
      <c r="G113" s="236"/>
      <c r="H113" s="172"/>
      <c r="I113" s="172"/>
      <c r="J113" s="172"/>
      <c r="K113" s="172"/>
      <c r="L113" s="172"/>
      <c r="M113" s="172"/>
      <c r="N113" s="355"/>
    </row>
    <row r="114" spans="1:14" ht="15" customHeight="1" thickBot="1">
      <c r="A114" s="136"/>
      <c r="B114" s="179"/>
      <c r="C114" s="201"/>
      <c r="D114" s="180"/>
      <c r="E114" s="181"/>
      <c r="F114" s="176" t="s">
        <v>260</v>
      </c>
      <c r="G114" s="148"/>
      <c r="H114" s="148"/>
      <c r="I114" s="330"/>
      <c r="J114" s="330"/>
      <c r="K114" s="330"/>
      <c r="L114" s="330"/>
      <c r="M114" s="341"/>
      <c r="N114" s="342"/>
    </row>
    <row r="115" spans="1:14" ht="15" customHeight="1">
      <c r="A115" s="136"/>
      <c r="B115" s="179"/>
      <c r="C115" s="197" t="s">
        <v>261</v>
      </c>
      <c r="D115" s="180"/>
      <c r="E115" s="181"/>
      <c r="F115" s="237"/>
      <c r="G115" s="238" t="s">
        <v>262</v>
      </c>
      <c r="H115" s="165"/>
      <c r="I115" s="239">
        <v>0</v>
      </c>
      <c r="J115" s="356">
        <v>0</v>
      </c>
      <c r="K115" s="356">
        <v>0</v>
      </c>
      <c r="L115" s="356">
        <v>0</v>
      </c>
      <c r="M115" s="251">
        <v>0</v>
      </c>
      <c r="N115" s="251">
        <v>0</v>
      </c>
    </row>
    <row r="116" spans="1:14" ht="15" customHeight="1">
      <c r="A116" s="136" t="s">
        <v>263</v>
      </c>
      <c r="B116" s="179"/>
      <c r="C116" s="197" t="s">
        <v>264</v>
      </c>
      <c r="D116" s="180"/>
      <c r="E116" s="181"/>
      <c r="F116" s="186"/>
      <c r="G116" s="181" t="s">
        <v>265</v>
      </c>
      <c r="I116" s="188">
        <v>0</v>
      </c>
      <c r="J116" s="331">
        <v>0</v>
      </c>
      <c r="K116" s="331">
        <v>0</v>
      </c>
      <c r="L116" s="331">
        <v>0</v>
      </c>
      <c r="M116" s="251">
        <v>0</v>
      </c>
      <c r="N116" s="251">
        <v>0</v>
      </c>
    </row>
    <row r="117" spans="1:14" ht="15" customHeight="1">
      <c r="A117" s="136" t="s">
        <v>266</v>
      </c>
      <c r="B117" s="179"/>
      <c r="C117" s="197" t="s">
        <v>267</v>
      </c>
      <c r="D117" s="180"/>
      <c r="E117" s="181"/>
      <c r="F117" s="186"/>
      <c r="G117" s="181" t="s">
        <v>268</v>
      </c>
      <c r="I117" s="188">
        <v>1704.41</v>
      </c>
      <c r="J117" s="331">
        <v>-64.290000000000006</v>
      </c>
      <c r="K117" s="331">
        <v>410.88</v>
      </c>
      <c r="L117" s="331">
        <v>1357.8200000000002</v>
      </c>
      <c r="M117" s="251">
        <v>0</v>
      </c>
      <c r="N117" s="251">
        <v>0</v>
      </c>
    </row>
    <row r="118" spans="1:14" ht="15" customHeight="1">
      <c r="A118" s="136" t="s">
        <v>269</v>
      </c>
      <c r="B118" s="179"/>
      <c r="C118" s="197" t="s">
        <v>270</v>
      </c>
      <c r="D118" s="180"/>
      <c r="E118" s="181"/>
      <c r="F118" s="186"/>
      <c r="G118" s="181" t="s">
        <v>271</v>
      </c>
      <c r="I118" s="188">
        <v>470915.51</v>
      </c>
      <c r="J118" s="331">
        <v>156971.84</v>
      </c>
      <c r="K118" s="331">
        <v>142701.67000000001</v>
      </c>
      <c r="L118" s="331">
        <v>171242</v>
      </c>
      <c r="M118" s="251">
        <v>0</v>
      </c>
      <c r="N118" s="251">
        <v>0</v>
      </c>
    </row>
    <row r="119" spans="1:14" ht="15" customHeight="1">
      <c r="A119" s="136" t="s">
        <v>272</v>
      </c>
      <c r="B119" s="179"/>
      <c r="C119" s="197" t="s">
        <v>273</v>
      </c>
      <c r="D119" s="180"/>
      <c r="E119" s="181"/>
      <c r="F119" s="186"/>
      <c r="G119" s="181" t="s">
        <v>274</v>
      </c>
      <c r="I119" s="195">
        <v>0</v>
      </c>
      <c r="J119" s="332">
        <v>0</v>
      </c>
      <c r="K119" s="332">
        <v>0</v>
      </c>
      <c r="L119" s="332">
        <v>0</v>
      </c>
      <c r="M119" s="251">
        <v>0</v>
      </c>
      <c r="N119" s="251">
        <v>0</v>
      </c>
    </row>
    <row r="120" spans="1:14" ht="15" customHeight="1">
      <c r="A120" s="136"/>
      <c r="B120" s="179"/>
      <c r="C120" s="197"/>
      <c r="D120" s="180"/>
      <c r="E120" s="181"/>
      <c r="F120" s="182" t="s">
        <v>275</v>
      </c>
      <c r="I120" s="228">
        <v>472619.92</v>
      </c>
      <c r="J120" s="333">
        <v>156907.54999999999</v>
      </c>
      <c r="K120" s="333">
        <v>143112.55000000002</v>
      </c>
      <c r="L120" s="333">
        <v>172599.82</v>
      </c>
      <c r="M120" s="334">
        <v>0</v>
      </c>
      <c r="N120" s="335">
        <v>0</v>
      </c>
    </row>
    <row r="121" spans="1:14" ht="6" customHeight="1">
      <c r="A121" s="136"/>
      <c r="B121" s="179"/>
      <c r="C121" s="197"/>
      <c r="D121" s="180"/>
      <c r="E121" s="181"/>
      <c r="F121" s="186"/>
      <c r="G121" s="181"/>
      <c r="I121" s="138"/>
      <c r="J121" s="138"/>
      <c r="K121" s="138"/>
      <c r="L121" s="138"/>
      <c r="M121" s="138"/>
      <c r="N121" s="337"/>
    </row>
    <row r="122" spans="1:14" ht="15" customHeight="1" thickBot="1">
      <c r="A122" s="136"/>
      <c r="B122" s="179"/>
      <c r="C122" s="197"/>
      <c r="D122" s="180"/>
      <c r="E122" s="181"/>
      <c r="F122" s="240" t="s">
        <v>276</v>
      </c>
      <c r="G122" s="236"/>
      <c r="H122" s="172"/>
      <c r="I122" s="200">
        <v>7687257.200000003</v>
      </c>
      <c r="J122" s="338">
        <v>3210382.3200000008</v>
      </c>
      <c r="K122" s="338">
        <v>1939719.8100000005</v>
      </c>
      <c r="L122" s="338">
        <v>2537155.0700000003</v>
      </c>
      <c r="M122" s="339">
        <v>0</v>
      </c>
      <c r="N122" s="340">
        <v>0</v>
      </c>
    </row>
    <row r="123" spans="1:14" ht="15" customHeight="1" thickBot="1">
      <c r="A123" s="136"/>
      <c r="B123" s="179"/>
      <c r="C123" s="201"/>
      <c r="D123" s="202"/>
      <c r="E123" s="203"/>
      <c r="F123" s="241"/>
      <c r="G123" s="234"/>
      <c r="I123" s="303"/>
      <c r="J123" s="303"/>
      <c r="K123" s="303"/>
      <c r="L123" s="303"/>
      <c r="M123" s="336"/>
      <c r="N123" s="336"/>
    </row>
    <row r="124" spans="1:14" ht="21.75" thickBot="1">
      <c r="A124" s="136"/>
      <c r="B124" s="179"/>
      <c r="C124" s="197"/>
      <c r="D124" s="202"/>
      <c r="E124" s="203"/>
      <c r="F124" s="242" t="s">
        <v>277</v>
      </c>
      <c r="G124" s="148"/>
      <c r="H124" s="148"/>
      <c r="I124" s="330"/>
      <c r="J124" s="330"/>
      <c r="K124" s="330"/>
      <c r="L124" s="330"/>
      <c r="M124" s="341"/>
      <c r="N124" s="342"/>
    </row>
    <row r="125" spans="1:14" ht="15" customHeight="1">
      <c r="A125" s="136"/>
      <c r="B125" s="179"/>
      <c r="C125" s="197" t="s">
        <v>278</v>
      </c>
      <c r="D125" s="202"/>
      <c r="E125" s="203"/>
      <c r="F125" s="243"/>
      <c r="G125" s="226" t="s">
        <v>279</v>
      </c>
      <c r="I125" s="188">
        <v>1634400.69</v>
      </c>
      <c r="J125" s="331">
        <v>756586.11999999988</v>
      </c>
      <c r="K125" s="331">
        <v>391551.2</v>
      </c>
      <c r="L125" s="331">
        <v>486263.37</v>
      </c>
      <c r="M125" s="251">
        <v>0</v>
      </c>
      <c r="N125" s="251">
        <v>0</v>
      </c>
    </row>
    <row r="126" spans="1:14" ht="15" customHeight="1">
      <c r="A126" s="136"/>
      <c r="B126" s="179"/>
      <c r="C126" s="189" t="s">
        <v>280</v>
      </c>
      <c r="D126" s="202"/>
      <c r="E126" s="203"/>
      <c r="F126" s="243"/>
      <c r="G126" s="226" t="s">
        <v>281</v>
      </c>
      <c r="H126" s="226"/>
      <c r="I126" s="188">
        <v>70734.27</v>
      </c>
      <c r="J126" s="331">
        <v>70734.27</v>
      </c>
      <c r="K126" s="331">
        <v>0</v>
      </c>
      <c r="L126" s="331">
        <v>0</v>
      </c>
      <c r="M126" s="251">
        <v>0</v>
      </c>
      <c r="N126" s="251">
        <v>0</v>
      </c>
    </row>
    <row r="127" spans="1:14" ht="15" customHeight="1">
      <c r="A127" s="136"/>
      <c r="B127" s="197"/>
      <c r="C127" s="197" t="s">
        <v>282</v>
      </c>
      <c r="D127" s="202"/>
      <c r="E127" s="203"/>
      <c r="F127" s="243"/>
      <c r="G127" s="226" t="s">
        <v>283</v>
      </c>
      <c r="I127" s="188">
        <v>176591.53</v>
      </c>
      <c r="J127" s="331">
        <v>84692.62</v>
      </c>
      <c r="K127" s="331">
        <v>36570.67</v>
      </c>
      <c r="L127" s="331">
        <v>55328.240000000013</v>
      </c>
      <c r="M127" s="251">
        <v>0</v>
      </c>
      <c r="N127" s="251">
        <v>0</v>
      </c>
    </row>
    <row r="128" spans="1:14" ht="15" customHeight="1" thickBot="1">
      <c r="A128" s="136"/>
      <c r="B128" s="179"/>
      <c r="C128" s="197"/>
      <c r="D128" s="202"/>
      <c r="E128" s="203"/>
      <c r="F128" s="244" t="s">
        <v>284</v>
      </c>
      <c r="G128" s="245"/>
      <c r="H128" s="246"/>
      <c r="I128" s="247">
        <v>1881726.49</v>
      </c>
      <c r="J128" s="357">
        <v>912013.00999999989</v>
      </c>
      <c r="K128" s="357">
        <v>428121.87</v>
      </c>
      <c r="L128" s="357">
        <v>541591.61</v>
      </c>
      <c r="M128" s="358">
        <v>0</v>
      </c>
      <c r="N128" s="359">
        <v>0</v>
      </c>
    </row>
    <row r="129" spans="1:14" ht="15" customHeight="1" thickBot="1">
      <c r="A129" s="136"/>
      <c r="B129" s="179"/>
      <c r="C129" s="201"/>
      <c r="D129" s="202"/>
      <c r="E129" s="203"/>
      <c r="F129" s="241"/>
      <c r="G129" s="234"/>
      <c r="I129" s="303"/>
      <c r="J129" s="303"/>
      <c r="K129" s="303"/>
      <c r="L129" s="303"/>
      <c r="M129" s="336"/>
      <c r="N129" s="336"/>
    </row>
    <row r="130" spans="1:14" ht="21.75" thickBot="1">
      <c r="A130" s="136"/>
      <c r="B130" s="179"/>
      <c r="C130" s="201"/>
      <c r="D130" s="202"/>
      <c r="E130" s="203"/>
      <c r="F130" s="242" t="s">
        <v>285</v>
      </c>
      <c r="G130" s="148"/>
      <c r="H130" s="148"/>
      <c r="I130" s="330"/>
      <c r="J130" s="330"/>
      <c r="K130" s="330"/>
      <c r="L130" s="330"/>
      <c r="M130" s="341"/>
      <c r="N130" s="342"/>
    </row>
    <row r="131" spans="1:14" ht="15" customHeight="1">
      <c r="A131" s="136"/>
      <c r="B131" s="179"/>
      <c r="C131" s="201"/>
      <c r="D131" s="202"/>
      <c r="E131" s="203"/>
      <c r="F131" s="248" t="s">
        <v>53</v>
      </c>
      <c r="G131" s="249"/>
      <c r="H131" s="249"/>
      <c r="I131" s="360"/>
      <c r="J131" s="360"/>
      <c r="K131" s="360"/>
      <c r="L131" s="360"/>
      <c r="M131" s="361"/>
      <c r="N131" s="362"/>
    </row>
    <row r="132" spans="1:14" ht="15" customHeight="1">
      <c r="A132" s="136"/>
      <c r="B132" s="179"/>
      <c r="C132" s="197" t="s">
        <v>286</v>
      </c>
      <c r="D132" s="180"/>
      <c r="E132" s="181"/>
      <c r="F132" s="186"/>
      <c r="G132" s="181" t="s">
        <v>287</v>
      </c>
      <c r="I132" s="188">
        <v>1197668.4100000001</v>
      </c>
      <c r="J132" s="331">
        <v>1459996.37</v>
      </c>
      <c r="K132" s="331">
        <v>-43008.420000000006</v>
      </c>
      <c r="L132" s="331">
        <v>-219319.54</v>
      </c>
      <c r="M132" s="251">
        <v>0</v>
      </c>
      <c r="N132" s="251">
        <v>0</v>
      </c>
    </row>
    <row r="133" spans="1:14" ht="15" customHeight="1">
      <c r="A133" s="136" t="s">
        <v>288</v>
      </c>
      <c r="B133" s="179"/>
      <c r="C133" s="197" t="s">
        <v>289</v>
      </c>
      <c r="D133" s="180"/>
      <c r="E133" s="181"/>
      <c r="F133" s="186"/>
      <c r="H133" s="181" t="s">
        <v>290</v>
      </c>
      <c r="I133" s="188">
        <v>16261864.760000002</v>
      </c>
      <c r="J133" s="331">
        <v>6132405.2600000007</v>
      </c>
      <c r="K133" s="331">
        <v>5694150.5899999999</v>
      </c>
      <c r="L133" s="331">
        <v>4435308.9100000011</v>
      </c>
      <c r="M133" s="251">
        <v>0</v>
      </c>
      <c r="N133" s="251">
        <v>0</v>
      </c>
    </row>
    <row r="134" spans="1:14" ht="15" customHeight="1">
      <c r="A134" s="136" t="s">
        <v>291</v>
      </c>
      <c r="B134" s="179"/>
      <c r="C134" s="197" t="s">
        <v>292</v>
      </c>
      <c r="D134" s="180"/>
      <c r="E134" s="181"/>
      <c r="F134" s="186"/>
      <c r="G134" s="194"/>
      <c r="H134" s="205" t="s">
        <v>293</v>
      </c>
      <c r="I134" s="195">
        <v>-2830073.63</v>
      </c>
      <c r="J134" s="331">
        <v>-166148.15</v>
      </c>
      <c r="K134" s="332">
        <v>-1786482.37</v>
      </c>
      <c r="L134" s="332">
        <v>-877443.1100000001</v>
      </c>
      <c r="M134" s="251">
        <v>0</v>
      </c>
      <c r="N134" s="251">
        <v>0</v>
      </c>
    </row>
    <row r="135" spans="1:14" ht="15" customHeight="1">
      <c r="A135" s="136" t="s">
        <v>294</v>
      </c>
      <c r="B135" s="196"/>
      <c r="C135" s="196"/>
      <c r="F135" s="186"/>
      <c r="G135" s="181" t="s">
        <v>295</v>
      </c>
      <c r="I135" s="188">
        <v>13431791.130000001</v>
      </c>
      <c r="J135" s="333">
        <v>5966257.1100000003</v>
      </c>
      <c r="K135" s="333">
        <v>3907668.2199999997</v>
      </c>
      <c r="L135" s="333">
        <v>3557865.8000000007</v>
      </c>
      <c r="M135" s="334">
        <v>0</v>
      </c>
      <c r="N135" s="335">
        <v>0</v>
      </c>
    </row>
    <row r="136" spans="1:14" s="137" customFormat="1" ht="15" customHeight="1">
      <c r="A136" s="136" t="s">
        <v>296</v>
      </c>
      <c r="B136" s="179"/>
      <c r="C136" s="197"/>
      <c r="D136" s="136"/>
      <c r="F136" s="186"/>
      <c r="G136" s="138"/>
      <c r="H136" s="138"/>
      <c r="I136" s="303"/>
      <c r="J136" s="303"/>
      <c r="K136" s="303"/>
      <c r="L136" s="303"/>
      <c r="M136" s="336"/>
      <c r="N136" s="337"/>
    </row>
    <row r="137" spans="1:14" s="137" customFormat="1" ht="15" customHeight="1">
      <c r="A137" s="136" t="s">
        <v>297</v>
      </c>
      <c r="B137" s="179"/>
      <c r="C137" s="197" t="s">
        <v>298</v>
      </c>
      <c r="D137" s="136"/>
      <c r="F137" s="186"/>
      <c r="G137" s="181" t="s">
        <v>299</v>
      </c>
      <c r="H137" s="138"/>
      <c r="I137" s="188">
        <v>0</v>
      </c>
      <c r="J137" s="331">
        <v>0</v>
      </c>
      <c r="K137" s="331">
        <v>0</v>
      </c>
      <c r="L137" s="331">
        <v>0</v>
      </c>
      <c r="M137" s="251">
        <v>0</v>
      </c>
      <c r="N137" s="251">
        <v>0</v>
      </c>
    </row>
    <row r="138" spans="1:14" s="137" customFormat="1" ht="15" customHeight="1">
      <c r="A138" s="136" t="s">
        <v>300</v>
      </c>
      <c r="B138" s="179"/>
      <c r="C138" s="197" t="s">
        <v>301</v>
      </c>
      <c r="D138" s="136"/>
      <c r="F138" s="186"/>
      <c r="G138" s="181" t="s">
        <v>302</v>
      </c>
      <c r="H138" s="138"/>
      <c r="I138" s="188">
        <v>2138956.92</v>
      </c>
      <c r="J138" s="331">
        <v>843005.4</v>
      </c>
      <c r="K138" s="331">
        <v>611122.25</v>
      </c>
      <c r="L138" s="331">
        <v>684829.27</v>
      </c>
      <c r="M138" s="251">
        <v>0</v>
      </c>
      <c r="N138" s="251">
        <v>0</v>
      </c>
    </row>
    <row r="139" spans="1:14" s="137" customFormat="1" ht="6.75" customHeight="1">
      <c r="A139" s="136"/>
      <c r="B139" s="179"/>
      <c r="C139" s="197"/>
      <c r="D139" s="136"/>
      <c r="F139" s="190"/>
      <c r="G139" s="138"/>
      <c r="H139" s="138"/>
      <c r="I139" s="303"/>
      <c r="J139" s="303"/>
      <c r="K139" s="303"/>
      <c r="L139" s="303"/>
      <c r="M139" s="336"/>
      <c r="N139" s="337"/>
    </row>
    <row r="140" spans="1:14" ht="15" customHeight="1">
      <c r="A140" s="136"/>
      <c r="B140" s="179"/>
      <c r="C140" s="197"/>
      <c r="F140" s="229" t="s">
        <v>56</v>
      </c>
      <c r="G140" s="194"/>
      <c r="H140" s="194"/>
      <c r="I140" s="350"/>
      <c r="J140" s="350"/>
      <c r="K140" s="350"/>
      <c r="L140" s="350"/>
      <c r="M140" s="351"/>
      <c r="N140" s="349"/>
    </row>
    <row r="141" spans="1:14" s="137" customFormat="1" ht="15" customHeight="1">
      <c r="A141" s="136" t="s">
        <v>303</v>
      </c>
      <c r="B141" s="179"/>
      <c r="C141" s="197" t="s">
        <v>304</v>
      </c>
      <c r="D141" s="136"/>
      <c r="F141" s="186"/>
      <c r="G141" s="181" t="s">
        <v>305</v>
      </c>
      <c r="H141" s="138"/>
      <c r="I141" s="188">
        <v>1974520.2</v>
      </c>
      <c r="J141" s="331">
        <v>1134759.8799999999</v>
      </c>
      <c r="K141" s="331">
        <v>457324.64</v>
      </c>
      <c r="L141" s="331">
        <v>382435.68</v>
      </c>
      <c r="M141" s="251">
        <v>0</v>
      </c>
      <c r="N141" s="251">
        <v>0</v>
      </c>
    </row>
    <row r="142" spans="1:14" s="137" customFormat="1" ht="15" customHeight="1">
      <c r="A142" s="136" t="s">
        <v>306</v>
      </c>
      <c r="B142" s="179"/>
      <c r="C142" s="197" t="s">
        <v>307</v>
      </c>
      <c r="D142" s="136"/>
      <c r="F142" s="186"/>
      <c r="G142" s="181" t="s">
        <v>308</v>
      </c>
      <c r="H142" s="138"/>
      <c r="I142" s="188">
        <v>23388925.77</v>
      </c>
      <c r="J142" s="331">
        <v>14314213.02</v>
      </c>
      <c r="K142" s="331">
        <v>4718607.7500000009</v>
      </c>
      <c r="L142" s="331">
        <v>4356105</v>
      </c>
      <c r="M142" s="251">
        <v>0</v>
      </c>
      <c r="N142" s="251">
        <v>0</v>
      </c>
    </row>
    <row r="143" spans="1:14" ht="6.75" customHeight="1">
      <c r="A143" s="136"/>
      <c r="B143" s="179"/>
      <c r="C143" s="197"/>
      <c r="D143" s="180"/>
      <c r="E143" s="181"/>
      <c r="F143" s="190"/>
      <c r="I143" s="303"/>
      <c r="J143" s="303"/>
      <c r="K143" s="303"/>
      <c r="L143" s="303"/>
      <c r="M143" s="336"/>
      <c r="N143" s="337"/>
    </row>
    <row r="144" spans="1:14" ht="15" customHeight="1">
      <c r="A144" s="136"/>
      <c r="B144" s="179"/>
      <c r="C144" s="197"/>
      <c r="D144" s="180"/>
      <c r="E144" s="181"/>
      <c r="F144" s="229" t="s">
        <v>309</v>
      </c>
      <c r="G144" s="194"/>
      <c r="H144" s="194"/>
      <c r="I144" s="350"/>
      <c r="J144" s="350"/>
      <c r="K144" s="350"/>
      <c r="L144" s="350"/>
      <c r="M144" s="351"/>
      <c r="N144" s="349"/>
    </row>
    <row r="145" spans="1:14" ht="15" customHeight="1">
      <c r="A145" s="136"/>
      <c r="B145" s="179"/>
      <c r="C145" s="197" t="s">
        <v>310</v>
      </c>
      <c r="D145" s="180"/>
      <c r="E145" s="181"/>
      <c r="F145" s="186"/>
      <c r="G145" s="181" t="s">
        <v>311</v>
      </c>
      <c r="I145" s="188">
        <v>-2448210.7599999998</v>
      </c>
      <c r="J145" s="331">
        <v>-14612586.74</v>
      </c>
      <c r="K145" s="331">
        <v>2893725.13</v>
      </c>
      <c r="L145" s="331">
        <v>9270650.8499999996</v>
      </c>
      <c r="M145" s="251">
        <v>0</v>
      </c>
      <c r="N145" s="251">
        <v>0</v>
      </c>
    </row>
    <row r="146" spans="1:14" ht="15" customHeight="1">
      <c r="A146" s="136"/>
      <c r="B146" s="179"/>
      <c r="C146" s="197" t="s">
        <v>312</v>
      </c>
      <c r="D146" s="180"/>
      <c r="E146" s="181"/>
      <c r="F146" s="204"/>
      <c r="G146" s="205" t="s">
        <v>313</v>
      </c>
      <c r="H146" s="194"/>
      <c r="I146" s="195">
        <v>0</v>
      </c>
      <c r="J146" s="331">
        <v>0</v>
      </c>
      <c r="K146" s="332">
        <v>0</v>
      </c>
      <c r="L146" s="332">
        <v>0</v>
      </c>
      <c r="M146" s="251">
        <v>0</v>
      </c>
      <c r="N146" s="251">
        <v>0</v>
      </c>
    </row>
    <row r="147" spans="1:14" ht="15" customHeight="1" thickBot="1">
      <c r="A147" s="136"/>
      <c r="B147" s="179"/>
      <c r="C147" s="213"/>
      <c r="F147" s="198" t="s">
        <v>314</v>
      </c>
      <c r="G147" s="172"/>
      <c r="H147" s="172"/>
      <c r="I147" s="200">
        <v>-2448210.7599999998</v>
      </c>
      <c r="J147" s="338">
        <v>-14612586.74</v>
      </c>
      <c r="K147" s="338">
        <v>2893725.13</v>
      </c>
      <c r="L147" s="338">
        <v>9270650.8499999996</v>
      </c>
      <c r="M147" s="339">
        <v>0</v>
      </c>
      <c r="N147" s="340">
        <v>0</v>
      </c>
    </row>
    <row r="148" spans="1:14" ht="15.75" thickBot="1">
      <c r="A148" s="136"/>
      <c r="B148" s="179"/>
      <c r="C148" s="201"/>
      <c r="D148" s="202"/>
      <c r="E148" s="203"/>
      <c r="F148" s="203"/>
      <c r="I148" s="303"/>
      <c r="J148" s="303"/>
      <c r="K148" s="303"/>
      <c r="L148" s="303"/>
      <c r="M148" s="336"/>
      <c r="N148" s="336"/>
    </row>
    <row r="149" spans="1:14" ht="21.75" thickBot="1">
      <c r="A149" s="136"/>
      <c r="B149" s="179"/>
      <c r="C149" s="201"/>
      <c r="D149" s="202"/>
      <c r="E149" s="203"/>
      <c r="F149" s="242" t="s">
        <v>315</v>
      </c>
      <c r="G149" s="148"/>
      <c r="H149" s="148"/>
      <c r="I149" s="330"/>
      <c r="J149" s="330"/>
      <c r="K149" s="330"/>
      <c r="L149" s="330"/>
      <c r="M149" s="341"/>
      <c r="N149" s="342"/>
    </row>
    <row r="150" spans="1:14" ht="15" customHeight="1">
      <c r="A150" s="136"/>
      <c r="B150" s="179"/>
      <c r="C150" s="197" t="s">
        <v>316</v>
      </c>
      <c r="D150" s="202"/>
      <c r="E150" s="203"/>
      <c r="F150" s="250"/>
      <c r="G150" s="214" t="s">
        <v>317</v>
      </c>
      <c r="I150" s="188">
        <v>0</v>
      </c>
      <c r="J150" s="251">
        <v>0</v>
      </c>
      <c r="K150" s="331">
        <v>0</v>
      </c>
      <c r="L150" s="331">
        <v>0</v>
      </c>
      <c r="M150" s="251">
        <v>0</v>
      </c>
      <c r="N150" s="251">
        <v>0</v>
      </c>
    </row>
    <row r="151" spans="1:14" ht="15" customHeight="1">
      <c r="A151" s="136"/>
      <c r="B151" s="179"/>
      <c r="C151" s="197" t="s">
        <v>318</v>
      </c>
      <c r="D151" s="202"/>
      <c r="E151" s="203"/>
      <c r="F151" s="250"/>
      <c r="G151" s="214" t="s">
        <v>319</v>
      </c>
      <c r="I151" s="188">
        <v>0</v>
      </c>
      <c r="J151" s="331">
        <v>0</v>
      </c>
      <c r="K151" s="331">
        <v>0</v>
      </c>
      <c r="L151" s="331">
        <v>0</v>
      </c>
      <c r="M151" s="251">
        <v>0</v>
      </c>
      <c r="N151" s="251">
        <v>0</v>
      </c>
    </row>
    <row r="152" spans="1:14" ht="15" customHeight="1">
      <c r="A152" s="136"/>
      <c r="B152" s="179"/>
      <c r="C152" s="197" t="s">
        <v>320</v>
      </c>
      <c r="D152" s="180"/>
      <c r="E152" s="181"/>
      <c r="F152" s="186"/>
      <c r="G152" s="181" t="s">
        <v>321</v>
      </c>
      <c r="I152" s="188">
        <v>5959527.4399999995</v>
      </c>
      <c r="J152" s="331">
        <v>1986509.1466666665</v>
      </c>
      <c r="K152" s="331">
        <v>1986509.1466666665</v>
      </c>
      <c r="L152" s="331">
        <v>1986509.1466666665</v>
      </c>
      <c r="M152" s="251">
        <v>0</v>
      </c>
      <c r="N152" s="251">
        <v>0</v>
      </c>
    </row>
    <row r="153" spans="1:14" ht="6.75" customHeight="1">
      <c r="A153" s="136"/>
      <c r="B153" s="179"/>
      <c r="C153" s="197"/>
      <c r="D153" s="180"/>
      <c r="E153" s="181"/>
      <c r="F153" s="252"/>
      <c r="I153" s="253"/>
      <c r="J153" s="303"/>
      <c r="K153" s="303"/>
      <c r="L153" s="303"/>
      <c r="M153" s="336"/>
      <c r="N153" s="337"/>
    </row>
    <row r="154" spans="1:14" ht="15" customHeight="1">
      <c r="A154" s="136"/>
      <c r="B154" s="179"/>
      <c r="C154" s="197"/>
      <c r="D154" s="180"/>
      <c r="E154" s="181"/>
      <c r="F154" s="229" t="s">
        <v>322</v>
      </c>
      <c r="G154" s="194"/>
      <c r="H154" s="194"/>
      <c r="I154" s="350"/>
      <c r="J154" s="350"/>
      <c r="K154" s="350"/>
      <c r="L154" s="350"/>
      <c r="M154" s="351"/>
      <c r="N154" s="349"/>
    </row>
    <row r="155" spans="1:14" ht="15" customHeight="1">
      <c r="A155" s="136" t="s">
        <v>323</v>
      </c>
      <c r="B155" s="179"/>
      <c r="C155" s="197" t="s">
        <v>324</v>
      </c>
      <c r="D155" s="180"/>
      <c r="E155" s="181"/>
      <c r="F155" s="186"/>
      <c r="G155" s="181" t="s">
        <v>322</v>
      </c>
      <c r="I155" s="188">
        <v>1236617.42</v>
      </c>
      <c r="J155" s="331">
        <v>296383.14</v>
      </c>
      <c r="K155" s="331">
        <v>644056.05999999994</v>
      </c>
      <c r="L155" s="331">
        <v>296178.21999999997</v>
      </c>
      <c r="M155" s="251">
        <v>0</v>
      </c>
      <c r="N155" s="251">
        <v>0</v>
      </c>
    </row>
    <row r="156" spans="1:14" ht="15" customHeight="1">
      <c r="A156" s="136" t="s">
        <v>325</v>
      </c>
      <c r="B156" s="179"/>
      <c r="C156" s="197" t="s">
        <v>326</v>
      </c>
      <c r="D156" s="180"/>
      <c r="E156" s="181"/>
      <c r="F156" s="204"/>
      <c r="G156" s="205" t="s">
        <v>327</v>
      </c>
      <c r="H156" s="194"/>
      <c r="I156" s="195">
        <v>-1184315.8799999999</v>
      </c>
      <c r="J156" s="332">
        <v>-276295.09999999998</v>
      </c>
      <c r="K156" s="332">
        <v>-631954</v>
      </c>
      <c r="L156" s="332">
        <v>-276066.77999999997</v>
      </c>
      <c r="M156" s="251">
        <v>0</v>
      </c>
      <c r="N156" s="251">
        <v>0</v>
      </c>
    </row>
    <row r="157" spans="1:14" ht="15" customHeight="1">
      <c r="A157" s="136"/>
      <c r="B157" s="179"/>
      <c r="C157" s="201"/>
      <c r="D157" s="202"/>
      <c r="E157" s="203"/>
      <c r="F157" s="182" t="s">
        <v>328</v>
      </c>
      <c r="I157" s="188">
        <v>52301.540000000037</v>
      </c>
      <c r="J157" s="333">
        <v>20088.040000000037</v>
      </c>
      <c r="K157" s="333">
        <v>12102.059999999939</v>
      </c>
      <c r="L157" s="333">
        <v>20111.440000000002</v>
      </c>
      <c r="M157" s="334">
        <v>0</v>
      </c>
      <c r="N157" s="335">
        <v>0</v>
      </c>
    </row>
    <row r="158" spans="1:14" ht="6.75" customHeight="1">
      <c r="A158" s="136"/>
      <c r="B158" s="179"/>
      <c r="C158" s="201"/>
      <c r="D158" s="202"/>
      <c r="E158" s="203"/>
      <c r="F158" s="182"/>
      <c r="I158" s="303"/>
      <c r="J158" s="303"/>
      <c r="K158" s="303"/>
      <c r="L158" s="303"/>
      <c r="M158" s="336"/>
      <c r="N158" s="337"/>
    </row>
    <row r="159" spans="1:14" ht="15" customHeight="1">
      <c r="A159" s="136"/>
      <c r="B159" s="179"/>
      <c r="C159" s="201"/>
      <c r="D159" s="202"/>
      <c r="E159" s="203"/>
      <c r="F159" s="229" t="s">
        <v>329</v>
      </c>
      <c r="G159" s="194"/>
      <c r="H159" s="194"/>
      <c r="I159" s="350"/>
      <c r="J159" s="350"/>
      <c r="K159" s="350"/>
      <c r="L159" s="350"/>
      <c r="M159" s="351"/>
      <c r="N159" s="349"/>
    </row>
    <row r="160" spans="1:14" ht="15" customHeight="1">
      <c r="A160" s="136" t="s">
        <v>330</v>
      </c>
      <c r="B160" s="179"/>
      <c r="C160" s="197" t="s">
        <v>331</v>
      </c>
      <c r="D160" s="180"/>
      <c r="E160" s="181"/>
      <c r="F160" s="186"/>
      <c r="G160" s="181" t="s">
        <v>332</v>
      </c>
      <c r="I160" s="188">
        <v>0</v>
      </c>
      <c r="J160" s="331">
        <v>0</v>
      </c>
      <c r="K160" s="331">
        <v>0</v>
      </c>
      <c r="L160" s="331">
        <v>0</v>
      </c>
      <c r="M160" s="251">
        <v>0</v>
      </c>
      <c r="N160" s="251">
        <v>0</v>
      </c>
    </row>
    <row r="161" spans="1:14" ht="15" customHeight="1">
      <c r="A161" s="136" t="s">
        <v>333</v>
      </c>
      <c r="B161" s="179"/>
      <c r="C161" s="189" t="s">
        <v>334</v>
      </c>
      <c r="D161" s="180"/>
      <c r="E161" s="181"/>
      <c r="F161" s="186"/>
      <c r="G161" s="181" t="s">
        <v>335</v>
      </c>
      <c r="I161" s="188">
        <v>0</v>
      </c>
      <c r="J161" s="331">
        <v>0</v>
      </c>
      <c r="K161" s="331">
        <v>0</v>
      </c>
      <c r="L161" s="331">
        <v>0</v>
      </c>
      <c r="M161" s="251">
        <v>0</v>
      </c>
      <c r="N161" s="251">
        <v>0</v>
      </c>
    </row>
    <row r="162" spans="1:14" ht="15" customHeight="1">
      <c r="A162" s="136" t="s">
        <v>336</v>
      </c>
      <c r="B162" s="179"/>
      <c r="C162" s="197" t="s">
        <v>337</v>
      </c>
      <c r="D162" s="180"/>
      <c r="E162" s="181"/>
      <c r="F162" s="204"/>
      <c r="G162" s="205" t="s">
        <v>338</v>
      </c>
      <c r="H162" s="194"/>
      <c r="I162" s="195">
        <v>0</v>
      </c>
      <c r="J162" s="332">
        <v>0</v>
      </c>
      <c r="K162" s="332">
        <v>0</v>
      </c>
      <c r="L162" s="332">
        <v>0</v>
      </c>
      <c r="M162" s="251">
        <v>0</v>
      </c>
      <c r="N162" s="251">
        <v>0</v>
      </c>
    </row>
    <row r="163" spans="1:14" ht="15" customHeight="1" thickBot="1">
      <c r="A163" s="136"/>
      <c r="B163" s="179"/>
      <c r="C163" s="197"/>
      <c r="D163" s="180"/>
      <c r="E163" s="181"/>
      <c r="F163" s="198" t="s">
        <v>339</v>
      </c>
      <c r="G163" s="254"/>
      <c r="H163" s="172"/>
      <c r="I163" s="200">
        <v>0</v>
      </c>
      <c r="J163" s="338">
        <v>0</v>
      </c>
      <c r="K163" s="338">
        <v>0</v>
      </c>
      <c r="L163" s="338">
        <v>0</v>
      </c>
      <c r="M163" s="339">
        <v>0</v>
      </c>
      <c r="N163" s="340">
        <v>0</v>
      </c>
    </row>
    <row r="164" spans="1:14" ht="15" customHeight="1">
      <c r="B164" s="181"/>
      <c r="C164" s="181"/>
      <c r="D164" s="181"/>
      <c r="E164" s="181"/>
      <c r="F164" s="181"/>
      <c r="G164" s="255"/>
      <c r="I164" s="303"/>
      <c r="J164" s="303"/>
      <c r="K164" s="303"/>
      <c r="L164" s="303"/>
      <c r="M164" s="303"/>
      <c r="N164" s="303"/>
    </row>
    <row r="165" spans="1:14" s="137" customFormat="1" ht="15" customHeight="1">
      <c r="B165" s="256"/>
      <c r="C165" s="257"/>
      <c r="D165" s="181"/>
      <c r="E165" s="181"/>
      <c r="F165" s="181"/>
      <c r="G165" s="138"/>
      <c r="H165" s="138"/>
    </row>
    <row r="166" spans="1:14" s="137" customFormat="1" ht="15" customHeight="1">
      <c r="B166" s="256"/>
      <c r="C166" s="257"/>
      <c r="D166" s="181"/>
      <c r="E166" s="181"/>
      <c r="F166" s="181"/>
      <c r="G166" s="138"/>
      <c r="H166" s="138"/>
    </row>
    <row r="167" spans="1:14" s="137" customFormat="1" ht="20.25" customHeight="1">
      <c r="B167" s="256"/>
      <c r="C167" s="257"/>
      <c r="D167" s="181"/>
      <c r="E167" s="181"/>
      <c r="F167" s="181"/>
      <c r="G167" s="138"/>
      <c r="H167" s="138"/>
    </row>
    <row r="168" spans="1:14" s="137" customFormat="1" ht="20.25" customHeight="1">
      <c r="B168" s="140"/>
      <c r="C168" s="258"/>
      <c r="D168" s="203"/>
      <c r="E168" s="203"/>
      <c r="F168" s="203"/>
      <c r="G168" s="138"/>
      <c r="H168" s="138"/>
    </row>
    <row r="169" spans="1:14" s="137" customFormat="1" ht="20.25" customHeight="1">
      <c r="B169" s="140"/>
      <c r="C169" s="257"/>
      <c r="D169" s="181"/>
      <c r="E169" s="181"/>
      <c r="F169" s="181"/>
      <c r="G169" s="138"/>
      <c r="H169" s="138"/>
    </row>
    <row r="170" spans="1:14" s="137" customFormat="1" ht="20.25" customHeight="1">
      <c r="B170" s="140"/>
      <c r="C170" s="257"/>
      <c r="D170" s="181"/>
      <c r="E170" s="181"/>
      <c r="F170" s="181"/>
      <c r="G170" s="138"/>
      <c r="H170" s="138"/>
    </row>
    <row r="171" spans="1:14" s="137" customFormat="1" ht="20.25" customHeight="1">
      <c r="B171" s="140"/>
      <c r="C171" s="257"/>
      <c r="D171" s="181"/>
      <c r="E171" s="181"/>
      <c r="F171" s="181"/>
      <c r="G171" s="138"/>
      <c r="H171" s="138"/>
    </row>
    <row r="172" spans="1:14" s="137" customFormat="1" ht="20.25" customHeight="1">
      <c r="B172" s="140"/>
      <c r="C172" s="257"/>
      <c r="D172" s="181"/>
      <c r="E172" s="181"/>
      <c r="F172" s="181"/>
      <c r="G172" s="138"/>
      <c r="H172" s="138"/>
    </row>
    <row r="173" spans="1:14" s="137" customFormat="1" ht="20.25" customHeight="1">
      <c r="B173" s="140"/>
      <c r="C173" s="257"/>
      <c r="D173" s="181"/>
      <c r="E173" s="181"/>
      <c r="F173" s="181"/>
      <c r="G173" s="138"/>
      <c r="H173" s="138"/>
    </row>
    <row r="174" spans="1:14" s="137" customFormat="1" ht="20.25" customHeight="1">
      <c r="B174" s="140"/>
      <c r="C174" s="259"/>
      <c r="G174" s="138"/>
      <c r="H174" s="138"/>
    </row>
    <row r="175" spans="1:14" s="137" customFormat="1" ht="20.25" customHeight="1">
      <c r="B175" s="140"/>
      <c r="C175" s="260"/>
      <c r="D175" s="261"/>
      <c r="E175" s="261"/>
      <c r="F175" s="261"/>
      <c r="G175" s="138"/>
      <c r="H175" s="138"/>
    </row>
    <row r="176" spans="1:14" s="137" customFormat="1" ht="20.25" customHeight="1">
      <c r="B176" s="140"/>
      <c r="G176" s="138"/>
      <c r="H176" s="138"/>
      <c r="I176" s="138"/>
      <c r="J176" s="303"/>
      <c r="K176" s="138"/>
      <c r="L176" s="138"/>
      <c r="M176" s="138"/>
      <c r="N176" s="138"/>
    </row>
    <row r="177" spans="1:14" s="137" customFormat="1" ht="20.25" customHeight="1">
      <c r="B177" s="140"/>
      <c r="G177" s="138"/>
      <c r="H177" s="138"/>
      <c r="I177" s="138"/>
      <c r="J177" s="303"/>
      <c r="K177" s="138"/>
      <c r="L177" s="138"/>
      <c r="M177" s="138"/>
      <c r="N177" s="138"/>
    </row>
    <row r="178" spans="1:14" s="137" customFormat="1" ht="20.25" customHeight="1">
      <c r="B178" s="140"/>
      <c r="G178" s="138"/>
      <c r="H178" s="138"/>
      <c r="I178" s="138"/>
      <c r="J178" s="303"/>
      <c r="K178" s="138"/>
      <c r="L178" s="138"/>
      <c r="M178" s="138"/>
      <c r="N178" s="138"/>
    </row>
    <row r="179" spans="1:14" s="137" customFormat="1" ht="20.25" customHeight="1">
      <c r="B179" s="140"/>
      <c r="G179" s="138"/>
      <c r="H179" s="138"/>
      <c r="I179" s="138"/>
      <c r="J179" s="303"/>
      <c r="K179" s="138"/>
      <c r="L179" s="138"/>
      <c r="M179" s="138"/>
      <c r="N179" s="138"/>
    </row>
    <row r="180" spans="1:14" s="137" customFormat="1" ht="20.25" customHeight="1">
      <c r="A180" s="137" t="s">
        <v>340</v>
      </c>
      <c r="B180" s="140"/>
      <c r="G180" s="138"/>
      <c r="H180" s="138"/>
      <c r="I180" s="138"/>
      <c r="J180" s="303"/>
      <c r="K180" s="138"/>
      <c r="L180" s="138"/>
      <c r="M180" s="138"/>
      <c r="N180" s="138"/>
    </row>
    <row r="181" spans="1:14" s="137" customFormat="1" ht="20.25" customHeight="1">
      <c r="B181" s="140"/>
      <c r="G181" s="138"/>
      <c r="H181" s="138"/>
      <c r="I181" s="138"/>
      <c r="J181" s="303"/>
      <c r="K181" s="138"/>
      <c r="L181" s="138"/>
      <c r="M181" s="138"/>
      <c r="N181" s="138"/>
    </row>
    <row r="182" spans="1:14" s="137" customFormat="1" ht="20.25" customHeight="1">
      <c r="B182" s="140"/>
      <c r="G182" s="138"/>
      <c r="H182" s="138"/>
      <c r="I182" s="138"/>
      <c r="J182" s="303"/>
      <c r="K182" s="138"/>
      <c r="L182" s="138"/>
      <c r="M182" s="138"/>
      <c r="N182" s="138"/>
    </row>
    <row r="183" spans="1:14" s="137" customFormat="1" ht="20.25" customHeight="1">
      <c r="B183" s="140"/>
      <c r="G183" s="138"/>
      <c r="H183" s="138"/>
      <c r="I183" s="138"/>
      <c r="J183" s="303"/>
      <c r="K183" s="138"/>
      <c r="L183" s="138"/>
      <c r="M183" s="138"/>
      <c r="N183" s="138"/>
    </row>
    <row r="184" spans="1:14" s="137" customFormat="1" ht="20.25" customHeight="1">
      <c r="B184" s="140"/>
      <c r="G184" s="138"/>
      <c r="H184" s="138"/>
      <c r="I184" s="138"/>
      <c r="J184" s="303"/>
      <c r="K184" s="138"/>
      <c r="L184" s="138"/>
      <c r="M184" s="138"/>
      <c r="N184" s="138"/>
    </row>
    <row r="185" spans="1:14" s="137" customFormat="1" ht="20.25" customHeight="1">
      <c r="B185" s="140"/>
      <c r="G185" s="138"/>
      <c r="H185" s="138"/>
      <c r="I185" s="138"/>
      <c r="J185" s="303"/>
      <c r="K185" s="138"/>
      <c r="L185" s="138"/>
      <c r="M185" s="138"/>
      <c r="N185" s="138"/>
    </row>
    <row r="186" spans="1:14" s="137" customFormat="1" ht="20.25" customHeight="1">
      <c r="B186" s="140"/>
      <c r="G186" s="138"/>
      <c r="H186" s="138"/>
      <c r="I186" s="138"/>
      <c r="J186" s="303"/>
      <c r="K186" s="138"/>
      <c r="L186" s="138"/>
      <c r="M186" s="138"/>
      <c r="N186" s="138"/>
    </row>
    <row r="187" spans="1:14" s="137" customFormat="1" ht="20.25" customHeight="1">
      <c r="B187" s="140"/>
      <c r="G187" s="138"/>
      <c r="H187" s="138"/>
      <c r="I187" s="138"/>
      <c r="J187" s="303"/>
      <c r="K187" s="138"/>
      <c r="L187" s="138"/>
      <c r="M187" s="138"/>
      <c r="N187" s="138"/>
    </row>
    <row r="188" spans="1:14" s="137" customFormat="1" ht="20.25" customHeight="1">
      <c r="B188" s="140"/>
      <c r="G188" s="138"/>
      <c r="H188" s="138"/>
      <c r="I188" s="138"/>
      <c r="J188" s="303"/>
      <c r="K188" s="138"/>
      <c r="L188" s="138"/>
      <c r="M188" s="138"/>
      <c r="N188" s="138"/>
    </row>
    <row r="189" spans="1:14" s="137" customFormat="1" ht="20.25" customHeight="1">
      <c r="B189" s="140"/>
      <c r="G189" s="138"/>
      <c r="H189" s="138"/>
      <c r="I189" s="138"/>
      <c r="J189" s="303"/>
      <c r="K189" s="138"/>
      <c r="L189" s="138"/>
      <c r="M189" s="138"/>
      <c r="N189" s="138"/>
    </row>
    <row r="190" spans="1:14" s="137" customFormat="1" ht="20.25" customHeight="1">
      <c r="B190" s="140"/>
      <c r="G190" s="138"/>
      <c r="H190" s="138"/>
      <c r="I190" s="138"/>
      <c r="J190" s="303"/>
      <c r="K190" s="138"/>
      <c r="L190" s="138"/>
      <c r="M190" s="138"/>
      <c r="N190" s="138"/>
    </row>
    <row r="191" spans="1:14" s="137" customFormat="1" ht="20.25" customHeight="1">
      <c r="B191" s="140"/>
      <c r="G191" s="138"/>
      <c r="H191" s="138"/>
      <c r="I191" s="138"/>
      <c r="J191" s="303"/>
      <c r="K191" s="138"/>
      <c r="L191" s="138"/>
      <c r="M191" s="138"/>
      <c r="N191" s="138"/>
    </row>
    <row r="192" spans="1:14" s="137" customFormat="1" ht="20.25" customHeight="1">
      <c r="B192" s="140"/>
      <c r="G192" s="138"/>
      <c r="H192" s="138"/>
      <c r="I192" s="138"/>
      <c r="J192" s="303"/>
      <c r="K192" s="138"/>
      <c r="L192" s="138"/>
      <c r="M192" s="138"/>
      <c r="N192" s="138"/>
    </row>
    <row r="193" spans="2:14" s="137" customFormat="1" ht="20.25" customHeight="1">
      <c r="B193" s="140"/>
      <c r="G193" s="138"/>
      <c r="H193" s="138"/>
      <c r="I193" s="138"/>
      <c r="J193" s="303"/>
      <c r="K193" s="138"/>
      <c r="L193" s="138"/>
      <c r="M193" s="138"/>
      <c r="N193" s="138"/>
    </row>
    <row r="194" spans="2:14" s="137" customFormat="1" ht="20.25" customHeight="1">
      <c r="B194" s="140"/>
      <c r="G194" s="138"/>
      <c r="H194" s="138"/>
      <c r="I194" s="138"/>
      <c r="J194" s="303"/>
      <c r="K194" s="138"/>
      <c r="L194" s="138"/>
      <c r="M194" s="138"/>
      <c r="N194" s="138"/>
    </row>
    <row r="195" spans="2:14" s="137" customFormat="1" ht="20.25" customHeight="1">
      <c r="B195" s="140"/>
      <c r="G195" s="138"/>
      <c r="H195" s="138"/>
      <c r="I195" s="138"/>
      <c r="J195" s="303"/>
      <c r="K195" s="138"/>
      <c r="L195" s="138"/>
      <c r="M195" s="138"/>
      <c r="N195" s="138"/>
    </row>
    <row r="196" spans="2:14" s="137" customFormat="1" ht="20.25" customHeight="1">
      <c r="B196" s="140"/>
      <c r="G196" s="138"/>
      <c r="H196" s="138"/>
      <c r="I196" s="138"/>
      <c r="J196" s="303"/>
      <c r="K196" s="138"/>
      <c r="L196" s="138"/>
      <c r="M196" s="138"/>
      <c r="N196" s="138"/>
    </row>
    <row r="197" spans="2:14" s="137" customFormat="1" ht="20.25" customHeight="1">
      <c r="B197" s="140"/>
      <c r="G197" s="138"/>
      <c r="H197" s="138"/>
      <c r="I197" s="138"/>
      <c r="J197" s="303"/>
      <c r="K197" s="138"/>
      <c r="L197" s="138"/>
      <c r="M197" s="138"/>
      <c r="N197" s="138"/>
    </row>
    <row r="198" spans="2:14" s="137" customFormat="1" ht="20.25" customHeight="1">
      <c r="B198" s="140"/>
      <c r="G198" s="138"/>
      <c r="H198" s="138"/>
      <c r="I198" s="138"/>
      <c r="J198" s="303"/>
      <c r="K198" s="138"/>
      <c r="L198" s="138"/>
      <c r="M198" s="138"/>
      <c r="N198" s="138"/>
    </row>
    <row r="199" spans="2:14" s="137" customFormat="1" ht="20.25" customHeight="1">
      <c r="B199" s="140"/>
      <c r="G199" s="138"/>
      <c r="H199" s="138"/>
      <c r="I199" s="138"/>
      <c r="J199" s="303"/>
      <c r="K199" s="138"/>
      <c r="L199" s="138"/>
      <c r="M199" s="138"/>
      <c r="N199" s="138"/>
    </row>
    <row r="200" spans="2:14" s="137" customFormat="1" ht="20.25" customHeight="1">
      <c r="B200" s="140"/>
      <c r="G200" s="138"/>
      <c r="H200" s="138"/>
      <c r="I200" s="138"/>
      <c r="J200" s="303"/>
      <c r="K200" s="138"/>
      <c r="L200" s="138"/>
      <c r="M200" s="138"/>
      <c r="N200" s="138"/>
    </row>
    <row r="201" spans="2:14" s="137" customFormat="1" ht="20.25" customHeight="1">
      <c r="B201" s="140"/>
      <c r="G201" s="138"/>
      <c r="H201" s="138"/>
      <c r="I201" s="138"/>
      <c r="J201" s="303"/>
      <c r="K201" s="138"/>
      <c r="L201" s="138"/>
      <c r="M201" s="138"/>
      <c r="N201" s="138"/>
    </row>
    <row r="202" spans="2:14" s="137" customFormat="1" ht="20.25" customHeight="1">
      <c r="B202" s="140"/>
      <c r="G202" s="138"/>
      <c r="H202" s="138"/>
      <c r="I202" s="138"/>
      <c r="J202" s="303"/>
      <c r="K202" s="138"/>
      <c r="L202" s="138"/>
      <c r="M202" s="138"/>
      <c r="N202" s="138"/>
    </row>
    <row r="203" spans="2:14" s="137" customFormat="1" ht="20.25" customHeight="1">
      <c r="B203" s="140"/>
      <c r="G203" s="138"/>
      <c r="H203" s="138"/>
      <c r="I203" s="138"/>
      <c r="J203" s="303"/>
      <c r="K203" s="138"/>
      <c r="L203" s="138"/>
      <c r="M203" s="138"/>
      <c r="N203" s="138"/>
    </row>
    <row r="204" spans="2:14" s="137" customFormat="1" ht="20.25" customHeight="1">
      <c r="B204" s="140"/>
      <c r="G204" s="138"/>
      <c r="H204" s="138"/>
      <c r="I204" s="138"/>
      <c r="J204" s="303"/>
      <c r="K204" s="138"/>
      <c r="L204" s="138"/>
      <c r="M204" s="138"/>
      <c r="N204" s="138"/>
    </row>
    <row r="205" spans="2:14" s="137" customFormat="1" ht="20.25" customHeight="1">
      <c r="B205" s="140"/>
      <c r="G205" s="138"/>
      <c r="H205" s="138"/>
      <c r="I205" s="138"/>
      <c r="J205" s="303"/>
      <c r="K205" s="138"/>
      <c r="L205" s="138"/>
      <c r="M205" s="138"/>
      <c r="N205" s="138"/>
    </row>
    <row r="206" spans="2:14" s="137" customFormat="1" ht="20.25" customHeight="1">
      <c r="B206" s="140"/>
      <c r="G206" s="138"/>
      <c r="H206" s="138"/>
      <c r="I206" s="138"/>
      <c r="J206" s="303"/>
      <c r="K206" s="138"/>
      <c r="L206" s="138"/>
      <c r="M206" s="138"/>
      <c r="N206" s="138"/>
    </row>
    <row r="207" spans="2:14" s="137" customFormat="1" ht="20.25" customHeight="1">
      <c r="B207" s="140"/>
      <c r="G207" s="138"/>
      <c r="H207" s="138"/>
      <c r="I207" s="138"/>
      <c r="J207" s="303"/>
      <c r="K207" s="138"/>
      <c r="L207" s="138"/>
      <c r="M207" s="138"/>
      <c r="N207" s="138"/>
    </row>
    <row r="208" spans="2:14" s="137" customFormat="1" ht="20.25" customHeight="1">
      <c r="B208" s="140"/>
      <c r="G208" s="138"/>
      <c r="H208" s="138"/>
      <c r="I208" s="138"/>
      <c r="J208" s="303"/>
      <c r="K208" s="138"/>
      <c r="L208" s="138"/>
      <c r="M208" s="138"/>
      <c r="N208" s="138"/>
    </row>
    <row r="209" spans="2:14" s="137" customFormat="1" ht="20.25" customHeight="1">
      <c r="B209" s="140"/>
      <c r="G209" s="138"/>
      <c r="H209" s="138"/>
      <c r="I209" s="138"/>
      <c r="J209" s="303"/>
      <c r="K209" s="138"/>
      <c r="L209" s="138"/>
      <c r="M209" s="138"/>
      <c r="N209" s="138"/>
    </row>
    <row r="210" spans="2:14" s="137" customFormat="1" ht="20.25" customHeight="1">
      <c r="B210" s="140"/>
      <c r="G210" s="138"/>
      <c r="H210" s="138"/>
      <c r="I210" s="138"/>
      <c r="J210" s="303"/>
      <c r="K210" s="138"/>
      <c r="L210" s="138"/>
      <c r="M210" s="138"/>
      <c r="N210" s="138"/>
    </row>
    <row r="211" spans="2:14" s="137" customFormat="1" ht="20.25" customHeight="1">
      <c r="B211" s="140"/>
      <c r="G211" s="138"/>
      <c r="H211" s="138"/>
      <c r="I211" s="138"/>
      <c r="J211" s="303"/>
      <c r="K211" s="138"/>
      <c r="L211" s="138"/>
      <c r="M211" s="138"/>
      <c r="N211" s="138"/>
    </row>
    <row r="212" spans="2:14" s="137" customFormat="1" ht="20.25" customHeight="1">
      <c r="B212" s="140"/>
      <c r="G212" s="138"/>
      <c r="H212" s="138"/>
      <c r="I212" s="138"/>
      <c r="J212" s="303"/>
      <c r="K212" s="138"/>
      <c r="L212" s="138"/>
      <c r="M212" s="138"/>
      <c r="N212" s="138"/>
    </row>
    <row r="213" spans="2:14" s="137" customFormat="1" ht="20.25" customHeight="1">
      <c r="B213" s="140"/>
      <c r="G213" s="138"/>
      <c r="H213" s="138"/>
      <c r="I213" s="138"/>
      <c r="J213" s="303"/>
      <c r="K213" s="138"/>
      <c r="L213" s="138"/>
      <c r="M213" s="138"/>
      <c r="N213" s="138"/>
    </row>
    <row r="214" spans="2:14" s="137" customFormat="1" ht="20.25" customHeight="1">
      <c r="B214" s="140"/>
      <c r="G214" s="138"/>
      <c r="H214" s="138"/>
      <c r="I214" s="138"/>
      <c r="J214" s="303"/>
      <c r="K214" s="138"/>
      <c r="L214" s="138"/>
      <c r="M214" s="138"/>
      <c r="N214" s="138"/>
    </row>
    <row r="215" spans="2:14" s="137" customFormat="1" ht="20.25" customHeight="1">
      <c r="B215" s="140"/>
      <c r="G215" s="138"/>
      <c r="H215" s="138"/>
      <c r="I215" s="138"/>
      <c r="J215" s="303"/>
      <c r="K215" s="138"/>
      <c r="L215" s="138"/>
      <c r="M215" s="138"/>
      <c r="N215" s="138"/>
    </row>
    <row r="216" spans="2:14" s="137" customFormat="1" ht="20.25" customHeight="1">
      <c r="B216" s="140"/>
      <c r="G216" s="138"/>
      <c r="H216" s="138"/>
      <c r="I216" s="138"/>
      <c r="J216" s="303"/>
      <c r="K216" s="138"/>
      <c r="L216" s="138"/>
      <c r="M216" s="138"/>
      <c r="N216" s="138"/>
    </row>
    <row r="217" spans="2:14" s="137" customFormat="1" ht="20.25" customHeight="1">
      <c r="B217" s="140"/>
      <c r="G217" s="138"/>
      <c r="H217" s="138"/>
      <c r="I217" s="138"/>
      <c r="J217" s="303"/>
      <c r="K217" s="138"/>
      <c r="L217" s="138"/>
      <c r="M217" s="138"/>
      <c r="N217" s="138"/>
    </row>
    <row r="218" spans="2:14" s="137" customFormat="1" ht="20.25" customHeight="1">
      <c r="B218" s="140"/>
      <c r="G218" s="138"/>
      <c r="H218" s="138"/>
      <c r="I218" s="138"/>
      <c r="J218" s="303"/>
      <c r="K218" s="138"/>
      <c r="L218" s="138"/>
      <c r="M218" s="138"/>
      <c r="N218" s="138"/>
    </row>
    <row r="219" spans="2:14" s="137" customFormat="1" ht="20.25" customHeight="1">
      <c r="B219" s="140"/>
      <c r="G219" s="138"/>
      <c r="H219" s="138"/>
      <c r="I219" s="138"/>
      <c r="J219" s="303"/>
      <c r="K219" s="138"/>
      <c r="L219" s="138"/>
      <c r="M219" s="138"/>
      <c r="N219" s="138"/>
    </row>
    <row r="220" spans="2:14" s="137" customFormat="1" ht="20.25" customHeight="1">
      <c r="B220" s="140"/>
      <c r="G220" s="138"/>
      <c r="H220" s="138"/>
      <c r="I220" s="138"/>
      <c r="J220" s="303"/>
      <c r="K220" s="138"/>
      <c r="L220" s="138"/>
      <c r="M220" s="138"/>
      <c r="N220" s="138"/>
    </row>
    <row r="221" spans="2:14" s="137" customFormat="1" ht="20.25" customHeight="1">
      <c r="B221" s="140"/>
      <c r="G221" s="138"/>
      <c r="H221" s="138"/>
      <c r="I221" s="138"/>
      <c r="J221" s="303"/>
      <c r="K221" s="138"/>
      <c r="L221" s="138"/>
      <c r="M221" s="138"/>
      <c r="N221" s="138"/>
    </row>
    <row r="222" spans="2:14" s="137" customFormat="1" ht="20.25" customHeight="1">
      <c r="B222" s="140"/>
      <c r="G222" s="138"/>
      <c r="H222" s="138"/>
      <c r="I222" s="138"/>
      <c r="J222" s="303"/>
      <c r="K222" s="138"/>
      <c r="L222" s="138"/>
      <c r="M222" s="138"/>
      <c r="N222" s="138"/>
    </row>
    <row r="223" spans="2:14" s="137" customFormat="1" ht="20.25" customHeight="1">
      <c r="B223" s="140"/>
      <c r="G223" s="138"/>
      <c r="H223" s="138"/>
      <c r="I223" s="138"/>
      <c r="J223" s="303"/>
      <c r="K223" s="138"/>
      <c r="L223" s="138"/>
      <c r="M223" s="138"/>
      <c r="N223" s="138"/>
    </row>
    <row r="224" spans="2:14" s="137" customFormat="1" ht="20.25" customHeight="1">
      <c r="B224" s="140"/>
      <c r="G224" s="138"/>
      <c r="H224" s="138"/>
      <c r="I224" s="138"/>
      <c r="J224" s="303"/>
      <c r="K224" s="138"/>
      <c r="L224" s="138"/>
      <c r="M224" s="138"/>
      <c r="N224" s="138"/>
    </row>
    <row r="225" spans="2:14" s="137" customFormat="1" ht="20.25" customHeight="1">
      <c r="B225" s="140"/>
      <c r="G225" s="138"/>
      <c r="H225" s="138"/>
      <c r="I225" s="138"/>
      <c r="J225" s="303"/>
      <c r="K225" s="138"/>
      <c r="L225" s="138"/>
      <c r="M225" s="138"/>
      <c r="N225" s="138"/>
    </row>
    <row r="226" spans="2:14" s="137" customFormat="1" ht="20.25" customHeight="1">
      <c r="B226" s="140"/>
      <c r="G226" s="138"/>
      <c r="H226" s="138"/>
      <c r="I226" s="138"/>
      <c r="J226" s="303"/>
      <c r="K226" s="138"/>
      <c r="L226" s="138"/>
      <c r="M226" s="138"/>
      <c r="N226" s="138"/>
    </row>
    <row r="227" spans="2:14" s="137" customFormat="1" ht="20.25" customHeight="1">
      <c r="B227" s="140"/>
      <c r="G227" s="138"/>
      <c r="H227" s="138"/>
      <c r="I227" s="138"/>
      <c r="J227" s="303"/>
      <c r="K227" s="138"/>
      <c r="L227" s="138"/>
      <c r="M227" s="138"/>
      <c r="N227" s="138"/>
    </row>
    <row r="228" spans="2:14" s="137" customFormat="1" ht="20.25" customHeight="1">
      <c r="B228" s="140"/>
      <c r="G228" s="138"/>
      <c r="H228" s="138"/>
      <c r="I228" s="138"/>
      <c r="J228" s="303"/>
      <c r="K228" s="138"/>
      <c r="L228" s="138"/>
      <c r="M228" s="138"/>
      <c r="N228" s="138"/>
    </row>
    <row r="229" spans="2:14" s="137" customFormat="1" ht="20.25" customHeight="1">
      <c r="B229" s="140"/>
      <c r="G229" s="138"/>
      <c r="H229" s="138"/>
      <c r="I229" s="138"/>
      <c r="J229" s="303"/>
      <c r="K229" s="138"/>
      <c r="L229" s="138"/>
      <c r="M229" s="138"/>
      <c r="N229" s="138"/>
    </row>
    <row r="230" spans="2:14" s="137" customFormat="1" ht="20.25" customHeight="1">
      <c r="B230" s="140"/>
      <c r="G230" s="138"/>
      <c r="H230" s="138"/>
      <c r="I230" s="138"/>
      <c r="J230" s="303"/>
      <c r="K230" s="138"/>
      <c r="L230" s="138"/>
      <c r="M230" s="138"/>
      <c r="N230" s="138"/>
    </row>
    <row r="231" spans="2:14" s="137" customFormat="1" ht="20.25" customHeight="1">
      <c r="B231" s="140"/>
      <c r="G231" s="138"/>
      <c r="H231" s="138"/>
      <c r="I231" s="138"/>
      <c r="J231" s="303"/>
      <c r="K231" s="138"/>
      <c r="L231" s="138"/>
      <c r="M231" s="138"/>
      <c r="N231" s="138"/>
    </row>
    <row r="232" spans="2:14" s="137" customFormat="1" ht="20.25" customHeight="1">
      <c r="B232" s="140"/>
      <c r="G232" s="138"/>
      <c r="H232" s="138"/>
      <c r="I232" s="138"/>
      <c r="J232" s="303"/>
      <c r="K232" s="138"/>
      <c r="L232" s="138"/>
      <c r="M232" s="138"/>
      <c r="N232" s="138"/>
    </row>
    <row r="233" spans="2:14" s="137" customFormat="1" ht="20.25" customHeight="1">
      <c r="B233" s="140"/>
      <c r="G233" s="138"/>
      <c r="H233" s="138"/>
      <c r="I233" s="138"/>
      <c r="J233" s="303"/>
      <c r="K233" s="138"/>
      <c r="L233" s="138"/>
      <c r="M233" s="138"/>
      <c r="N233" s="138"/>
    </row>
    <row r="234" spans="2:14" s="137" customFormat="1" ht="20.25" customHeight="1">
      <c r="B234" s="140"/>
      <c r="G234" s="138"/>
      <c r="H234" s="138"/>
      <c r="I234" s="138"/>
      <c r="J234" s="303"/>
      <c r="K234" s="138"/>
      <c r="L234" s="138"/>
      <c r="M234" s="138"/>
      <c r="N234" s="138"/>
    </row>
    <row r="235" spans="2:14" s="137" customFormat="1" ht="20.25" customHeight="1">
      <c r="B235" s="140"/>
      <c r="G235" s="138"/>
      <c r="H235" s="138"/>
      <c r="I235" s="138"/>
      <c r="J235" s="303"/>
      <c r="K235" s="138"/>
      <c r="L235" s="138"/>
      <c r="M235" s="138"/>
      <c r="N235" s="138"/>
    </row>
    <row r="236" spans="2:14" s="137" customFormat="1" ht="20.25" customHeight="1">
      <c r="B236" s="140"/>
      <c r="G236" s="138"/>
      <c r="H236" s="138"/>
      <c r="I236" s="138"/>
      <c r="J236" s="303"/>
      <c r="K236" s="138"/>
      <c r="L236" s="138"/>
      <c r="M236" s="138"/>
      <c r="N236" s="138"/>
    </row>
    <row r="237" spans="2:14" s="137" customFormat="1" ht="20.25" customHeight="1">
      <c r="B237" s="140"/>
      <c r="G237" s="138"/>
      <c r="H237" s="138"/>
      <c r="I237" s="138"/>
      <c r="J237" s="303"/>
      <c r="K237" s="138"/>
      <c r="L237" s="138"/>
      <c r="M237" s="138"/>
      <c r="N237" s="138"/>
    </row>
    <row r="238" spans="2:14" s="137" customFormat="1" ht="20.25" customHeight="1">
      <c r="B238" s="140"/>
      <c r="G238" s="138"/>
      <c r="H238" s="138"/>
      <c r="I238" s="138"/>
      <c r="J238" s="303"/>
      <c r="K238" s="138"/>
      <c r="L238" s="138"/>
      <c r="M238" s="138"/>
      <c r="N238" s="138"/>
    </row>
    <row r="239" spans="2:14" s="137" customFormat="1" ht="20.25" customHeight="1">
      <c r="B239" s="140"/>
      <c r="G239" s="138"/>
      <c r="H239" s="138"/>
      <c r="I239" s="138"/>
      <c r="J239" s="303"/>
      <c r="K239" s="138"/>
      <c r="L239" s="138"/>
      <c r="M239" s="138"/>
      <c r="N239" s="138"/>
    </row>
    <row r="240" spans="2:14" s="137" customFormat="1" ht="20.25" customHeight="1">
      <c r="B240" s="140"/>
      <c r="G240" s="138"/>
      <c r="H240" s="138"/>
      <c r="I240" s="138"/>
      <c r="J240" s="303"/>
      <c r="K240" s="138"/>
      <c r="L240" s="138"/>
      <c r="M240" s="138"/>
      <c r="N240" s="138"/>
    </row>
    <row r="241" spans="2:14" s="137" customFormat="1" ht="20.25" customHeight="1">
      <c r="B241" s="140"/>
      <c r="G241" s="138"/>
      <c r="H241" s="138"/>
      <c r="I241" s="138"/>
      <c r="J241" s="303"/>
      <c r="K241" s="138"/>
      <c r="L241" s="138"/>
      <c r="M241" s="138"/>
      <c r="N241" s="138"/>
    </row>
    <row r="242" spans="2:14" s="137" customFormat="1" ht="20.25" customHeight="1">
      <c r="B242" s="140"/>
      <c r="G242" s="138"/>
      <c r="H242" s="138"/>
      <c r="I242" s="138"/>
      <c r="J242" s="303"/>
      <c r="K242" s="138"/>
      <c r="L242" s="138"/>
      <c r="M242" s="138"/>
      <c r="N242" s="138"/>
    </row>
    <row r="243" spans="2:14" s="137" customFormat="1" ht="20.25" customHeight="1">
      <c r="B243" s="140"/>
      <c r="G243" s="138"/>
      <c r="H243" s="138"/>
      <c r="I243" s="138"/>
      <c r="J243" s="303"/>
      <c r="K243" s="138"/>
      <c r="L243" s="138"/>
      <c r="M243" s="138"/>
      <c r="N243" s="138"/>
    </row>
    <row r="244" spans="2:14" s="137" customFormat="1" ht="20.25" customHeight="1">
      <c r="B244" s="140"/>
      <c r="G244" s="138"/>
      <c r="H244" s="138"/>
      <c r="I244" s="138"/>
      <c r="J244" s="303"/>
      <c r="K244" s="138"/>
      <c r="L244" s="138"/>
      <c r="M244" s="138"/>
      <c r="N244" s="138"/>
    </row>
    <row r="245" spans="2:14" s="137" customFormat="1" ht="20.25" customHeight="1">
      <c r="B245" s="140"/>
      <c r="G245" s="138"/>
      <c r="H245" s="138"/>
      <c r="I245" s="138"/>
      <c r="J245" s="303"/>
      <c r="K245" s="138"/>
      <c r="L245" s="138"/>
      <c r="M245" s="138"/>
      <c r="N245" s="138"/>
    </row>
    <row r="246" spans="2:14" s="137" customFormat="1" ht="20.25" customHeight="1">
      <c r="B246" s="140"/>
      <c r="G246" s="138"/>
      <c r="H246" s="138"/>
      <c r="I246" s="138"/>
      <c r="J246" s="303"/>
      <c r="K246" s="138"/>
      <c r="L246" s="138"/>
      <c r="M246" s="138"/>
      <c r="N246" s="138"/>
    </row>
    <row r="247" spans="2:14" s="137" customFormat="1" ht="20.25" customHeight="1">
      <c r="B247" s="140"/>
      <c r="G247" s="138"/>
      <c r="H247" s="138"/>
      <c r="I247" s="138"/>
      <c r="J247" s="303"/>
      <c r="K247" s="138"/>
      <c r="L247" s="138"/>
      <c r="M247" s="138"/>
      <c r="N247" s="138"/>
    </row>
    <row r="248" spans="2:14" s="137" customFormat="1" ht="20.25" customHeight="1">
      <c r="B248" s="140"/>
      <c r="G248" s="138"/>
      <c r="H248" s="138"/>
      <c r="I248" s="138"/>
      <c r="J248" s="303"/>
      <c r="K248" s="138"/>
      <c r="L248" s="138"/>
      <c r="M248" s="138"/>
      <c r="N248" s="138"/>
    </row>
    <row r="249" spans="2:14" s="137" customFormat="1" ht="20.25" customHeight="1">
      <c r="B249" s="140"/>
      <c r="G249" s="138"/>
      <c r="H249" s="138"/>
      <c r="I249" s="138"/>
      <c r="J249" s="303"/>
      <c r="K249" s="138"/>
      <c r="L249" s="138"/>
      <c r="M249" s="138"/>
      <c r="N249" s="138"/>
    </row>
    <row r="250" spans="2:14" s="137" customFormat="1" ht="20.25" customHeight="1">
      <c r="B250" s="140"/>
      <c r="G250" s="138"/>
      <c r="H250" s="138"/>
      <c r="I250" s="138"/>
      <c r="J250" s="303"/>
      <c r="K250" s="138"/>
      <c r="L250" s="138"/>
      <c r="M250" s="138"/>
      <c r="N250" s="138"/>
    </row>
    <row r="251" spans="2:14" s="137" customFormat="1" ht="20.25" customHeight="1">
      <c r="B251" s="140"/>
      <c r="G251" s="138"/>
      <c r="H251" s="138"/>
      <c r="I251" s="138"/>
      <c r="J251" s="303"/>
      <c r="K251" s="138"/>
      <c r="L251" s="138"/>
      <c r="M251" s="138"/>
      <c r="N251" s="138"/>
    </row>
    <row r="252" spans="2:14" s="137" customFormat="1" ht="20.25" customHeight="1">
      <c r="B252" s="140"/>
      <c r="G252" s="138"/>
      <c r="H252" s="138"/>
      <c r="I252" s="138"/>
      <c r="J252" s="303"/>
      <c r="K252" s="138"/>
      <c r="L252" s="138"/>
      <c r="M252" s="138"/>
      <c r="N252" s="138"/>
    </row>
    <row r="253" spans="2:14" s="137" customFormat="1" ht="20.25" customHeight="1">
      <c r="B253" s="140"/>
      <c r="G253" s="138"/>
      <c r="H253" s="138"/>
      <c r="I253" s="138"/>
      <c r="J253" s="303"/>
      <c r="K253" s="138"/>
      <c r="L253" s="138"/>
      <c r="M253" s="138"/>
      <c r="N253" s="138"/>
    </row>
    <row r="254" spans="2:14" s="137" customFormat="1" ht="20.25" customHeight="1">
      <c r="B254" s="140"/>
      <c r="G254" s="138"/>
      <c r="H254" s="138"/>
      <c r="I254" s="138"/>
      <c r="J254" s="303"/>
      <c r="K254" s="138"/>
      <c r="L254" s="138"/>
      <c r="M254" s="138"/>
      <c r="N254" s="138"/>
    </row>
    <row r="255" spans="2:14" s="137" customFormat="1" ht="20.25" customHeight="1">
      <c r="B255" s="140"/>
      <c r="G255" s="138"/>
      <c r="H255" s="138"/>
      <c r="I255" s="138"/>
      <c r="J255" s="303"/>
      <c r="K255" s="138"/>
      <c r="L255" s="138"/>
      <c r="M255" s="138"/>
      <c r="N255" s="138"/>
    </row>
    <row r="256" spans="2:14" s="137" customFormat="1" ht="20.25" customHeight="1">
      <c r="B256" s="140"/>
      <c r="G256" s="138"/>
      <c r="H256" s="138"/>
      <c r="I256" s="138"/>
      <c r="J256" s="303"/>
      <c r="K256" s="138"/>
      <c r="L256" s="138"/>
      <c r="M256" s="138"/>
      <c r="N256" s="138"/>
    </row>
    <row r="257" spans="2:14" s="137" customFormat="1" ht="20.25" customHeight="1">
      <c r="B257" s="140"/>
      <c r="G257" s="138"/>
      <c r="H257" s="138"/>
      <c r="I257" s="138"/>
      <c r="J257" s="303"/>
      <c r="K257" s="138"/>
      <c r="L257" s="138"/>
      <c r="M257" s="138"/>
      <c r="N257" s="138"/>
    </row>
    <row r="258" spans="2:14" s="137" customFormat="1" ht="20.25" customHeight="1">
      <c r="B258" s="140"/>
      <c r="G258" s="138"/>
      <c r="H258" s="138"/>
      <c r="I258" s="138"/>
      <c r="J258" s="303"/>
      <c r="K258" s="138"/>
      <c r="L258" s="138"/>
      <c r="M258" s="138"/>
      <c r="N258" s="138"/>
    </row>
    <row r="259" spans="2:14" s="137" customFormat="1" ht="20.25" customHeight="1">
      <c r="B259" s="140"/>
      <c r="G259" s="138"/>
      <c r="H259" s="138"/>
      <c r="I259" s="138"/>
      <c r="J259" s="303"/>
      <c r="K259" s="138"/>
      <c r="L259" s="138"/>
      <c r="M259" s="138"/>
      <c r="N259" s="138"/>
    </row>
    <row r="260" spans="2:14" s="137" customFormat="1" ht="20.25" customHeight="1">
      <c r="B260" s="140"/>
      <c r="G260" s="138"/>
      <c r="H260" s="138"/>
      <c r="I260" s="138"/>
      <c r="J260" s="303"/>
      <c r="K260" s="138"/>
      <c r="L260" s="138"/>
      <c r="M260" s="138"/>
      <c r="N260" s="138"/>
    </row>
    <row r="261" spans="2:14" s="137" customFormat="1" ht="20.25" customHeight="1">
      <c r="B261" s="140"/>
      <c r="G261" s="138"/>
      <c r="H261" s="138"/>
      <c r="I261" s="138"/>
      <c r="J261" s="303"/>
      <c r="K261" s="138"/>
      <c r="L261" s="138"/>
      <c r="M261" s="138"/>
      <c r="N261" s="138"/>
    </row>
    <row r="262" spans="2:14" s="137" customFormat="1" ht="20.25" customHeight="1">
      <c r="B262" s="140"/>
      <c r="G262" s="138"/>
      <c r="H262" s="138"/>
      <c r="I262" s="138"/>
      <c r="J262" s="303"/>
      <c r="K262" s="138"/>
      <c r="L262" s="138"/>
      <c r="M262" s="138"/>
      <c r="N262" s="138"/>
    </row>
    <row r="263" spans="2:14" s="137" customFormat="1" ht="20.25" customHeight="1">
      <c r="B263" s="140"/>
      <c r="G263" s="138"/>
      <c r="H263" s="138"/>
      <c r="I263" s="138"/>
      <c r="J263" s="303"/>
      <c r="K263" s="138"/>
      <c r="L263" s="138"/>
      <c r="M263" s="138"/>
      <c r="N263" s="138"/>
    </row>
    <row r="264" spans="2:14" s="137" customFormat="1" ht="20.25" customHeight="1">
      <c r="B264" s="140"/>
      <c r="G264" s="138"/>
      <c r="H264" s="138"/>
      <c r="I264" s="138"/>
      <c r="J264" s="303"/>
      <c r="K264" s="138"/>
      <c r="L264" s="138"/>
      <c r="M264" s="138"/>
      <c r="N264" s="138"/>
    </row>
    <row r="265" spans="2:14" s="137" customFormat="1" ht="20.25" customHeight="1">
      <c r="B265" s="140"/>
      <c r="G265" s="138"/>
      <c r="H265" s="138"/>
      <c r="I265" s="138"/>
      <c r="J265" s="303"/>
      <c r="K265" s="138"/>
      <c r="L265" s="138"/>
      <c r="M265" s="138"/>
      <c r="N265" s="138"/>
    </row>
    <row r="266" spans="2:14" s="137" customFormat="1" ht="20.25" customHeight="1">
      <c r="B266" s="140"/>
      <c r="G266" s="138"/>
      <c r="H266" s="138"/>
      <c r="I266" s="138"/>
      <c r="J266" s="303"/>
      <c r="K266" s="138"/>
      <c r="L266" s="138"/>
      <c r="M266" s="138"/>
      <c r="N266" s="138"/>
    </row>
    <row r="267" spans="2:14" s="137" customFormat="1" ht="20.25" customHeight="1">
      <c r="B267" s="140"/>
      <c r="G267" s="138"/>
      <c r="H267" s="138"/>
      <c r="I267" s="138"/>
      <c r="J267" s="303"/>
      <c r="K267" s="138"/>
      <c r="L267" s="138"/>
      <c r="M267" s="138"/>
      <c r="N267" s="138"/>
    </row>
    <row r="268" spans="2:14" s="137" customFormat="1" ht="20.25" customHeight="1">
      <c r="B268" s="140"/>
      <c r="G268" s="138"/>
      <c r="H268" s="138"/>
      <c r="I268" s="138"/>
      <c r="J268" s="303"/>
      <c r="K268" s="138"/>
      <c r="L268" s="138"/>
      <c r="M268" s="138"/>
      <c r="N268" s="138"/>
    </row>
    <row r="269" spans="2:14" s="137" customFormat="1" ht="20.25" customHeight="1">
      <c r="B269" s="140"/>
      <c r="G269" s="138"/>
      <c r="H269" s="138"/>
      <c r="I269" s="138"/>
      <c r="J269" s="303"/>
      <c r="K269" s="138"/>
      <c r="L269" s="138"/>
      <c r="M269" s="138"/>
      <c r="N269" s="138"/>
    </row>
    <row r="270" spans="2:14" s="137" customFormat="1" ht="20.25" customHeight="1">
      <c r="B270" s="140"/>
      <c r="G270" s="138"/>
      <c r="H270" s="138"/>
      <c r="I270" s="138"/>
      <c r="J270" s="303"/>
      <c r="K270" s="138"/>
      <c r="L270" s="138"/>
      <c r="M270" s="138"/>
      <c r="N270" s="138"/>
    </row>
    <row r="271" spans="2:14" s="137" customFormat="1" ht="20.25" customHeight="1">
      <c r="B271" s="140"/>
      <c r="G271" s="138"/>
      <c r="H271" s="138"/>
      <c r="I271" s="138"/>
      <c r="J271" s="303"/>
      <c r="K271" s="138"/>
      <c r="L271" s="138"/>
      <c r="M271" s="138"/>
      <c r="N271" s="138"/>
    </row>
    <row r="272" spans="2:14" s="137" customFormat="1" ht="20.25" customHeight="1">
      <c r="B272" s="140"/>
      <c r="G272" s="138"/>
      <c r="H272" s="138"/>
      <c r="I272" s="138"/>
      <c r="J272" s="303"/>
      <c r="K272" s="138"/>
      <c r="L272" s="138"/>
      <c r="M272" s="138"/>
      <c r="N272" s="138"/>
    </row>
    <row r="273" spans="2:14" s="137" customFormat="1" ht="20.25" customHeight="1">
      <c r="B273" s="140"/>
      <c r="G273" s="138"/>
      <c r="H273" s="138"/>
      <c r="I273" s="138"/>
      <c r="J273" s="303"/>
      <c r="K273" s="138"/>
      <c r="L273" s="138"/>
      <c r="M273" s="138"/>
      <c r="N273" s="138"/>
    </row>
    <row r="274" spans="2:14" s="137" customFormat="1" ht="20.25" customHeight="1">
      <c r="B274" s="140"/>
      <c r="G274" s="138"/>
      <c r="H274" s="138"/>
      <c r="I274" s="138"/>
      <c r="J274" s="303"/>
      <c r="K274" s="138"/>
      <c r="L274" s="138"/>
      <c r="M274" s="138"/>
      <c r="N274" s="138"/>
    </row>
    <row r="275" spans="2:14" s="137" customFormat="1" ht="20.25" customHeight="1">
      <c r="B275" s="140"/>
      <c r="G275" s="138"/>
      <c r="H275" s="138"/>
      <c r="I275" s="138"/>
      <c r="J275" s="303"/>
      <c r="K275" s="138"/>
      <c r="L275" s="138"/>
      <c r="M275" s="138"/>
      <c r="N275" s="138"/>
    </row>
    <row r="276" spans="2:14" s="137" customFormat="1" ht="20.25" customHeight="1">
      <c r="B276" s="140"/>
      <c r="G276" s="138"/>
      <c r="H276" s="138"/>
      <c r="I276" s="138"/>
      <c r="J276" s="303"/>
      <c r="K276" s="138"/>
      <c r="L276" s="138"/>
      <c r="M276" s="138"/>
      <c r="N276" s="138"/>
    </row>
    <row r="277" spans="2:14" s="137" customFormat="1" ht="20.25" customHeight="1">
      <c r="B277" s="140"/>
      <c r="G277" s="138"/>
      <c r="H277" s="138"/>
      <c r="I277" s="138"/>
      <c r="J277" s="303"/>
      <c r="K277" s="138"/>
      <c r="L277" s="138"/>
      <c r="M277" s="138"/>
      <c r="N277" s="138"/>
    </row>
    <row r="278" spans="2:14" s="137" customFormat="1" ht="20.25" customHeight="1">
      <c r="B278" s="140"/>
      <c r="G278" s="138"/>
      <c r="H278" s="138"/>
      <c r="I278" s="138"/>
      <c r="J278" s="303"/>
      <c r="K278" s="138"/>
      <c r="L278" s="138"/>
      <c r="M278" s="138"/>
      <c r="N278" s="138"/>
    </row>
    <row r="279" spans="2:14" s="137" customFormat="1" ht="20.25" customHeight="1">
      <c r="B279" s="140"/>
      <c r="G279" s="138"/>
      <c r="H279" s="138"/>
      <c r="I279" s="138"/>
      <c r="J279" s="303"/>
      <c r="K279" s="138"/>
      <c r="L279" s="138"/>
      <c r="M279" s="138"/>
      <c r="N279" s="138"/>
    </row>
    <row r="280" spans="2:14" s="137" customFormat="1" ht="20.25" customHeight="1">
      <c r="B280" s="140"/>
      <c r="G280" s="138"/>
      <c r="H280" s="138"/>
      <c r="I280" s="138"/>
      <c r="J280" s="303"/>
      <c r="K280" s="138"/>
      <c r="L280" s="138"/>
      <c r="M280" s="138"/>
      <c r="N280" s="138"/>
    </row>
    <row r="281" spans="2:14" s="137" customFormat="1" ht="20.25" customHeight="1">
      <c r="B281" s="140"/>
      <c r="G281" s="138"/>
      <c r="H281" s="138"/>
      <c r="I281" s="138"/>
      <c r="J281" s="303"/>
      <c r="K281" s="138"/>
      <c r="L281" s="138"/>
      <c r="M281" s="138"/>
      <c r="N281" s="138"/>
    </row>
    <row r="282" spans="2:14" s="137" customFormat="1" ht="20.25" customHeight="1">
      <c r="B282" s="140"/>
      <c r="G282" s="138"/>
      <c r="H282" s="138"/>
      <c r="I282" s="138"/>
      <c r="J282" s="303"/>
      <c r="K282" s="138"/>
      <c r="L282" s="138"/>
      <c r="M282" s="138"/>
      <c r="N282" s="138"/>
    </row>
    <row r="283" spans="2:14" s="137" customFormat="1" ht="20.25" customHeight="1">
      <c r="B283" s="140"/>
      <c r="G283" s="138"/>
      <c r="H283" s="138"/>
      <c r="I283" s="138"/>
      <c r="J283" s="303"/>
      <c r="K283" s="138"/>
      <c r="L283" s="138"/>
      <c r="M283" s="138"/>
      <c r="N283" s="138"/>
    </row>
    <row r="284" spans="2:14" s="137" customFormat="1" ht="20.25" customHeight="1">
      <c r="B284" s="140"/>
      <c r="G284" s="138"/>
      <c r="H284" s="138"/>
      <c r="I284" s="138"/>
      <c r="J284" s="303"/>
      <c r="K284" s="138"/>
      <c r="L284" s="138"/>
      <c r="M284" s="138"/>
      <c r="N284" s="138"/>
    </row>
    <row r="285" spans="2:14" s="137" customFormat="1" ht="20.25" customHeight="1">
      <c r="B285" s="140"/>
      <c r="G285" s="138"/>
      <c r="H285" s="138"/>
      <c r="I285" s="138"/>
      <c r="J285" s="303"/>
      <c r="K285" s="138"/>
      <c r="L285" s="138"/>
      <c r="M285" s="138"/>
      <c r="N285" s="138"/>
    </row>
    <row r="286" spans="2:14" s="137" customFormat="1" ht="20.25" customHeight="1">
      <c r="B286" s="140"/>
      <c r="G286" s="138"/>
      <c r="H286" s="138"/>
      <c r="I286" s="138"/>
      <c r="J286" s="303"/>
      <c r="K286" s="138"/>
      <c r="L286" s="138"/>
      <c r="M286" s="138"/>
      <c r="N286" s="138"/>
    </row>
    <row r="287" spans="2:14" s="137" customFormat="1" ht="20.25" customHeight="1">
      <c r="B287" s="140"/>
      <c r="G287" s="138"/>
      <c r="H287" s="138"/>
      <c r="I287" s="138"/>
      <c r="J287" s="303"/>
      <c r="K287" s="138"/>
      <c r="L287" s="138"/>
      <c r="M287" s="138"/>
      <c r="N287" s="138"/>
    </row>
    <row r="288" spans="2:14" s="137" customFormat="1" ht="20.25" customHeight="1">
      <c r="B288" s="140"/>
      <c r="G288" s="138"/>
      <c r="H288" s="138"/>
      <c r="I288" s="138"/>
      <c r="J288" s="303"/>
      <c r="K288" s="138"/>
      <c r="L288" s="138"/>
      <c r="M288" s="138"/>
      <c r="N288" s="138"/>
    </row>
    <row r="289" spans="2:14" s="137" customFormat="1" ht="20.25" customHeight="1">
      <c r="B289" s="140"/>
      <c r="G289" s="138"/>
      <c r="H289" s="138"/>
      <c r="I289" s="138"/>
      <c r="J289" s="303"/>
      <c r="K289" s="138"/>
      <c r="L289" s="138"/>
      <c r="M289" s="138"/>
      <c r="N289" s="138"/>
    </row>
    <row r="290" spans="2:14" s="137" customFormat="1" ht="20.25" customHeight="1">
      <c r="B290" s="140"/>
      <c r="G290" s="138"/>
      <c r="H290" s="138"/>
      <c r="I290" s="138"/>
      <c r="J290" s="303"/>
      <c r="K290" s="138"/>
      <c r="L290" s="138"/>
      <c r="M290" s="138"/>
      <c r="N290" s="138"/>
    </row>
    <row r="291" spans="2:14" s="137" customFormat="1" ht="20.25" customHeight="1">
      <c r="B291" s="140"/>
      <c r="G291" s="138"/>
      <c r="H291" s="138"/>
      <c r="I291" s="138"/>
      <c r="J291" s="303"/>
      <c r="K291" s="138"/>
      <c r="L291" s="138"/>
      <c r="M291" s="138"/>
      <c r="N291" s="138"/>
    </row>
    <row r="292" spans="2:14" s="137" customFormat="1" ht="20.25" customHeight="1">
      <c r="B292" s="140"/>
      <c r="G292" s="138"/>
      <c r="H292" s="138"/>
      <c r="I292" s="138"/>
      <c r="J292" s="303"/>
      <c r="K292" s="138"/>
      <c r="L292" s="138"/>
      <c r="M292" s="138"/>
      <c r="N292" s="138"/>
    </row>
    <row r="293" spans="2:14" s="137" customFormat="1" ht="20.25" customHeight="1">
      <c r="B293" s="140"/>
      <c r="G293" s="138"/>
      <c r="H293" s="138"/>
      <c r="I293" s="138"/>
      <c r="J293" s="303"/>
      <c r="K293" s="138"/>
      <c r="L293" s="138"/>
      <c r="M293" s="138"/>
      <c r="N293" s="138"/>
    </row>
    <row r="294" spans="2:14" s="137" customFormat="1" ht="20.25" customHeight="1">
      <c r="B294" s="140"/>
      <c r="G294" s="138"/>
      <c r="H294" s="138"/>
      <c r="I294" s="138"/>
      <c r="J294" s="303"/>
      <c r="K294" s="138"/>
      <c r="L294" s="138"/>
      <c r="M294" s="138"/>
      <c r="N294" s="138"/>
    </row>
    <row r="295" spans="2:14" s="137" customFormat="1" ht="20.25" customHeight="1">
      <c r="B295" s="140"/>
      <c r="G295" s="138"/>
      <c r="H295" s="138"/>
      <c r="I295" s="138"/>
      <c r="J295" s="303"/>
      <c r="K295" s="138"/>
      <c r="L295" s="138"/>
      <c r="M295" s="138"/>
      <c r="N295" s="138"/>
    </row>
    <row r="296" spans="2:14" s="137" customFormat="1" ht="20.25" customHeight="1">
      <c r="B296" s="140"/>
      <c r="G296" s="138"/>
      <c r="H296" s="138"/>
      <c r="I296" s="138"/>
      <c r="J296" s="303"/>
      <c r="K296" s="138"/>
      <c r="L296" s="138"/>
      <c r="M296" s="138"/>
      <c r="N296" s="138"/>
    </row>
    <row r="297" spans="2:14" s="137" customFormat="1" ht="20.25" customHeight="1">
      <c r="B297" s="140"/>
      <c r="G297" s="138"/>
      <c r="H297" s="138"/>
      <c r="I297" s="138"/>
      <c r="J297" s="303"/>
      <c r="K297" s="138"/>
      <c r="L297" s="138"/>
      <c r="M297" s="138"/>
      <c r="N297" s="138"/>
    </row>
    <row r="298" spans="2:14" s="137" customFormat="1" ht="20.25" customHeight="1">
      <c r="B298" s="140"/>
      <c r="G298" s="138"/>
      <c r="H298" s="138"/>
      <c r="I298" s="138"/>
      <c r="J298" s="303"/>
      <c r="K298" s="138"/>
      <c r="L298" s="138"/>
      <c r="M298" s="138"/>
      <c r="N298" s="138"/>
    </row>
    <row r="299" spans="2:14" s="137" customFormat="1" ht="20.25" customHeight="1">
      <c r="B299" s="140"/>
      <c r="G299" s="138"/>
      <c r="H299" s="138"/>
      <c r="I299" s="138"/>
      <c r="J299" s="303"/>
      <c r="K299" s="138"/>
      <c r="L299" s="138"/>
      <c r="M299" s="138"/>
      <c r="N299" s="138"/>
    </row>
    <row r="300" spans="2:14" s="137" customFormat="1" ht="20.25" customHeight="1">
      <c r="B300" s="140"/>
      <c r="G300" s="138"/>
      <c r="H300" s="138"/>
      <c r="I300" s="138"/>
      <c r="J300" s="303"/>
      <c r="K300" s="138"/>
      <c r="L300" s="138"/>
      <c r="M300" s="138"/>
      <c r="N300" s="138"/>
    </row>
    <row r="301" spans="2:14" s="137" customFormat="1" ht="20.25" customHeight="1">
      <c r="B301" s="140"/>
      <c r="G301" s="138"/>
      <c r="H301" s="138"/>
      <c r="I301" s="138"/>
      <c r="J301" s="303"/>
      <c r="K301" s="138"/>
      <c r="L301" s="138"/>
      <c r="M301" s="138"/>
      <c r="N301" s="138"/>
    </row>
    <row r="302" spans="2:14" s="137" customFormat="1" ht="20.25" customHeight="1">
      <c r="B302" s="140"/>
      <c r="G302" s="138"/>
      <c r="H302" s="138"/>
      <c r="I302" s="138"/>
      <c r="J302" s="303"/>
      <c r="K302" s="138"/>
      <c r="L302" s="138"/>
      <c r="M302" s="138"/>
      <c r="N302" s="138"/>
    </row>
    <row r="303" spans="2:14" s="137" customFormat="1" ht="20.25" customHeight="1">
      <c r="B303" s="140"/>
      <c r="G303" s="138"/>
      <c r="H303" s="138"/>
      <c r="I303" s="138"/>
      <c r="J303" s="303"/>
      <c r="K303" s="138"/>
      <c r="L303" s="138"/>
      <c r="M303" s="138"/>
      <c r="N303" s="138"/>
    </row>
    <row r="304" spans="2:14" s="137" customFormat="1" ht="20.25" customHeight="1">
      <c r="B304" s="140"/>
      <c r="G304" s="138"/>
      <c r="H304" s="138"/>
      <c r="I304" s="138"/>
      <c r="J304" s="303"/>
      <c r="K304" s="138"/>
      <c r="L304" s="138"/>
      <c r="M304" s="138"/>
      <c r="N304" s="138"/>
    </row>
    <row r="305" spans="2:14" s="137" customFormat="1" ht="20.25" customHeight="1">
      <c r="B305" s="140"/>
      <c r="G305" s="138"/>
      <c r="H305" s="138"/>
      <c r="I305" s="138"/>
      <c r="J305" s="303"/>
      <c r="K305" s="138"/>
      <c r="L305" s="138"/>
      <c r="M305" s="138"/>
      <c r="N305" s="138"/>
    </row>
    <row r="306" spans="2:14" s="137" customFormat="1" ht="20.25" customHeight="1">
      <c r="B306" s="140"/>
      <c r="G306" s="138"/>
      <c r="H306" s="138"/>
      <c r="I306" s="138"/>
      <c r="J306" s="303"/>
      <c r="K306" s="138"/>
      <c r="L306" s="138"/>
      <c r="M306" s="138"/>
      <c r="N306" s="138"/>
    </row>
    <row r="307" spans="2:14" s="137" customFormat="1" ht="20.25" customHeight="1">
      <c r="B307" s="140"/>
      <c r="G307" s="138"/>
      <c r="H307" s="138"/>
      <c r="I307" s="138"/>
      <c r="J307" s="303"/>
      <c r="K307" s="138"/>
      <c r="L307" s="138"/>
      <c r="M307" s="138"/>
      <c r="N307" s="138"/>
    </row>
    <row r="308" spans="2:14" s="137" customFormat="1" ht="20.25" customHeight="1">
      <c r="B308" s="140"/>
      <c r="G308" s="138"/>
      <c r="H308" s="138"/>
      <c r="I308" s="138"/>
      <c r="J308" s="303"/>
      <c r="K308" s="138"/>
      <c r="L308" s="138"/>
      <c r="M308" s="138"/>
      <c r="N308" s="138"/>
    </row>
    <row r="309" spans="2:14" s="137" customFormat="1" ht="20.25" customHeight="1">
      <c r="B309" s="140"/>
      <c r="G309" s="138"/>
      <c r="H309" s="138"/>
      <c r="I309" s="138"/>
      <c r="J309" s="303"/>
      <c r="K309" s="138"/>
      <c r="L309" s="138"/>
      <c r="M309" s="138"/>
      <c r="N309" s="138"/>
    </row>
    <row r="310" spans="2:14" s="137" customFormat="1" ht="20.25" customHeight="1">
      <c r="B310" s="140"/>
      <c r="G310" s="138"/>
      <c r="H310" s="138"/>
      <c r="I310" s="138"/>
      <c r="J310" s="303"/>
      <c r="K310" s="138"/>
      <c r="L310" s="138"/>
      <c r="M310" s="138"/>
      <c r="N310" s="138"/>
    </row>
    <row r="311" spans="2:14" s="137" customFormat="1" ht="20.25" customHeight="1">
      <c r="B311" s="140"/>
      <c r="G311" s="138"/>
      <c r="H311" s="138"/>
      <c r="I311" s="138"/>
      <c r="J311" s="303"/>
      <c r="K311" s="138"/>
      <c r="L311" s="138"/>
      <c r="M311" s="138"/>
      <c r="N311" s="138"/>
    </row>
    <row r="312" spans="2:14" s="137" customFormat="1" ht="20.25" customHeight="1">
      <c r="B312" s="140"/>
      <c r="G312" s="138"/>
      <c r="H312" s="138"/>
      <c r="I312" s="138"/>
      <c r="J312" s="303"/>
      <c r="K312" s="138"/>
      <c r="L312" s="138"/>
      <c r="M312" s="138"/>
      <c r="N312" s="138"/>
    </row>
    <row r="313" spans="2:14" s="137" customFormat="1" ht="20.25" customHeight="1">
      <c r="B313" s="140"/>
      <c r="G313" s="138"/>
      <c r="H313" s="138"/>
      <c r="I313" s="138"/>
      <c r="J313" s="303"/>
      <c r="K313" s="138"/>
      <c r="L313" s="138"/>
      <c r="M313" s="138"/>
      <c r="N313" s="138"/>
    </row>
    <row r="314" spans="2:14" s="137" customFormat="1" ht="20.25" customHeight="1">
      <c r="B314" s="140"/>
      <c r="G314" s="138"/>
      <c r="H314" s="138"/>
      <c r="I314" s="138"/>
      <c r="J314" s="303"/>
      <c r="K314" s="138"/>
      <c r="L314" s="138"/>
      <c r="M314" s="138"/>
      <c r="N314" s="138"/>
    </row>
    <row r="315" spans="2:14" s="137" customFormat="1" ht="20.25" customHeight="1">
      <c r="B315" s="140"/>
      <c r="G315" s="138"/>
      <c r="H315" s="138"/>
      <c r="I315" s="138"/>
      <c r="J315" s="303"/>
      <c r="K315" s="138"/>
      <c r="L315" s="138"/>
      <c r="M315" s="138"/>
      <c r="N315" s="138"/>
    </row>
    <row r="316" spans="2:14" s="137" customFormat="1" ht="20.25" customHeight="1">
      <c r="B316" s="140"/>
      <c r="G316" s="138"/>
      <c r="H316" s="138"/>
      <c r="I316" s="138"/>
      <c r="J316" s="303"/>
      <c r="K316" s="138"/>
      <c r="L316" s="138"/>
      <c r="M316" s="138"/>
      <c r="N316" s="138"/>
    </row>
    <row r="317" spans="2:14" s="137" customFormat="1" ht="20.25" customHeight="1">
      <c r="B317" s="140"/>
      <c r="G317" s="138"/>
      <c r="H317" s="138"/>
      <c r="I317" s="138"/>
      <c r="J317" s="303"/>
      <c r="K317" s="138"/>
      <c r="L317" s="138"/>
      <c r="M317" s="138"/>
      <c r="N317" s="138"/>
    </row>
    <row r="318" spans="2:14" s="137" customFormat="1" ht="20.25" customHeight="1">
      <c r="B318" s="140"/>
      <c r="G318" s="138"/>
      <c r="H318" s="138"/>
      <c r="I318" s="138"/>
      <c r="J318" s="303"/>
      <c r="K318" s="138"/>
      <c r="L318" s="138"/>
      <c r="M318" s="138"/>
      <c r="N318" s="138"/>
    </row>
    <row r="319" spans="2:14" s="137" customFormat="1" ht="20.25" customHeight="1">
      <c r="B319" s="140"/>
      <c r="G319" s="138"/>
      <c r="H319" s="138"/>
      <c r="I319" s="138"/>
      <c r="J319" s="303"/>
      <c r="K319" s="138"/>
      <c r="L319" s="138"/>
      <c r="M319" s="138"/>
      <c r="N319" s="138"/>
    </row>
    <row r="320" spans="2:14" s="137" customFormat="1" ht="20.25" customHeight="1">
      <c r="B320" s="140"/>
      <c r="G320" s="138"/>
      <c r="H320" s="138"/>
      <c r="I320" s="138"/>
      <c r="J320" s="303"/>
      <c r="K320" s="138"/>
      <c r="L320" s="138"/>
      <c r="M320" s="138"/>
      <c r="N320" s="138"/>
    </row>
    <row r="321" spans="2:14" s="137" customFormat="1" ht="20.25" customHeight="1">
      <c r="B321" s="140"/>
      <c r="G321" s="138"/>
      <c r="H321" s="138"/>
      <c r="I321" s="138"/>
      <c r="J321" s="303"/>
      <c r="K321" s="138"/>
      <c r="L321" s="138"/>
      <c r="M321" s="138"/>
      <c r="N321" s="138"/>
    </row>
    <row r="322" spans="2:14" s="137" customFormat="1" ht="20.25" customHeight="1">
      <c r="B322" s="140"/>
      <c r="G322" s="138"/>
      <c r="H322" s="138"/>
      <c r="I322" s="138"/>
      <c r="J322" s="303"/>
      <c r="K322" s="138"/>
      <c r="L322" s="138"/>
      <c r="M322" s="138"/>
      <c r="N322" s="138"/>
    </row>
    <row r="323" spans="2:14" s="137" customFormat="1" ht="20.25" customHeight="1">
      <c r="B323" s="140"/>
      <c r="G323" s="138"/>
      <c r="H323" s="138"/>
      <c r="I323" s="138"/>
      <c r="J323" s="303"/>
      <c r="K323" s="138"/>
      <c r="L323" s="138"/>
      <c r="M323" s="138"/>
      <c r="N323" s="138"/>
    </row>
    <row r="324" spans="2:14" s="137" customFormat="1" ht="20.25" customHeight="1">
      <c r="B324" s="140"/>
      <c r="G324" s="138"/>
      <c r="H324" s="138"/>
      <c r="I324" s="138"/>
      <c r="J324" s="303"/>
      <c r="K324" s="138"/>
      <c r="L324" s="138"/>
      <c r="M324" s="138"/>
      <c r="N324" s="138"/>
    </row>
    <row r="325" spans="2:14" s="137" customFormat="1" ht="20.25" customHeight="1">
      <c r="B325" s="140"/>
      <c r="G325" s="138"/>
      <c r="H325" s="138"/>
      <c r="I325" s="138"/>
      <c r="J325" s="303"/>
      <c r="K325" s="138"/>
      <c r="L325" s="138"/>
      <c r="M325" s="138"/>
      <c r="N325" s="138"/>
    </row>
    <row r="326" spans="2:14" s="137" customFormat="1" ht="20.25" customHeight="1">
      <c r="B326" s="140"/>
      <c r="G326" s="138"/>
      <c r="H326" s="138"/>
      <c r="I326" s="138"/>
      <c r="J326" s="303"/>
      <c r="K326" s="138"/>
      <c r="L326" s="138"/>
      <c r="M326" s="138"/>
      <c r="N326" s="138"/>
    </row>
    <row r="327" spans="2:14" s="137" customFormat="1" ht="20.25" customHeight="1">
      <c r="B327" s="140"/>
      <c r="G327" s="138"/>
      <c r="H327" s="138"/>
      <c r="I327" s="138"/>
      <c r="J327" s="303"/>
      <c r="K327" s="138"/>
      <c r="L327" s="138"/>
      <c r="M327" s="138"/>
      <c r="N327" s="138"/>
    </row>
    <row r="328" spans="2:14" s="137" customFormat="1" ht="20.25" customHeight="1">
      <c r="B328" s="140"/>
      <c r="G328" s="138"/>
      <c r="H328" s="138"/>
      <c r="I328" s="138"/>
      <c r="J328" s="303"/>
      <c r="K328" s="138"/>
      <c r="L328" s="138"/>
      <c r="M328" s="138"/>
      <c r="N328" s="138"/>
    </row>
    <row r="329" spans="2:14" s="137" customFormat="1" ht="20.25" customHeight="1">
      <c r="B329" s="140"/>
      <c r="G329" s="138"/>
      <c r="H329" s="138"/>
      <c r="I329" s="138"/>
      <c r="J329" s="303"/>
      <c r="K329" s="138"/>
      <c r="L329" s="138"/>
      <c r="M329" s="138"/>
      <c r="N329" s="138"/>
    </row>
    <row r="330" spans="2:14" s="137" customFormat="1" ht="20.25" customHeight="1">
      <c r="B330" s="140"/>
      <c r="G330" s="138"/>
      <c r="H330" s="138"/>
      <c r="I330" s="138"/>
      <c r="J330" s="303"/>
      <c r="K330" s="138"/>
      <c r="L330" s="138"/>
      <c r="M330" s="138"/>
      <c r="N330" s="138"/>
    </row>
    <row r="331" spans="2:14" s="137" customFormat="1" ht="20.25" customHeight="1">
      <c r="B331" s="140"/>
      <c r="G331" s="138"/>
      <c r="H331" s="138"/>
      <c r="I331" s="138"/>
      <c r="J331" s="303"/>
      <c r="K331" s="138"/>
      <c r="L331" s="138"/>
      <c r="M331" s="138"/>
      <c r="N331" s="138"/>
    </row>
    <row r="332" spans="2:14" s="137" customFormat="1" ht="20.25" customHeight="1">
      <c r="B332" s="140"/>
      <c r="G332" s="138"/>
      <c r="H332" s="138"/>
      <c r="I332" s="138"/>
      <c r="J332" s="303"/>
      <c r="K332" s="138"/>
      <c r="L332" s="138"/>
      <c r="M332" s="138"/>
      <c r="N332" s="138"/>
    </row>
    <row r="333" spans="2:14" s="137" customFormat="1" ht="20.25" customHeight="1">
      <c r="B333" s="140"/>
      <c r="G333" s="138"/>
      <c r="H333" s="138"/>
      <c r="I333" s="138"/>
      <c r="J333" s="303"/>
      <c r="K333" s="138"/>
      <c r="L333" s="138"/>
      <c r="M333" s="138"/>
      <c r="N333" s="138"/>
    </row>
    <row r="334" spans="2:14" s="137" customFormat="1" ht="20.25" customHeight="1">
      <c r="B334" s="140"/>
      <c r="G334" s="138"/>
      <c r="H334" s="138"/>
      <c r="I334" s="138"/>
      <c r="J334" s="303"/>
      <c r="K334" s="138"/>
      <c r="L334" s="138"/>
      <c r="M334" s="138"/>
      <c r="N334" s="138"/>
    </row>
    <row r="335" spans="2:14" s="137" customFormat="1" ht="20.25" customHeight="1">
      <c r="B335" s="140"/>
      <c r="G335" s="138"/>
      <c r="H335" s="138"/>
      <c r="I335" s="138"/>
      <c r="J335" s="303"/>
      <c r="K335" s="138"/>
      <c r="L335" s="138"/>
      <c r="M335" s="138"/>
      <c r="N335" s="138"/>
    </row>
    <row r="336" spans="2:14" s="137" customFormat="1" ht="20.25" customHeight="1">
      <c r="B336" s="140"/>
      <c r="G336" s="138"/>
      <c r="H336" s="138"/>
      <c r="I336" s="138"/>
      <c r="J336" s="303"/>
      <c r="K336" s="138"/>
      <c r="L336" s="138"/>
      <c r="M336" s="138"/>
      <c r="N336" s="138"/>
    </row>
    <row r="337" spans="2:14" s="137" customFormat="1" ht="20.25" customHeight="1">
      <c r="B337" s="140"/>
      <c r="G337" s="138"/>
      <c r="H337" s="138"/>
      <c r="I337" s="138"/>
      <c r="J337" s="303"/>
      <c r="K337" s="138"/>
      <c r="L337" s="138"/>
      <c r="M337" s="138"/>
      <c r="N337" s="138"/>
    </row>
    <row r="338" spans="2:14" s="137" customFormat="1" ht="20.25" customHeight="1">
      <c r="B338" s="140"/>
      <c r="G338" s="138"/>
      <c r="H338" s="138"/>
      <c r="I338" s="138"/>
      <c r="J338" s="303"/>
      <c r="K338" s="138"/>
      <c r="L338" s="138"/>
      <c r="M338" s="138"/>
      <c r="N338" s="138"/>
    </row>
    <row r="339" spans="2:14" s="137" customFormat="1" ht="20.25" customHeight="1">
      <c r="B339" s="140"/>
      <c r="G339" s="138"/>
      <c r="H339" s="138"/>
      <c r="I339" s="138"/>
      <c r="J339" s="303"/>
      <c r="K339" s="138"/>
      <c r="L339" s="138"/>
      <c r="M339" s="138"/>
      <c r="N339" s="138"/>
    </row>
    <row r="340" spans="2:14" s="137" customFormat="1" ht="20.25" customHeight="1">
      <c r="B340" s="140"/>
      <c r="G340" s="138"/>
      <c r="H340" s="138"/>
      <c r="I340" s="138"/>
      <c r="J340" s="303"/>
      <c r="K340" s="138"/>
      <c r="L340" s="138"/>
      <c r="M340" s="138"/>
      <c r="N340" s="138"/>
    </row>
    <row r="341" spans="2:14" s="137" customFormat="1" ht="20.25" customHeight="1">
      <c r="B341" s="140"/>
      <c r="G341" s="138"/>
      <c r="H341" s="138"/>
      <c r="I341" s="138"/>
      <c r="J341" s="303"/>
      <c r="K341" s="138"/>
      <c r="L341" s="138"/>
      <c r="M341" s="138"/>
      <c r="N341" s="138"/>
    </row>
    <row r="342" spans="2:14" s="137" customFormat="1" ht="20.25" customHeight="1">
      <c r="B342" s="140"/>
      <c r="G342" s="138"/>
      <c r="H342" s="138"/>
      <c r="I342" s="138"/>
      <c r="J342" s="303"/>
      <c r="K342" s="138"/>
      <c r="L342" s="138"/>
      <c r="M342" s="138"/>
      <c r="N342" s="138"/>
    </row>
    <row r="343" spans="2:14" s="137" customFormat="1" ht="20.25" customHeight="1">
      <c r="B343" s="140"/>
      <c r="G343" s="138"/>
      <c r="H343" s="138"/>
      <c r="I343" s="138"/>
      <c r="J343" s="303"/>
      <c r="K343" s="138"/>
      <c r="L343" s="138"/>
      <c r="M343" s="138"/>
      <c r="N343" s="138"/>
    </row>
    <row r="344" spans="2:14" s="137" customFormat="1" ht="20.25" customHeight="1">
      <c r="B344" s="140"/>
      <c r="G344" s="138"/>
      <c r="H344" s="138"/>
      <c r="I344" s="138"/>
      <c r="J344" s="303"/>
      <c r="K344" s="138"/>
      <c r="L344" s="138"/>
      <c r="M344" s="138"/>
      <c r="N344" s="138"/>
    </row>
    <row r="345" spans="2:14" s="137" customFormat="1" ht="20.25" customHeight="1">
      <c r="B345" s="140"/>
      <c r="G345" s="138"/>
      <c r="H345" s="138"/>
      <c r="I345" s="138"/>
      <c r="J345" s="303"/>
      <c r="K345" s="138"/>
      <c r="L345" s="138"/>
      <c r="M345" s="138"/>
      <c r="N345" s="138"/>
    </row>
    <row r="346" spans="2:14" s="137" customFormat="1" ht="20.25" customHeight="1">
      <c r="B346" s="140"/>
      <c r="G346" s="138"/>
      <c r="H346" s="138"/>
      <c r="I346" s="138"/>
      <c r="J346" s="303"/>
      <c r="K346" s="138"/>
      <c r="L346" s="138"/>
      <c r="M346" s="138"/>
      <c r="N346" s="138"/>
    </row>
    <row r="347" spans="2:14" s="137" customFormat="1" ht="20.25" customHeight="1">
      <c r="B347" s="140"/>
      <c r="G347" s="138"/>
      <c r="H347" s="138"/>
      <c r="I347" s="138"/>
      <c r="J347" s="303"/>
      <c r="K347" s="138"/>
      <c r="L347" s="138"/>
      <c r="M347" s="138"/>
      <c r="N347" s="138"/>
    </row>
    <row r="348" spans="2:14" s="137" customFormat="1" ht="20.25" customHeight="1">
      <c r="B348" s="140"/>
      <c r="G348" s="138"/>
      <c r="H348" s="138"/>
      <c r="I348" s="138"/>
      <c r="J348" s="303"/>
      <c r="K348" s="138"/>
      <c r="L348" s="138"/>
      <c r="M348" s="138"/>
      <c r="N348" s="138"/>
    </row>
    <row r="349" spans="2:14" s="137" customFormat="1" ht="20.25" customHeight="1">
      <c r="B349" s="140"/>
      <c r="G349" s="138"/>
      <c r="H349" s="138"/>
      <c r="I349" s="138"/>
      <c r="J349" s="303"/>
      <c r="K349" s="138"/>
      <c r="L349" s="138"/>
      <c r="M349" s="138"/>
      <c r="N349" s="138"/>
    </row>
    <row r="350" spans="2:14" s="137" customFormat="1" ht="20.25" customHeight="1">
      <c r="B350" s="140"/>
      <c r="G350" s="138"/>
      <c r="H350" s="138"/>
      <c r="I350" s="138"/>
      <c r="J350" s="303"/>
      <c r="K350" s="138"/>
      <c r="L350" s="138"/>
      <c r="M350" s="138"/>
      <c r="N350" s="138"/>
    </row>
    <row r="351" spans="2:14" s="137" customFormat="1" ht="20.25" customHeight="1">
      <c r="B351" s="140"/>
      <c r="G351" s="138"/>
      <c r="H351" s="138"/>
      <c r="I351" s="138"/>
      <c r="J351" s="303"/>
      <c r="K351" s="138"/>
      <c r="L351" s="138"/>
      <c r="M351" s="138"/>
      <c r="N351" s="138"/>
    </row>
    <row r="352" spans="2:14" s="137" customFormat="1" ht="20.25" customHeight="1">
      <c r="B352" s="140"/>
      <c r="G352" s="138"/>
      <c r="H352" s="138"/>
      <c r="I352" s="138"/>
      <c r="J352" s="303"/>
      <c r="K352" s="138"/>
      <c r="L352" s="138"/>
      <c r="M352" s="138"/>
      <c r="N352" s="138"/>
    </row>
    <row r="353" spans="2:14" s="137" customFormat="1" ht="20.25" customHeight="1">
      <c r="B353" s="140"/>
      <c r="G353" s="138"/>
      <c r="H353" s="138"/>
      <c r="I353" s="138"/>
      <c r="J353" s="303"/>
      <c r="K353" s="138"/>
      <c r="L353" s="138"/>
      <c r="M353" s="138"/>
      <c r="N353" s="138"/>
    </row>
    <row r="354" spans="2:14" s="137" customFormat="1" ht="20.25" customHeight="1">
      <c r="B354" s="140"/>
      <c r="G354" s="138"/>
      <c r="H354" s="138"/>
      <c r="I354" s="138"/>
      <c r="J354" s="303"/>
      <c r="K354" s="138"/>
      <c r="L354" s="138"/>
      <c r="M354" s="138"/>
      <c r="N354" s="138"/>
    </row>
    <row r="355" spans="2:14" s="137" customFormat="1" ht="20.25" customHeight="1">
      <c r="B355" s="140"/>
      <c r="G355" s="138"/>
      <c r="H355" s="138"/>
      <c r="I355" s="138"/>
      <c r="J355" s="303"/>
      <c r="K355" s="138"/>
      <c r="L355" s="138"/>
      <c r="M355" s="138"/>
      <c r="N355" s="138"/>
    </row>
    <row r="356" spans="2:14" s="137" customFormat="1" ht="20.25" customHeight="1">
      <c r="B356" s="140"/>
      <c r="G356" s="138"/>
      <c r="H356" s="138"/>
      <c r="I356" s="138"/>
      <c r="J356" s="303"/>
      <c r="K356" s="138"/>
      <c r="L356" s="138"/>
      <c r="M356" s="138"/>
      <c r="N356" s="138"/>
    </row>
    <row r="357" spans="2:14" s="137" customFormat="1" ht="20.25" customHeight="1">
      <c r="B357" s="140"/>
      <c r="G357" s="138"/>
      <c r="H357" s="138"/>
      <c r="I357" s="138"/>
      <c r="J357" s="303"/>
      <c r="K357" s="138"/>
      <c r="L357" s="138"/>
      <c r="M357" s="138"/>
      <c r="N357" s="138"/>
    </row>
    <row r="358" spans="2:14" s="137" customFormat="1" ht="20.25" customHeight="1">
      <c r="B358" s="140"/>
      <c r="G358" s="138"/>
      <c r="H358" s="138"/>
      <c r="I358" s="138"/>
      <c r="J358" s="303"/>
      <c r="K358" s="138"/>
      <c r="L358" s="138"/>
      <c r="M358" s="138"/>
      <c r="N358" s="138"/>
    </row>
    <row r="359" spans="2:14" s="137" customFormat="1" ht="20.25" customHeight="1">
      <c r="B359" s="140"/>
      <c r="G359" s="138"/>
      <c r="H359" s="138"/>
      <c r="I359" s="138"/>
      <c r="J359" s="303"/>
      <c r="K359" s="138"/>
      <c r="L359" s="138"/>
      <c r="M359" s="138"/>
      <c r="N359" s="138"/>
    </row>
    <row r="360" spans="2:14" s="137" customFormat="1" ht="20.25" customHeight="1">
      <c r="B360" s="140"/>
      <c r="G360" s="138"/>
      <c r="H360" s="138"/>
      <c r="I360" s="138"/>
      <c r="J360" s="303"/>
      <c r="K360" s="138"/>
      <c r="L360" s="138"/>
      <c r="M360" s="138"/>
      <c r="N360" s="138"/>
    </row>
    <row r="361" spans="2:14" s="137" customFormat="1" ht="20.25" customHeight="1">
      <c r="B361" s="140"/>
      <c r="G361" s="138"/>
      <c r="H361" s="138"/>
      <c r="I361" s="138"/>
      <c r="J361" s="303"/>
      <c r="K361" s="138"/>
      <c r="L361" s="138"/>
      <c r="M361" s="138"/>
      <c r="N361" s="138"/>
    </row>
    <row r="362" spans="2:14" s="137" customFormat="1" ht="20.25" customHeight="1">
      <c r="B362" s="140"/>
      <c r="G362" s="138"/>
      <c r="H362" s="138"/>
      <c r="I362" s="138"/>
      <c r="J362" s="303"/>
      <c r="K362" s="138"/>
      <c r="L362" s="138"/>
      <c r="M362" s="138"/>
      <c r="N362" s="138"/>
    </row>
    <row r="363" spans="2:14" s="137" customFormat="1" ht="20.25" customHeight="1">
      <c r="B363" s="140"/>
      <c r="G363" s="138"/>
      <c r="H363" s="138"/>
      <c r="I363" s="138"/>
      <c r="J363" s="303"/>
      <c r="K363" s="138"/>
      <c r="L363" s="138"/>
      <c r="M363" s="138"/>
      <c r="N363" s="138"/>
    </row>
    <row r="364" spans="2:14" s="137" customFormat="1" ht="20.25" customHeight="1">
      <c r="B364" s="140"/>
      <c r="G364" s="138"/>
      <c r="H364" s="138"/>
      <c r="I364" s="138"/>
      <c r="J364" s="303"/>
      <c r="K364" s="138"/>
      <c r="L364" s="138"/>
      <c r="M364" s="138"/>
      <c r="N364" s="138"/>
    </row>
    <row r="365" spans="2:14" s="137" customFormat="1" ht="20.25" customHeight="1">
      <c r="B365" s="140"/>
      <c r="G365" s="138"/>
      <c r="H365" s="138"/>
      <c r="I365" s="138"/>
      <c r="J365" s="303"/>
      <c r="K365" s="138"/>
      <c r="L365" s="138"/>
      <c r="M365" s="138"/>
      <c r="N365" s="138"/>
    </row>
    <row r="366" spans="2:14" s="137" customFormat="1" ht="20.25" customHeight="1">
      <c r="B366" s="140"/>
      <c r="G366" s="138"/>
      <c r="H366" s="138"/>
      <c r="I366" s="138"/>
      <c r="J366" s="303"/>
      <c r="K366" s="138"/>
      <c r="L366" s="138"/>
      <c r="M366" s="138"/>
      <c r="N366" s="138"/>
    </row>
    <row r="367" spans="2:14" s="137" customFormat="1" ht="20.25" customHeight="1">
      <c r="B367" s="140"/>
      <c r="G367" s="138"/>
      <c r="H367" s="138"/>
      <c r="I367" s="138"/>
      <c r="J367" s="303"/>
      <c r="K367" s="138"/>
      <c r="L367" s="138"/>
      <c r="M367" s="138"/>
      <c r="N367" s="138"/>
    </row>
    <row r="368" spans="2:14" s="137" customFormat="1" ht="20.25" customHeight="1">
      <c r="B368" s="140"/>
      <c r="G368" s="138"/>
      <c r="H368" s="138"/>
      <c r="I368" s="138"/>
      <c r="J368" s="303"/>
      <c r="K368" s="138"/>
      <c r="L368" s="138"/>
      <c r="M368" s="138"/>
      <c r="N368" s="138"/>
    </row>
    <row r="369" spans="2:14" s="137" customFormat="1" ht="20.25" customHeight="1">
      <c r="B369" s="140"/>
      <c r="G369" s="138"/>
      <c r="H369" s="138"/>
      <c r="I369" s="138"/>
      <c r="J369" s="303"/>
      <c r="K369" s="138"/>
      <c r="L369" s="138"/>
      <c r="M369" s="138"/>
      <c r="N369" s="138"/>
    </row>
    <row r="370" spans="2:14" s="137" customFormat="1" ht="20.25" customHeight="1">
      <c r="B370" s="140"/>
      <c r="G370" s="138"/>
      <c r="H370" s="138"/>
      <c r="I370" s="138"/>
      <c r="J370" s="303"/>
      <c r="K370" s="138"/>
      <c r="L370" s="138"/>
      <c r="M370" s="138"/>
      <c r="N370" s="138"/>
    </row>
    <row r="371" spans="2:14" s="137" customFormat="1" ht="20.25" customHeight="1">
      <c r="B371" s="140"/>
      <c r="G371" s="138"/>
      <c r="H371" s="138"/>
      <c r="I371" s="138"/>
      <c r="J371" s="303"/>
      <c r="K371" s="138"/>
      <c r="L371" s="138"/>
      <c r="M371" s="138"/>
      <c r="N371" s="138"/>
    </row>
    <row r="372" spans="2:14" s="137" customFormat="1" ht="20.25" customHeight="1">
      <c r="B372" s="140"/>
      <c r="G372" s="138"/>
      <c r="H372" s="138"/>
      <c r="I372" s="138"/>
      <c r="J372" s="303"/>
      <c r="K372" s="138"/>
      <c r="L372" s="138"/>
      <c r="M372" s="138"/>
      <c r="N372" s="138"/>
    </row>
    <row r="373" spans="2:14" s="137" customFormat="1" ht="20.25" customHeight="1">
      <c r="B373" s="140"/>
      <c r="G373" s="138"/>
      <c r="H373" s="138"/>
      <c r="I373" s="138"/>
      <c r="J373" s="303"/>
      <c r="K373" s="138"/>
      <c r="L373" s="138"/>
      <c r="M373" s="138"/>
      <c r="N373" s="138"/>
    </row>
    <row r="374" spans="2:14" s="137" customFormat="1" ht="20.25" customHeight="1">
      <c r="B374" s="140"/>
      <c r="G374" s="138"/>
      <c r="H374" s="138"/>
      <c r="I374" s="138"/>
      <c r="J374" s="303"/>
      <c r="K374" s="138"/>
      <c r="L374" s="138"/>
      <c r="M374" s="138"/>
      <c r="N374" s="138"/>
    </row>
    <row r="375" spans="2:14" s="137" customFormat="1" ht="20.25" customHeight="1">
      <c r="B375" s="140"/>
      <c r="G375" s="138"/>
      <c r="H375" s="138"/>
      <c r="I375" s="138"/>
      <c r="J375" s="303"/>
      <c r="K375" s="138"/>
      <c r="L375" s="138"/>
      <c r="M375" s="138"/>
      <c r="N375" s="138"/>
    </row>
    <row r="376" spans="2:14" s="137" customFormat="1" ht="20.25" customHeight="1">
      <c r="B376" s="140"/>
      <c r="G376" s="138"/>
      <c r="H376" s="138"/>
      <c r="I376" s="138"/>
      <c r="J376" s="303"/>
      <c r="K376" s="138"/>
      <c r="L376" s="138"/>
      <c r="M376" s="138"/>
      <c r="N376" s="138"/>
    </row>
    <row r="377" spans="2:14" s="137" customFormat="1" ht="20.25" customHeight="1">
      <c r="B377" s="140"/>
      <c r="G377" s="138"/>
      <c r="H377" s="138"/>
      <c r="I377" s="138"/>
      <c r="J377" s="303"/>
      <c r="K377" s="138"/>
      <c r="L377" s="138"/>
      <c r="M377" s="138"/>
      <c r="N377" s="138"/>
    </row>
    <row r="378" spans="2:14" s="137" customFormat="1" ht="20.25" customHeight="1">
      <c r="B378" s="140"/>
      <c r="G378" s="138"/>
      <c r="H378" s="138"/>
      <c r="I378" s="138"/>
      <c r="J378" s="303"/>
      <c r="K378" s="138"/>
      <c r="L378" s="138"/>
      <c r="M378" s="138"/>
      <c r="N378" s="138"/>
    </row>
    <row r="379" spans="2:14" s="137" customFormat="1" ht="20.25" customHeight="1">
      <c r="B379" s="140"/>
      <c r="G379" s="138"/>
      <c r="H379" s="138"/>
      <c r="I379" s="138"/>
      <c r="J379" s="303"/>
      <c r="K379" s="138"/>
      <c r="L379" s="138"/>
      <c r="M379" s="138"/>
      <c r="N379" s="138"/>
    </row>
    <row r="380" spans="2:14" s="137" customFormat="1" ht="20.25" customHeight="1">
      <c r="B380" s="140"/>
      <c r="G380" s="138"/>
      <c r="H380" s="138"/>
      <c r="I380" s="138"/>
      <c r="J380" s="303"/>
      <c r="K380" s="138"/>
      <c r="L380" s="138"/>
      <c r="M380" s="138"/>
      <c r="N380" s="138"/>
    </row>
    <row r="381" spans="2:14" s="137" customFormat="1" ht="20.25" customHeight="1">
      <c r="B381" s="140"/>
      <c r="G381" s="138"/>
      <c r="H381" s="138"/>
      <c r="I381" s="138"/>
      <c r="J381" s="303"/>
      <c r="K381" s="138"/>
      <c r="L381" s="138"/>
      <c r="M381" s="138"/>
      <c r="N381" s="138"/>
    </row>
    <row r="382" spans="2:14" s="137" customFormat="1" ht="20.25" customHeight="1">
      <c r="B382" s="140"/>
      <c r="G382" s="138"/>
      <c r="H382" s="138"/>
      <c r="I382" s="138"/>
      <c r="J382" s="303"/>
      <c r="K382" s="138"/>
      <c r="L382" s="138"/>
      <c r="M382" s="138"/>
      <c r="N382" s="138"/>
    </row>
    <row r="383" spans="2:14" s="137" customFormat="1" ht="20.25" customHeight="1">
      <c r="B383" s="140"/>
      <c r="G383" s="138"/>
      <c r="H383" s="138"/>
      <c r="I383" s="138"/>
      <c r="J383" s="303"/>
      <c r="K383" s="138"/>
      <c r="L383" s="138"/>
      <c r="M383" s="138"/>
      <c r="N383" s="138"/>
    </row>
    <row r="384" spans="2:14" s="137" customFormat="1" ht="20.25" customHeight="1">
      <c r="B384" s="140"/>
      <c r="G384" s="138"/>
      <c r="H384" s="138"/>
      <c r="I384" s="138"/>
      <c r="J384" s="303"/>
      <c r="K384" s="138"/>
      <c r="L384" s="138"/>
      <c r="M384" s="138"/>
      <c r="N384" s="138"/>
    </row>
    <row r="385" spans="2:14" s="137" customFormat="1" ht="20.25" customHeight="1">
      <c r="B385" s="140"/>
      <c r="G385" s="138"/>
      <c r="H385" s="138"/>
      <c r="I385" s="138"/>
      <c r="J385" s="303"/>
      <c r="K385" s="138"/>
      <c r="L385" s="138"/>
      <c r="M385" s="138"/>
      <c r="N385" s="138"/>
    </row>
    <row r="386" spans="2:14" s="137" customFormat="1" ht="20.25" customHeight="1">
      <c r="B386" s="140"/>
      <c r="G386" s="138"/>
      <c r="H386" s="138"/>
      <c r="I386" s="138"/>
      <c r="J386" s="303"/>
      <c r="K386" s="138"/>
      <c r="L386" s="138"/>
      <c r="M386" s="138"/>
      <c r="N386" s="138"/>
    </row>
    <row r="387" spans="2:14" s="137" customFormat="1" ht="20.25" customHeight="1">
      <c r="B387" s="140"/>
      <c r="G387" s="138"/>
      <c r="H387" s="138"/>
      <c r="I387" s="138"/>
      <c r="J387" s="303"/>
      <c r="K387" s="138"/>
      <c r="L387" s="138"/>
      <c r="M387" s="138"/>
      <c r="N387" s="138"/>
    </row>
    <row r="388" spans="2:14" s="137" customFormat="1" ht="20.25" customHeight="1">
      <c r="B388" s="140"/>
      <c r="G388" s="138"/>
      <c r="H388" s="138"/>
      <c r="I388" s="138"/>
      <c r="J388" s="303"/>
      <c r="K388" s="138"/>
      <c r="L388" s="138"/>
      <c r="M388" s="138"/>
      <c r="N388" s="138"/>
    </row>
    <row r="389" spans="2:14" s="137" customFormat="1" ht="20.25" customHeight="1">
      <c r="B389" s="140"/>
      <c r="G389" s="138"/>
      <c r="H389" s="138"/>
      <c r="I389" s="138"/>
      <c r="J389" s="303"/>
      <c r="K389" s="138"/>
      <c r="L389" s="138"/>
      <c r="M389" s="138"/>
      <c r="N389" s="138"/>
    </row>
    <row r="390" spans="2:14" s="137" customFormat="1" ht="20.25" customHeight="1">
      <c r="B390" s="140"/>
      <c r="G390" s="138"/>
      <c r="H390" s="138"/>
      <c r="I390" s="138"/>
      <c r="J390" s="303"/>
      <c r="K390" s="138"/>
      <c r="L390" s="138"/>
      <c r="M390" s="138"/>
      <c r="N390" s="138"/>
    </row>
    <row r="391" spans="2:14" s="137" customFormat="1" ht="20.25" customHeight="1">
      <c r="B391" s="140"/>
      <c r="G391" s="138"/>
      <c r="H391" s="138"/>
      <c r="I391" s="138"/>
      <c r="J391" s="303"/>
      <c r="K391" s="138"/>
      <c r="L391" s="138"/>
      <c r="M391" s="138"/>
      <c r="N391" s="138"/>
    </row>
    <row r="392" spans="2:14" s="137" customFormat="1" ht="20.25" customHeight="1">
      <c r="B392" s="140"/>
      <c r="G392" s="138"/>
      <c r="H392" s="138"/>
      <c r="I392" s="138"/>
      <c r="J392" s="303"/>
      <c r="K392" s="138"/>
      <c r="L392" s="138"/>
      <c r="M392" s="138"/>
      <c r="N392" s="138"/>
    </row>
    <row r="393" spans="2:14" s="137" customFormat="1" ht="20.25" customHeight="1">
      <c r="B393" s="140"/>
      <c r="G393" s="138"/>
      <c r="H393" s="138"/>
      <c r="I393" s="138"/>
      <c r="J393" s="303"/>
      <c r="K393" s="138"/>
      <c r="L393" s="138"/>
      <c r="M393" s="138"/>
      <c r="N393" s="138"/>
    </row>
    <row r="394" spans="2:14" s="137" customFormat="1" ht="20.25" customHeight="1">
      <c r="B394" s="140"/>
      <c r="G394" s="138"/>
      <c r="H394" s="138"/>
      <c r="I394" s="138"/>
      <c r="J394" s="303"/>
      <c r="K394" s="138"/>
      <c r="L394" s="138"/>
      <c r="M394" s="138"/>
      <c r="N394" s="138"/>
    </row>
    <row r="395" spans="2:14" s="137" customFormat="1" ht="20.25" customHeight="1">
      <c r="B395" s="140"/>
      <c r="G395" s="138"/>
      <c r="H395" s="138"/>
      <c r="I395" s="138"/>
      <c r="J395" s="303"/>
      <c r="K395" s="138"/>
      <c r="L395" s="138"/>
      <c r="M395" s="138"/>
      <c r="N395" s="138"/>
    </row>
    <row r="396" spans="2:14" s="137" customFormat="1" ht="20.25" customHeight="1">
      <c r="B396" s="140"/>
      <c r="G396" s="138"/>
      <c r="H396" s="138"/>
      <c r="I396" s="138"/>
      <c r="J396" s="303"/>
      <c r="K396" s="138"/>
      <c r="L396" s="138"/>
      <c r="M396" s="138"/>
      <c r="N396" s="138"/>
    </row>
    <row r="397" spans="2:14" s="137" customFormat="1" ht="20.25" customHeight="1">
      <c r="B397" s="140"/>
      <c r="G397" s="138"/>
      <c r="H397" s="138"/>
      <c r="I397" s="138"/>
      <c r="J397" s="303"/>
      <c r="K397" s="138"/>
      <c r="L397" s="138"/>
      <c r="M397" s="138"/>
      <c r="N397" s="138"/>
    </row>
    <row r="398" spans="2:14" s="137" customFormat="1" ht="20.25" customHeight="1">
      <c r="B398" s="140"/>
      <c r="G398" s="138"/>
      <c r="H398" s="138"/>
      <c r="I398" s="138"/>
      <c r="J398" s="303"/>
      <c r="K398" s="138"/>
      <c r="L398" s="138"/>
      <c r="M398" s="138"/>
      <c r="N398" s="138"/>
    </row>
    <row r="399" spans="2:14" s="137" customFormat="1" ht="20.25" customHeight="1">
      <c r="B399" s="140"/>
      <c r="G399" s="138"/>
      <c r="H399" s="138"/>
      <c r="I399" s="138"/>
      <c r="J399" s="303"/>
      <c r="K399" s="138"/>
      <c r="L399" s="138"/>
      <c r="M399" s="138"/>
      <c r="N399" s="138"/>
    </row>
    <row r="400" spans="2:14" s="137" customFormat="1" ht="20.25" customHeight="1">
      <c r="B400" s="140"/>
      <c r="G400" s="138"/>
      <c r="H400" s="138"/>
      <c r="I400" s="138"/>
      <c r="J400" s="303"/>
      <c r="K400" s="138"/>
      <c r="L400" s="138"/>
      <c r="M400" s="138"/>
      <c r="N400" s="138"/>
    </row>
    <row r="401" spans="2:14" s="137" customFormat="1" ht="20.25" customHeight="1">
      <c r="B401" s="140"/>
      <c r="G401" s="138"/>
      <c r="H401" s="138"/>
      <c r="I401" s="138"/>
      <c r="J401" s="303"/>
      <c r="K401" s="138"/>
      <c r="L401" s="138"/>
      <c r="M401" s="138"/>
      <c r="N401" s="138"/>
    </row>
    <row r="402" spans="2:14" s="137" customFormat="1" ht="20.25" customHeight="1">
      <c r="B402" s="140"/>
      <c r="G402" s="138"/>
      <c r="H402" s="138"/>
      <c r="I402" s="138"/>
      <c r="J402" s="303"/>
      <c r="K402" s="138"/>
      <c r="L402" s="138"/>
      <c r="M402" s="138"/>
      <c r="N402" s="138"/>
    </row>
    <row r="403" spans="2:14" s="137" customFormat="1" ht="20.25" customHeight="1">
      <c r="B403" s="140"/>
      <c r="G403" s="138"/>
      <c r="H403" s="138"/>
      <c r="I403" s="138"/>
      <c r="J403" s="303"/>
      <c r="K403" s="138"/>
      <c r="L403" s="138"/>
      <c r="M403" s="138"/>
      <c r="N403" s="138"/>
    </row>
    <row r="404" spans="2:14" s="137" customFormat="1" ht="20.25" customHeight="1">
      <c r="B404" s="140"/>
      <c r="G404" s="138"/>
      <c r="H404" s="138"/>
      <c r="I404" s="138"/>
      <c r="J404" s="303"/>
      <c r="K404" s="138"/>
      <c r="L404" s="138"/>
      <c r="M404" s="138"/>
      <c r="N404" s="138"/>
    </row>
    <row r="405" spans="2:14" s="137" customFormat="1" ht="20.25" customHeight="1">
      <c r="B405" s="140"/>
      <c r="G405" s="138"/>
      <c r="H405" s="138"/>
      <c r="I405" s="138"/>
      <c r="J405" s="303"/>
      <c r="K405" s="138"/>
      <c r="L405" s="138"/>
      <c r="M405" s="138"/>
      <c r="N405" s="138"/>
    </row>
    <row r="406" spans="2:14" s="137" customFormat="1" ht="20.25" customHeight="1">
      <c r="B406" s="140"/>
      <c r="G406" s="138"/>
      <c r="H406" s="138"/>
      <c r="I406" s="138"/>
      <c r="J406" s="303"/>
      <c r="K406" s="138"/>
      <c r="L406" s="138"/>
      <c r="M406" s="138"/>
      <c r="N406" s="138"/>
    </row>
    <row r="407" spans="2:14" s="137" customFormat="1" ht="20.25" customHeight="1">
      <c r="B407" s="140"/>
      <c r="G407" s="138"/>
      <c r="H407" s="138"/>
      <c r="I407" s="138"/>
      <c r="J407" s="303"/>
      <c r="K407" s="138"/>
      <c r="L407" s="138"/>
      <c r="M407" s="138"/>
      <c r="N407" s="138"/>
    </row>
    <row r="408" spans="2:14" s="137" customFormat="1" ht="20.25" customHeight="1">
      <c r="B408" s="140"/>
      <c r="G408" s="138"/>
      <c r="H408" s="138"/>
      <c r="I408" s="138"/>
      <c r="J408" s="303"/>
      <c r="K408" s="138"/>
      <c r="L408" s="138"/>
      <c r="M408" s="138"/>
      <c r="N408" s="138"/>
    </row>
    <row r="409" spans="2:14" s="137" customFormat="1" ht="20.25" customHeight="1">
      <c r="B409" s="140"/>
      <c r="G409" s="138"/>
      <c r="H409" s="138"/>
      <c r="I409" s="138"/>
      <c r="J409" s="303"/>
      <c r="K409" s="138"/>
      <c r="L409" s="138"/>
      <c r="M409" s="138"/>
      <c r="N409" s="138"/>
    </row>
    <row r="410" spans="2:14" s="137" customFormat="1" ht="20.25" customHeight="1">
      <c r="B410" s="140"/>
      <c r="G410" s="138"/>
      <c r="H410" s="138"/>
      <c r="I410" s="138"/>
      <c r="J410" s="303"/>
      <c r="K410" s="138"/>
      <c r="L410" s="138"/>
      <c r="M410" s="138"/>
      <c r="N410" s="138"/>
    </row>
    <row r="411" spans="2:14" s="137" customFormat="1" ht="20.25" customHeight="1">
      <c r="B411" s="140"/>
      <c r="G411" s="138"/>
      <c r="H411" s="138"/>
      <c r="I411" s="138"/>
      <c r="J411" s="303"/>
      <c r="K411" s="138"/>
      <c r="L411" s="138"/>
      <c r="M411" s="138"/>
      <c r="N411" s="138"/>
    </row>
    <row r="412" spans="2:14" s="137" customFormat="1" ht="20.25" customHeight="1">
      <c r="B412" s="140"/>
      <c r="G412" s="138"/>
      <c r="H412" s="138"/>
      <c r="I412" s="138"/>
      <c r="J412" s="303"/>
      <c r="K412" s="138"/>
      <c r="L412" s="138"/>
      <c r="M412" s="138"/>
      <c r="N412" s="138"/>
    </row>
    <row r="413" spans="2:14" s="137" customFormat="1" ht="20.25" customHeight="1">
      <c r="B413" s="140"/>
      <c r="G413" s="138"/>
      <c r="H413" s="138"/>
      <c r="I413" s="138"/>
      <c r="J413" s="303"/>
      <c r="K413" s="138"/>
      <c r="L413" s="138"/>
      <c r="M413" s="138"/>
      <c r="N413" s="138"/>
    </row>
    <row r="414" spans="2:14" s="137" customFormat="1" ht="20.25" customHeight="1">
      <c r="B414" s="140"/>
      <c r="G414" s="138"/>
      <c r="H414" s="138"/>
      <c r="I414" s="138"/>
      <c r="J414" s="303"/>
      <c r="K414" s="138"/>
      <c r="L414" s="138"/>
      <c r="M414" s="138"/>
      <c r="N414" s="138"/>
    </row>
    <row r="415" spans="2:14" s="137" customFormat="1" ht="20.25" customHeight="1">
      <c r="B415" s="140"/>
      <c r="G415" s="138"/>
      <c r="H415" s="138"/>
      <c r="I415" s="138"/>
      <c r="J415" s="303"/>
      <c r="K415" s="138"/>
      <c r="L415" s="138"/>
      <c r="M415" s="138"/>
      <c r="N415" s="138"/>
    </row>
    <row r="416" spans="2:14" s="137" customFormat="1" ht="20.25" customHeight="1">
      <c r="B416" s="140"/>
      <c r="G416" s="138"/>
      <c r="H416" s="138"/>
      <c r="I416" s="138"/>
      <c r="J416" s="303"/>
      <c r="K416" s="138"/>
      <c r="L416" s="138"/>
      <c r="M416" s="138"/>
      <c r="N416" s="138"/>
    </row>
    <row r="417" spans="2:14" s="137" customFormat="1" ht="20.25" customHeight="1">
      <c r="B417" s="140"/>
      <c r="G417" s="138"/>
      <c r="H417" s="138"/>
      <c r="I417" s="138"/>
      <c r="J417" s="303"/>
      <c r="K417" s="138"/>
      <c r="L417" s="138"/>
      <c r="M417" s="138"/>
      <c r="N417" s="138"/>
    </row>
    <row r="418" spans="2:14" s="137" customFormat="1" ht="20.25" customHeight="1">
      <c r="B418" s="140"/>
      <c r="G418" s="138"/>
      <c r="H418" s="138"/>
      <c r="I418" s="138"/>
      <c r="J418" s="303"/>
      <c r="K418" s="138"/>
      <c r="L418" s="138"/>
      <c r="M418" s="138"/>
      <c r="N418" s="138"/>
    </row>
    <row r="419" spans="2:14" s="137" customFormat="1" ht="20.25" customHeight="1">
      <c r="B419" s="140"/>
      <c r="G419" s="138"/>
      <c r="H419" s="138"/>
      <c r="I419" s="138"/>
      <c r="J419" s="303"/>
      <c r="K419" s="138"/>
      <c r="L419" s="138"/>
      <c r="M419" s="138"/>
      <c r="N419" s="138"/>
    </row>
    <row r="420" spans="2:14" s="137" customFormat="1" ht="20.25" customHeight="1">
      <c r="B420" s="140"/>
      <c r="G420" s="138"/>
      <c r="H420" s="138"/>
      <c r="I420" s="138"/>
      <c r="J420" s="303"/>
      <c r="K420" s="138"/>
      <c r="L420" s="138"/>
      <c r="M420" s="138"/>
      <c r="N420" s="138"/>
    </row>
    <row r="421" spans="2:14" s="137" customFormat="1" ht="20.25" customHeight="1">
      <c r="B421" s="140"/>
      <c r="G421" s="138"/>
      <c r="H421" s="138"/>
      <c r="I421" s="138"/>
      <c r="J421" s="303"/>
      <c r="K421" s="138"/>
      <c r="L421" s="138"/>
      <c r="M421" s="138"/>
      <c r="N421" s="138"/>
    </row>
    <row r="422" spans="2:14" s="137" customFormat="1" ht="20.25" customHeight="1">
      <c r="B422" s="140"/>
      <c r="G422" s="138"/>
      <c r="H422" s="138"/>
      <c r="I422" s="138"/>
      <c r="J422" s="303"/>
      <c r="K422" s="138"/>
      <c r="L422" s="138"/>
      <c r="M422" s="138"/>
      <c r="N422" s="138"/>
    </row>
    <row r="423" spans="2:14" s="137" customFormat="1" ht="20.25" customHeight="1">
      <c r="B423" s="140"/>
      <c r="G423" s="138"/>
      <c r="H423" s="138"/>
      <c r="I423" s="138"/>
      <c r="J423" s="303"/>
      <c r="K423" s="138"/>
      <c r="L423" s="138"/>
      <c r="M423" s="138"/>
      <c r="N423" s="138"/>
    </row>
    <row r="424" spans="2:14" s="137" customFormat="1" ht="20.25" customHeight="1">
      <c r="B424" s="140"/>
      <c r="G424" s="138"/>
      <c r="H424" s="138"/>
      <c r="I424" s="138"/>
      <c r="J424" s="303"/>
      <c r="K424" s="138"/>
      <c r="L424" s="138"/>
      <c r="M424" s="138"/>
      <c r="N424" s="138"/>
    </row>
    <row r="425" spans="2:14" s="137" customFormat="1" ht="20.25" customHeight="1">
      <c r="B425" s="140"/>
      <c r="G425" s="138"/>
      <c r="H425" s="138"/>
      <c r="I425" s="138"/>
      <c r="J425" s="303"/>
      <c r="K425" s="138"/>
      <c r="L425" s="138"/>
      <c r="M425" s="138"/>
      <c r="N425" s="138"/>
    </row>
    <row r="426" spans="2:14" s="137" customFormat="1" ht="20.25" customHeight="1">
      <c r="B426" s="140"/>
      <c r="G426" s="138"/>
      <c r="H426" s="138"/>
      <c r="I426" s="138"/>
      <c r="J426" s="303"/>
      <c r="K426" s="138"/>
      <c r="L426" s="138"/>
      <c r="M426" s="138"/>
      <c r="N426" s="138"/>
    </row>
    <row r="427" spans="2:14" s="137" customFormat="1" ht="20.25" customHeight="1">
      <c r="B427" s="140"/>
      <c r="G427" s="138"/>
      <c r="H427" s="138"/>
      <c r="I427" s="138"/>
      <c r="J427" s="303"/>
      <c r="K427" s="138"/>
      <c r="L427" s="138"/>
      <c r="M427" s="138"/>
      <c r="N427" s="138"/>
    </row>
    <row r="428" spans="2:14" s="137" customFormat="1" ht="20.25" customHeight="1">
      <c r="B428" s="140"/>
      <c r="G428" s="138"/>
      <c r="H428" s="138"/>
      <c r="I428" s="138"/>
      <c r="J428" s="303"/>
      <c r="K428" s="138"/>
      <c r="L428" s="138"/>
      <c r="M428" s="138"/>
      <c r="N428" s="138"/>
    </row>
    <row r="429" spans="2:14" s="137" customFormat="1" ht="20.25" customHeight="1">
      <c r="B429" s="140"/>
      <c r="G429" s="138"/>
      <c r="H429" s="138"/>
      <c r="I429" s="138"/>
      <c r="J429" s="303"/>
      <c r="K429" s="138"/>
      <c r="L429" s="138"/>
      <c r="M429" s="138"/>
      <c r="N429" s="138"/>
    </row>
    <row r="430" spans="2:14" s="137" customFormat="1" ht="20.25" customHeight="1">
      <c r="B430" s="140"/>
      <c r="G430" s="138"/>
      <c r="H430" s="138"/>
      <c r="I430" s="138"/>
      <c r="J430" s="303"/>
      <c r="K430" s="138"/>
      <c r="L430" s="138"/>
      <c r="M430" s="138"/>
      <c r="N430" s="138"/>
    </row>
    <row r="431" spans="2:14" s="137" customFormat="1" ht="20.25" customHeight="1">
      <c r="B431" s="140"/>
      <c r="G431" s="138"/>
      <c r="H431" s="138"/>
      <c r="I431" s="138"/>
      <c r="J431" s="303"/>
      <c r="K431" s="138"/>
      <c r="L431" s="138"/>
      <c r="M431" s="138"/>
      <c r="N431" s="138"/>
    </row>
    <row r="432" spans="2:14" s="137" customFormat="1" ht="20.25" customHeight="1">
      <c r="B432" s="140"/>
      <c r="G432" s="138"/>
      <c r="H432" s="138"/>
      <c r="I432" s="138"/>
      <c r="J432" s="303"/>
      <c r="K432" s="138"/>
      <c r="L432" s="138"/>
      <c r="M432" s="138"/>
      <c r="N432" s="138"/>
    </row>
    <row r="433" spans="2:14" s="137" customFormat="1" ht="20.25" customHeight="1">
      <c r="B433" s="140"/>
      <c r="G433" s="138"/>
      <c r="H433" s="138"/>
      <c r="I433" s="138"/>
      <c r="J433" s="303"/>
      <c r="K433" s="138"/>
      <c r="L433" s="138"/>
      <c r="M433" s="138"/>
      <c r="N433" s="138"/>
    </row>
    <row r="434" spans="2:14" s="137" customFormat="1" ht="20.25" customHeight="1">
      <c r="B434" s="140"/>
      <c r="G434" s="138"/>
      <c r="H434" s="138"/>
      <c r="I434" s="138"/>
      <c r="J434" s="303"/>
      <c r="K434" s="138"/>
      <c r="L434" s="138"/>
      <c r="M434" s="138"/>
      <c r="N434" s="138"/>
    </row>
    <row r="435" spans="2:14" s="137" customFormat="1" ht="20.25" customHeight="1">
      <c r="B435" s="140"/>
      <c r="G435" s="138"/>
      <c r="H435" s="138"/>
      <c r="I435" s="138"/>
      <c r="J435" s="303"/>
      <c r="K435" s="138"/>
      <c r="L435" s="138"/>
      <c r="M435" s="138"/>
      <c r="N435" s="138"/>
    </row>
    <row r="436" spans="2:14" s="137" customFormat="1" ht="20.25" customHeight="1">
      <c r="B436" s="140"/>
      <c r="G436" s="138"/>
      <c r="H436" s="138"/>
      <c r="I436" s="138"/>
      <c r="J436" s="303"/>
      <c r="K436" s="138"/>
      <c r="L436" s="138"/>
      <c r="M436" s="138"/>
      <c r="N436" s="138"/>
    </row>
    <row r="437" spans="2:14" s="137" customFormat="1" ht="20.25" customHeight="1">
      <c r="B437" s="140"/>
      <c r="G437" s="138"/>
      <c r="H437" s="138"/>
      <c r="I437" s="138"/>
      <c r="J437" s="303"/>
      <c r="K437" s="138"/>
      <c r="L437" s="138"/>
      <c r="M437" s="138"/>
      <c r="N437" s="138"/>
    </row>
    <row r="438" spans="2:14" s="137" customFormat="1" ht="20.25" customHeight="1">
      <c r="B438" s="140"/>
      <c r="G438" s="138"/>
      <c r="H438" s="138"/>
      <c r="I438" s="138"/>
      <c r="J438" s="303"/>
      <c r="K438" s="138"/>
      <c r="L438" s="138"/>
      <c r="M438" s="138"/>
      <c r="N438" s="138"/>
    </row>
    <row r="439" spans="2:14" s="137" customFormat="1" ht="20.25" customHeight="1">
      <c r="B439" s="140"/>
      <c r="G439" s="138"/>
      <c r="H439" s="138"/>
      <c r="I439" s="138"/>
      <c r="J439" s="303"/>
      <c r="K439" s="138"/>
      <c r="L439" s="138"/>
      <c r="M439" s="138"/>
      <c r="N439" s="138"/>
    </row>
    <row r="440" spans="2:14" s="137" customFormat="1" ht="20.25" customHeight="1">
      <c r="B440" s="140"/>
      <c r="G440" s="138"/>
      <c r="H440" s="138"/>
      <c r="I440" s="138"/>
      <c r="J440" s="303"/>
      <c r="K440" s="138"/>
      <c r="L440" s="138"/>
      <c r="M440" s="138"/>
      <c r="N440" s="138"/>
    </row>
    <row r="441" spans="2:14" s="137" customFormat="1" ht="20.25" customHeight="1">
      <c r="B441" s="140"/>
      <c r="G441" s="138"/>
      <c r="H441" s="138"/>
      <c r="I441" s="138"/>
      <c r="J441" s="303"/>
      <c r="K441" s="138"/>
      <c r="L441" s="138"/>
      <c r="M441" s="138"/>
      <c r="N441" s="138"/>
    </row>
    <row r="442" spans="2:14" s="137" customFormat="1" ht="20.25" customHeight="1">
      <c r="B442" s="140"/>
      <c r="G442" s="138"/>
      <c r="H442" s="138"/>
      <c r="I442" s="138"/>
      <c r="J442" s="303"/>
      <c r="K442" s="138"/>
      <c r="L442" s="138"/>
      <c r="M442" s="138"/>
      <c r="N442" s="138"/>
    </row>
    <row r="443" spans="2:14" s="137" customFormat="1" ht="20.25" customHeight="1">
      <c r="B443" s="140"/>
      <c r="G443" s="138"/>
      <c r="H443" s="138"/>
      <c r="I443" s="138"/>
      <c r="J443" s="303"/>
      <c r="K443" s="138"/>
      <c r="L443" s="138"/>
      <c r="M443" s="138"/>
      <c r="N443" s="138"/>
    </row>
    <row r="444" spans="2:14" s="137" customFormat="1" ht="20.25" customHeight="1">
      <c r="B444" s="140"/>
      <c r="G444" s="138"/>
      <c r="H444" s="138"/>
      <c r="I444" s="138"/>
      <c r="J444" s="303"/>
      <c r="K444" s="138"/>
      <c r="L444" s="138"/>
      <c r="M444" s="138"/>
      <c r="N444" s="138"/>
    </row>
    <row r="445" spans="2:14" s="137" customFormat="1" ht="20.25" customHeight="1">
      <c r="B445" s="140"/>
      <c r="G445" s="138"/>
      <c r="H445" s="138"/>
      <c r="I445" s="138"/>
      <c r="J445" s="303"/>
      <c r="K445" s="138"/>
      <c r="L445" s="138"/>
      <c r="M445" s="138"/>
      <c r="N445" s="138"/>
    </row>
    <row r="446" spans="2:14" s="137" customFormat="1" ht="20.25" customHeight="1">
      <c r="B446" s="140"/>
      <c r="G446" s="138"/>
      <c r="H446" s="138"/>
      <c r="I446" s="138"/>
      <c r="J446" s="303"/>
      <c r="K446" s="138"/>
      <c r="L446" s="138"/>
      <c r="M446" s="138"/>
      <c r="N446" s="138"/>
    </row>
    <row r="447" spans="2:14" s="137" customFormat="1" ht="20.25" customHeight="1">
      <c r="B447" s="140"/>
      <c r="G447" s="138"/>
      <c r="H447" s="138"/>
      <c r="I447" s="138"/>
      <c r="J447" s="303"/>
      <c r="K447" s="138"/>
      <c r="L447" s="138"/>
      <c r="M447" s="138"/>
      <c r="N447" s="138"/>
    </row>
    <row r="448" spans="2:14" s="137" customFormat="1" ht="20.25" customHeight="1">
      <c r="B448" s="140"/>
      <c r="G448" s="138"/>
      <c r="H448" s="138"/>
      <c r="I448" s="138"/>
      <c r="J448" s="303"/>
      <c r="K448" s="138"/>
      <c r="L448" s="138"/>
      <c r="M448" s="138"/>
      <c r="N448" s="138"/>
    </row>
    <row r="449" spans="2:14" s="137" customFormat="1" ht="20.25" customHeight="1">
      <c r="B449" s="140"/>
      <c r="G449" s="138"/>
      <c r="H449" s="138"/>
      <c r="I449" s="138"/>
      <c r="J449" s="303"/>
      <c r="K449" s="138"/>
      <c r="L449" s="138"/>
      <c r="M449" s="138"/>
      <c r="N449" s="138"/>
    </row>
    <row r="450" spans="2:14" s="137" customFormat="1" ht="20.25" customHeight="1">
      <c r="B450" s="140"/>
      <c r="G450" s="138"/>
      <c r="H450" s="138"/>
      <c r="I450" s="138"/>
      <c r="J450" s="303"/>
      <c r="K450" s="138"/>
      <c r="L450" s="138"/>
      <c r="M450" s="138"/>
      <c r="N450" s="138"/>
    </row>
    <row r="451" spans="2:14" s="137" customFormat="1" ht="20.25" customHeight="1">
      <c r="B451" s="140"/>
      <c r="G451" s="138"/>
      <c r="H451" s="138"/>
      <c r="I451" s="138"/>
      <c r="J451" s="303"/>
      <c r="K451" s="138"/>
      <c r="L451" s="138"/>
      <c r="M451" s="138"/>
      <c r="N451" s="138"/>
    </row>
    <row r="452" spans="2:14" s="137" customFormat="1" ht="20.25" customHeight="1">
      <c r="B452" s="140"/>
      <c r="G452" s="138"/>
      <c r="H452" s="138"/>
      <c r="I452" s="138"/>
      <c r="J452" s="303"/>
      <c r="K452" s="138"/>
      <c r="L452" s="138"/>
      <c r="M452" s="138"/>
      <c r="N452" s="138"/>
    </row>
    <row r="453" spans="2:14" s="137" customFormat="1" ht="20.25" customHeight="1">
      <c r="B453" s="140"/>
      <c r="G453" s="138"/>
      <c r="H453" s="138"/>
      <c r="I453" s="138"/>
      <c r="J453" s="303"/>
      <c r="K453" s="138"/>
      <c r="L453" s="138"/>
      <c r="M453" s="138"/>
      <c r="N453" s="138"/>
    </row>
    <row r="454" spans="2:14" s="137" customFormat="1" ht="20.25" customHeight="1">
      <c r="B454" s="140"/>
      <c r="G454" s="138"/>
      <c r="H454" s="138"/>
      <c r="I454" s="138"/>
      <c r="J454" s="303"/>
      <c r="K454" s="138"/>
      <c r="L454" s="138"/>
      <c r="M454" s="138"/>
      <c r="N454" s="138"/>
    </row>
    <row r="455" spans="2:14" s="137" customFormat="1" ht="20.25" customHeight="1">
      <c r="B455" s="140"/>
      <c r="G455" s="138"/>
      <c r="H455" s="138"/>
      <c r="I455" s="138"/>
      <c r="J455" s="303"/>
      <c r="K455" s="138"/>
      <c r="L455" s="138"/>
      <c r="M455" s="138"/>
      <c r="N455" s="138"/>
    </row>
    <row r="456" spans="2:14" s="137" customFormat="1" ht="20.25" customHeight="1">
      <c r="B456" s="140"/>
      <c r="G456" s="138"/>
      <c r="H456" s="138"/>
      <c r="I456" s="138"/>
      <c r="J456" s="303"/>
      <c r="K456" s="138"/>
      <c r="L456" s="138"/>
      <c r="M456" s="138"/>
      <c r="N456" s="138"/>
    </row>
    <row r="457" spans="2:14" s="137" customFormat="1" ht="20.25" customHeight="1">
      <c r="B457" s="140"/>
      <c r="G457" s="138"/>
      <c r="H457" s="138"/>
      <c r="I457" s="138"/>
      <c r="J457" s="303"/>
      <c r="K457" s="138"/>
      <c r="L457" s="138"/>
      <c r="M457" s="138"/>
      <c r="N457" s="138"/>
    </row>
    <row r="458" spans="2:14" s="137" customFormat="1" ht="20.25" customHeight="1">
      <c r="B458" s="140"/>
      <c r="G458" s="138"/>
      <c r="H458" s="138"/>
      <c r="I458" s="138"/>
      <c r="J458" s="303"/>
      <c r="K458" s="138"/>
      <c r="L458" s="138"/>
      <c r="M458" s="138"/>
      <c r="N458" s="138"/>
    </row>
    <row r="459" spans="2:14" s="137" customFormat="1" ht="20.25" customHeight="1">
      <c r="B459" s="140"/>
      <c r="G459" s="138"/>
      <c r="H459" s="138"/>
      <c r="I459" s="138"/>
      <c r="J459" s="303"/>
      <c r="K459" s="138"/>
      <c r="L459" s="138"/>
      <c r="M459" s="138"/>
      <c r="N459" s="138"/>
    </row>
    <row r="460" spans="2:14" s="137" customFormat="1" ht="20.25" customHeight="1">
      <c r="B460" s="140"/>
      <c r="G460" s="138"/>
      <c r="H460" s="138"/>
      <c r="I460" s="138"/>
      <c r="J460" s="303"/>
      <c r="K460" s="138"/>
      <c r="L460" s="138"/>
      <c r="M460" s="138"/>
      <c r="N460" s="138"/>
    </row>
    <row r="461" spans="2:14" s="137" customFormat="1" ht="20.25" customHeight="1">
      <c r="B461" s="140"/>
      <c r="G461" s="138"/>
      <c r="H461" s="138"/>
      <c r="I461" s="138"/>
      <c r="J461" s="303"/>
      <c r="K461" s="138"/>
      <c r="L461" s="138"/>
      <c r="M461" s="138"/>
      <c r="N461" s="138"/>
    </row>
    <row r="462" spans="2:14" s="137" customFormat="1" ht="20.25" customHeight="1">
      <c r="B462" s="140"/>
      <c r="G462" s="138"/>
      <c r="H462" s="138"/>
      <c r="I462" s="138"/>
      <c r="J462" s="303"/>
      <c r="K462" s="138"/>
      <c r="L462" s="138"/>
      <c r="M462" s="138"/>
      <c r="N462" s="138"/>
    </row>
    <row r="463" spans="2:14" s="137" customFormat="1" ht="20.25" customHeight="1">
      <c r="B463" s="140"/>
      <c r="G463" s="138"/>
      <c r="H463" s="138"/>
      <c r="I463" s="138"/>
      <c r="J463" s="303"/>
      <c r="K463" s="138"/>
      <c r="L463" s="138"/>
      <c r="M463" s="138"/>
      <c r="N463" s="138"/>
    </row>
    <row r="464" spans="2:14" s="137" customFormat="1" ht="20.25" customHeight="1">
      <c r="B464" s="140"/>
      <c r="G464" s="138"/>
      <c r="H464" s="138"/>
      <c r="I464" s="138"/>
      <c r="J464" s="303"/>
      <c r="K464" s="138"/>
      <c r="L464" s="138"/>
      <c r="M464" s="138"/>
      <c r="N464" s="138"/>
    </row>
    <row r="465" spans="2:14" s="137" customFormat="1" ht="20.25" customHeight="1">
      <c r="B465" s="140"/>
      <c r="G465" s="138"/>
      <c r="H465" s="138"/>
      <c r="I465" s="138"/>
      <c r="J465" s="303"/>
      <c r="K465" s="138"/>
      <c r="L465" s="138"/>
      <c r="M465" s="138"/>
      <c r="N465" s="138"/>
    </row>
    <row r="466" spans="2:14" s="137" customFormat="1" ht="20.25" customHeight="1">
      <c r="B466" s="140"/>
      <c r="G466" s="138"/>
      <c r="H466" s="138"/>
      <c r="I466" s="138"/>
      <c r="J466" s="303"/>
      <c r="K466" s="138"/>
      <c r="L466" s="138"/>
      <c r="M466" s="138"/>
      <c r="N466" s="138"/>
    </row>
    <row r="467" spans="2:14" s="137" customFormat="1" ht="20.25" customHeight="1">
      <c r="B467" s="140"/>
      <c r="G467" s="138"/>
      <c r="H467" s="138"/>
      <c r="I467" s="138"/>
      <c r="J467" s="303"/>
      <c r="K467" s="138"/>
      <c r="L467" s="138"/>
      <c r="M467" s="138"/>
      <c r="N467" s="138"/>
    </row>
    <row r="468" spans="2:14" s="137" customFormat="1" ht="20.25" customHeight="1">
      <c r="B468" s="140"/>
      <c r="G468" s="138"/>
      <c r="H468" s="138"/>
      <c r="I468" s="138"/>
      <c r="J468" s="303"/>
      <c r="K468" s="138"/>
      <c r="L468" s="138"/>
      <c r="M468" s="138"/>
      <c r="N468" s="138"/>
    </row>
    <row r="469" spans="2:14" s="137" customFormat="1" ht="20.25" customHeight="1">
      <c r="B469" s="140"/>
      <c r="G469" s="138"/>
      <c r="H469" s="138"/>
      <c r="I469" s="138"/>
      <c r="J469" s="303"/>
      <c r="K469" s="138"/>
      <c r="L469" s="138"/>
      <c r="M469" s="138"/>
      <c r="N469" s="138"/>
    </row>
    <row r="470" spans="2:14" s="137" customFormat="1" ht="20.25" customHeight="1">
      <c r="B470" s="140"/>
      <c r="G470" s="138"/>
      <c r="H470" s="138"/>
      <c r="I470" s="138"/>
      <c r="J470" s="303"/>
      <c r="K470" s="138"/>
      <c r="L470" s="138"/>
      <c r="M470" s="138"/>
      <c r="N470" s="138"/>
    </row>
    <row r="471" spans="2:14" s="137" customFormat="1" ht="20.25" customHeight="1">
      <c r="B471" s="140"/>
      <c r="G471" s="138"/>
      <c r="H471" s="138"/>
      <c r="I471" s="138"/>
      <c r="J471" s="303"/>
      <c r="K471" s="138"/>
      <c r="L471" s="138"/>
      <c r="M471" s="138"/>
      <c r="N471" s="138"/>
    </row>
    <row r="472" spans="2:14" s="137" customFormat="1" ht="20.25" customHeight="1">
      <c r="B472" s="140"/>
      <c r="G472" s="138"/>
      <c r="H472" s="138"/>
      <c r="I472" s="138"/>
      <c r="J472" s="303"/>
      <c r="K472" s="138"/>
      <c r="L472" s="138"/>
      <c r="M472" s="138"/>
      <c r="N472" s="138"/>
    </row>
    <row r="473" spans="2:14" s="137" customFormat="1" ht="20.25" customHeight="1">
      <c r="B473" s="140"/>
      <c r="G473" s="138"/>
      <c r="H473" s="138"/>
      <c r="I473" s="138"/>
      <c r="J473" s="303"/>
      <c r="K473" s="138"/>
      <c r="L473" s="138"/>
      <c r="M473" s="138"/>
      <c r="N473" s="138"/>
    </row>
    <row r="474" spans="2:14" s="137" customFormat="1" ht="20.25" customHeight="1">
      <c r="B474" s="140"/>
      <c r="G474" s="138"/>
      <c r="H474" s="138"/>
      <c r="I474" s="138"/>
      <c r="J474" s="303"/>
      <c r="K474" s="138"/>
      <c r="L474" s="138"/>
      <c r="M474" s="138"/>
      <c r="N474" s="138"/>
    </row>
    <row r="475" spans="2:14" s="137" customFormat="1" ht="20.25" customHeight="1">
      <c r="B475" s="140"/>
      <c r="G475" s="138"/>
      <c r="H475" s="138"/>
      <c r="I475" s="138"/>
      <c r="J475" s="303"/>
      <c r="K475" s="138"/>
      <c r="L475" s="138"/>
      <c r="M475" s="138"/>
      <c r="N475" s="138"/>
    </row>
    <row r="476" spans="2:14" s="137" customFormat="1" ht="20.25" customHeight="1">
      <c r="B476" s="140"/>
      <c r="G476" s="138"/>
      <c r="H476" s="138"/>
      <c r="I476" s="138"/>
      <c r="J476" s="303"/>
      <c r="K476" s="138"/>
      <c r="L476" s="138"/>
      <c r="M476" s="138"/>
      <c r="N476" s="138"/>
    </row>
    <row r="477" spans="2:14" s="137" customFormat="1" ht="20.25" customHeight="1">
      <c r="B477" s="140"/>
      <c r="G477" s="138"/>
      <c r="H477" s="138"/>
      <c r="I477" s="138"/>
      <c r="J477" s="303"/>
      <c r="K477" s="138"/>
      <c r="L477" s="138"/>
      <c r="M477" s="138"/>
      <c r="N477" s="138"/>
    </row>
    <row r="478" spans="2:14" s="137" customFormat="1" ht="20.25" customHeight="1">
      <c r="B478" s="140"/>
      <c r="G478" s="138"/>
      <c r="H478" s="138"/>
      <c r="I478" s="138"/>
      <c r="J478" s="303"/>
      <c r="K478" s="138"/>
      <c r="L478" s="138"/>
      <c r="M478" s="138"/>
      <c r="N478" s="138"/>
    </row>
    <row r="479" spans="2:14" s="137" customFormat="1" ht="20.25" customHeight="1">
      <c r="B479" s="140"/>
      <c r="G479" s="138"/>
      <c r="H479" s="138"/>
      <c r="I479" s="138"/>
      <c r="J479" s="303"/>
      <c r="K479" s="138"/>
      <c r="L479" s="138"/>
      <c r="M479" s="138"/>
      <c r="N479" s="138"/>
    </row>
    <row r="480" spans="2:14" s="137" customFormat="1" ht="20.25" customHeight="1">
      <c r="B480" s="140"/>
      <c r="G480" s="138"/>
      <c r="H480" s="138"/>
      <c r="I480" s="138"/>
      <c r="J480" s="303"/>
      <c r="K480" s="138"/>
      <c r="L480" s="138"/>
      <c r="M480" s="138"/>
      <c r="N480" s="138"/>
    </row>
    <row r="481" spans="2:14" s="137" customFormat="1" ht="20.25" customHeight="1">
      <c r="B481" s="140"/>
      <c r="G481" s="138"/>
      <c r="H481" s="138"/>
      <c r="I481" s="138"/>
      <c r="J481" s="303"/>
      <c r="K481" s="138"/>
      <c r="L481" s="138"/>
      <c r="M481" s="138"/>
      <c r="N481" s="138"/>
    </row>
    <row r="482" spans="2:14" s="137" customFormat="1" ht="20.25" customHeight="1">
      <c r="B482" s="140"/>
      <c r="G482" s="138"/>
      <c r="H482" s="138"/>
      <c r="I482" s="138"/>
      <c r="J482" s="303"/>
      <c r="K482" s="138"/>
      <c r="L482" s="138"/>
      <c r="M482" s="138"/>
      <c r="N482" s="138"/>
    </row>
    <row r="483" spans="2:14" s="137" customFormat="1" ht="20.25" customHeight="1">
      <c r="B483" s="140"/>
      <c r="G483" s="138"/>
      <c r="H483" s="138"/>
      <c r="I483" s="138"/>
      <c r="J483" s="303"/>
      <c r="K483" s="138"/>
      <c r="L483" s="138"/>
      <c r="M483" s="138"/>
      <c r="N483" s="138"/>
    </row>
    <row r="484" spans="2:14" s="137" customFormat="1" ht="20.25" customHeight="1">
      <c r="B484" s="140"/>
      <c r="G484" s="138"/>
      <c r="H484" s="138"/>
      <c r="I484" s="138"/>
      <c r="J484" s="303"/>
      <c r="K484" s="138"/>
      <c r="L484" s="138"/>
      <c r="M484" s="138"/>
      <c r="N484" s="138"/>
    </row>
    <row r="485" spans="2:14" s="137" customFormat="1" ht="20.25" customHeight="1">
      <c r="B485" s="140"/>
      <c r="G485" s="138"/>
      <c r="H485" s="138"/>
      <c r="I485" s="138"/>
      <c r="J485" s="303"/>
      <c r="K485" s="138"/>
      <c r="L485" s="138"/>
      <c r="M485" s="138"/>
      <c r="N485" s="138"/>
    </row>
    <row r="486" spans="2:14" s="137" customFormat="1" ht="20.25" customHeight="1">
      <c r="B486" s="140"/>
      <c r="G486" s="138"/>
      <c r="H486" s="138"/>
      <c r="I486" s="138"/>
      <c r="J486" s="303"/>
      <c r="K486" s="138"/>
      <c r="L486" s="138"/>
      <c r="M486" s="138"/>
      <c r="N486" s="138"/>
    </row>
    <row r="487" spans="2:14" s="137" customFormat="1" ht="20.25" customHeight="1">
      <c r="B487" s="140"/>
      <c r="G487" s="138"/>
      <c r="H487" s="138"/>
      <c r="I487" s="138"/>
      <c r="J487" s="303"/>
      <c r="K487" s="138"/>
      <c r="L487" s="138"/>
      <c r="M487" s="138"/>
      <c r="N487" s="138"/>
    </row>
    <row r="488" spans="2:14" s="137" customFormat="1" ht="20.25" customHeight="1">
      <c r="B488" s="140"/>
      <c r="G488" s="138"/>
      <c r="H488" s="138"/>
      <c r="I488" s="138"/>
      <c r="J488" s="303"/>
      <c r="K488" s="138"/>
      <c r="L488" s="138"/>
      <c r="M488" s="138"/>
      <c r="N488" s="138"/>
    </row>
    <row r="489" spans="2:14" s="137" customFormat="1" ht="20.25" customHeight="1">
      <c r="B489" s="140"/>
      <c r="G489" s="138"/>
      <c r="H489" s="138"/>
      <c r="I489" s="138"/>
      <c r="J489" s="303"/>
      <c r="K489" s="138"/>
      <c r="L489" s="138"/>
      <c r="M489" s="138"/>
      <c r="N489" s="138"/>
    </row>
    <row r="490" spans="2:14" s="137" customFormat="1" ht="20.25" customHeight="1">
      <c r="B490" s="140"/>
      <c r="G490" s="138"/>
      <c r="H490" s="138"/>
      <c r="I490" s="138"/>
      <c r="J490" s="303"/>
      <c r="K490" s="138"/>
      <c r="L490" s="138"/>
      <c r="M490" s="138"/>
      <c r="N490" s="138"/>
    </row>
    <row r="491" spans="2:14" s="137" customFormat="1" ht="20.25" customHeight="1">
      <c r="B491" s="140"/>
      <c r="G491" s="138"/>
      <c r="H491" s="138"/>
      <c r="I491" s="138"/>
      <c r="J491" s="303"/>
      <c r="K491" s="138"/>
      <c r="L491" s="138"/>
      <c r="M491" s="138"/>
      <c r="N491" s="138"/>
    </row>
    <row r="492" spans="2:14" s="137" customFormat="1" ht="20.25" customHeight="1">
      <c r="B492" s="140"/>
      <c r="G492" s="138"/>
      <c r="H492" s="138"/>
      <c r="I492" s="138"/>
      <c r="J492" s="303"/>
      <c r="K492" s="138"/>
      <c r="L492" s="138"/>
      <c r="M492" s="138"/>
      <c r="N492" s="138"/>
    </row>
    <row r="493" spans="2:14" s="137" customFormat="1" ht="20.25" customHeight="1">
      <c r="B493" s="140"/>
      <c r="G493" s="138"/>
      <c r="H493" s="138"/>
      <c r="I493" s="138"/>
      <c r="J493" s="303"/>
      <c r="K493" s="138"/>
      <c r="L493" s="138"/>
      <c r="M493" s="138"/>
      <c r="N493" s="138"/>
    </row>
    <row r="494" spans="2:14" s="137" customFormat="1" ht="20.25" customHeight="1">
      <c r="B494" s="140"/>
      <c r="G494" s="138"/>
      <c r="H494" s="138"/>
      <c r="I494" s="138"/>
      <c r="J494" s="303"/>
      <c r="K494" s="138"/>
      <c r="L494" s="138"/>
      <c r="M494" s="138"/>
      <c r="N494" s="138"/>
    </row>
    <row r="495" spans="2:14" s="137" customFormat="1" ht="20.25" customHeight="1">
      <c r="B495" s="140"/>
      <c r="G495" s="138"/>
      <c r="H495" s="138"/>
      <c r="I495" s="138"/>
      <c r="J495" s="303"/>
      <c r="K495" s="138"/>
      <c r="L495" s="138"/>
      <c r="M495" s="138"/>
      <c r="N495" s="138"/>
    </row>
    <row r="496" spans="2:14" s="137" customFormat="1" ht="20.25" customHeight="1">
      <c r="B496" s="140"/>
      <c r="G496" s="138"/>
      <c r="H496" s="138"/>
      <c r="I496" s="138"/>
      <c r="J496" s="303"/>
      <c r="K496" s="138"/>
      <c r="L496" s="138"/>
      <c r="M496" s="138"/>
      <c r="N496" s="138"/>
    </row>
    <row r="497" spans="2:14" s="137" customFormat="1" ht="20.25" customHeight="1">
      <c r="B497" s="140"/>
      <c r="G497" s="138"/>
      <c r="H497" s="138"/>
      <c r="I497" s="138"/>
      <c r="J497" s="303"/>
      <c r="K497" s="138"/>
      <c r="L497" s="138"/>
      <c r="M497" s="138"/>
      <c r="N497" s="138"/>
    </row>
    <row r="498" spans="2:14" s="137" customFormat="1" ht="20.25" customHeight="1">
      <c r="B498" s="140"/>
      <c r="G498" s="138"/>
      <c r="H498" s="138"/>
      <c r="I498" s="138"/>
      <c r="J498" s="303"/>
      <c r="K498" s="138"/>
      <c r="L498" s="138"/>
      <c r="M498" s="138"/>
      <c r="N498" s="138"/>
    </row>
    <row r="499" spans="2:14" s="137" customFormat="1" ht="20.25" customHeight="1">
      <c r="B499" s="140"/>
      <c r="G499" s="138"/>
      <c r="H499" s="138"/>
      <c r="I499" s="138"/>
      <c r="J499" s="303"/>
      <c r="K499" s="138"/>
      <c r="L499" s="138"/>
      <c r="M499" s="138"/>
      <c r="N499" s="138"/>
    </row>
    <row r="500" spans="2:14" s="137" customFormat="1" ht="20.25" customHeight="1">
      <c r="B500" s="140"/>
      <c r="G500" s="138"/>
      <c r="H500" s="138"/>
      <c r="I500" s="138"/>
      <c r="J500" s="303"/>
      <c r="K500" s="138"/>
      <c r="L500" s="138"/>
      <c r="M500" s="138"/>
      <c r="N500" s="138"/>
    </row>
    <row r="501" spans="2:14" s="137" customFormat="1" ht="20.25" customHeight="1">
      <c r="B501" s="140"/>
      <c r="G501" s="138"/>
      <c r="H501" s="138"/>
      <c r="I501" s="138"/>
      <c r="J501" s="303"/>
      <c r="K501" s="138"/>
      <c r="L501" s="138"/>
      <c r="M501" s="138"/>
      <c r="N501" s="138"/>
    </row>
    <row r="502" spans="2:14" s="137" customFormat="1" ht="20.25" customHeight="1">
      <c r="B502" s="140"/>
      <c r="G502" s="138"/>
      <c r="H502" s="138"/>
      <c r="I502" s="138"/>
      <c r="J502" s="303"/>
      <c r="K502" s="138"/>
      <c r="L502" s="138"/>
      <c r="M502" s="138"/>
      <c r="N502" s="138"/>
    </row>
    <row r="503" spans="2:14" s="137" customFormat="1" ht="20.25" customHeight="1">
      <c r="B503" s="140"/>
      <c r="G503" s="138"/>
      <c r="H503" s="138"/>
      <c r="I503" s="138"/>
      <c r="J503" s="303"/>
      <c r="K503" s="138"/>
      <c r="L503" s="138"/>
      <c r="M503" s="138"/>
      <c r="N503" s="138"/>
    </row>
    <row r="504" spans="2:14" s="137" customFormat="1" ht="20.25" customHeight="1">
      <c r="B504" s="140"/>
      <c r="G504" s="138"/>
      <c r="H504" s="138"/>
      <c r="I504" s="138"/>
      <c r="J504" s="303"/>
      <c r="K504" s="138"/>
      <c r="L504" s="138"/>
      <c r="M504" s="138"/>
      <c r="N504" s="138"/>
    </row>
    <row r="505" spans="2:14" s="137" customFormat="1" ht="20.25" customHeight="1">
      <c r="B505" s="140"/>
      <c r="G505" s="138"/>
      <c r="H505" s="138"/>
      <c r="I505" s="138"/>
      <c r="J505" s="303"/>
      <c r="K505" s="138"/>
      <c r="L505" s="138"/>
      <c r="M505" s="138"/>
      <c r="N505" s="138"/>
    </row>
    <row r="506" spans="2:14" s="137" customFormat="1" ht="20.25" customHeight="1">
      <c r="B506" s="140"/>
      <c r="G506" s="138"/>
      <c r="H506" s="138"/>
      <c r="I506" s="138"/>
      <c r="J506" s="303"/>
      <c r="K506" s="138"/>
      <c r="L506" s="138"/>
      <c r="M506" s="138"/>
      <c r="N506" s="138"/>
    </row>
    <row r="507" spans="2:14" s="137" customFormat="1" ht="20.25" customHeight="1">
      <c r="B507" s="140"/>
      <c r="G507" s="138"/>
      <c r="H507" s="138"/>
      <c r="I507" s="138"/>
      <c r="J507" s="303"/>
      <c r="K507" s="138"/>
      <c r="L507" s="138"/>
      <c r="M507" s="138"/>
      <c r="N507" s="138"/>
    </row>
    <row r="508" spans="2:14" s="137" customFormat="1" ht="20.25" customHeight="1">
      <c r="B508" s="140"/>
      <c r="G508" s="138"/>
      <c r="H508" s="138"/>
      <c r="I508" s="138"/>
      <c r="J508" s="303"/>
      <c r="K508" s="138"/>
      <c r="L508" s="138"/>
      <c r="M508" s="138"/>
      <c r="N508" s="138"/>
    </row>
    <row r="509" spans="2:14" s="137" customFormat="1" ht="20.25" customHeight="1">
      <c r="B509" s="140"/>
      <c r="G509" s="138"/>
      <c r="H509" s="138"/>
      <c r="I509" s="138"/>
      <c r="J509" s="303"/>
      <c r="K509" s="138"/>
      <c r="L509" s="138"/>
      <c r="M509" s="138"/>
      <c r="N509" s="138"/>
    </row>
    <row r="510" spans="2:14" s="137" customFormat="1" ht="20.25" customHeight="1">
      <c r="B510" s="140"/>
      <c r="G510" s="138"/>
      <c r="H510" s="138"/>
      <c r="I510" s="138"/>
      <c r="J510" s="303"/>
      <c r="K510" s="138"/>
      <c r="L510" s="138"/>
      <c r="M510" s="138"/>
      <c r="N510" s="138"/>
    </row>
    <row r="511" spans="2:14" s="137" customFormat="1" ht="20.25" customHeight="1">
      <c r="B511" s="140"/>
      <c r="G511" s="138"/>
      <c r="H511" s="138"/>
      <c r="I511" s="138"/>
      <c r="J511" s="303"/>
      <c r="K511" s="138"/>
      <c r="L511" s="138"/>
      <c r="M511" s="138"/>
      <c r="N511" s="138"/>
    </row>
    <row r="512" spans="2:14" s="137" customFormat="1" ht="20.25" customHeight="1">
      <c r="B512" s="140"/>
      <c r="G512" s="138"/>
      <c r="H512" s="138"/>
      <c r="I512" s="138"/>
      <c r="J512" s="303"/>
      <c r="K512" s="138"/>
      <c r="L512" s="138"/>
      <c r="M512" s="138"/>
      <c r="N512" s="138"/>
    </row>
    <row r="513" spans="2:14" s="137" customFormat="1" ht="20.25" customHeight="1">
      <c r="B513" s="140"/>
      <c r="G513" s="138"/>
      <c r="H513" s="138"/>
      <c r="I513" s="138"/>
      <c r="J513" s="303"/>
      <c r="K513" s="138"/>
      <c r="L513" s="138"/>
      <c r="M513" s="138"/>
      <c r="N513" s="138"/>
    </row>
    <row r="514" spans="2:14" s="137" customFormat="1" ht="20.25" customHeight="1">
      <c r="B514" s="140"/>
      <c r="G514" s="138"/>
      <c r="H514" s="138"/>
      <c r="I514" s="138"/>
      <c r="J514" s="303"/>
      <c r="K514" s="138"/>
      <c r="L514" s="138"/>
      <c r="M514" s="138"/>
      <c r="N514" s="138"/>
    </row>
    <row r="515" spans="2:14" s="137" customFormat="1" ht="20.25" customHeight="1">
      <c r="B515" s="140"/>
      <c r="G515" s="138"/>
      <c r="H515" s="138"/>
      <c r="I515" s="138"/>
      <c r="J515" s="303"/>
      <c r="K515" s="138"/>
      <c r="L515" s="138"/>
      <c r="M515" s="138"/>
      <c r="N515" s="138"/>
    </row>
    <row r="516" spans="2:14" s="137" customFormat="1" ht="20.25" customHeight="1">
      <c r="B516" s="140"/>
      <c r="G516" s="138"/>
      <c r="H516" s="138"/>
      <c r="I516" s="138"/>
      <c r="J516" s="303"/>
      <c r="K516" s="138"/>
      <c r="L516" s="138"/>
      <c r="M516" s="138"/>
      <c r="N516" s="138"/>
    </row>
    <row r="517" spans="2:14" s="137" customFormat="1" ht="20.25" customHeight="1">
      <c r="B517" s="140"/>
      <c r="G517" s="138"/>
      <c r="H517" s="138"/>
      <c r="I517" s="138"/>
      <c r="J517" s="303"/>
      <c r="K517" s="138"/>
      <c r="L517" s="138"/>
      <c r="M517" s="138"/>
      <c r="N517" s="138"/>
    </row>
    <row r="518" spans="2:14" s="137" customFormat="1" ht="20.25" customHeight="1">
      <c r="B518" s="140"/>
      <c r="G518" s="138"/>
      <c r="H518" s="138"/>
      <c r="I518" s="138"/>
      <c r="J518" s="303"/>
      <c r="K518" s="138"/>
      <c r="L518" s="138"/>
      <c r="M518" s="138"/>
      <c r="N518" s="138"/>
    </row>
    <row r="519" spans="2:14" s="137" customFormat="1" ht="20.25" customHeight="1">
      <c r="B519" s="140"/>
      <c r="G519" s="138"/>
      <c r="H519" s="138"/>
      <c r="I519" s="138"/>
      <c r="J519" s="303"/>
      <c r="K519" s="138"/>
      <c r="L519" s="138"/>
      <c r="M519" s="138"/>
      <c r="N519" s="138"/>
    </row>
    <row r="520" spans="2:14" s="137" customFormat="1" ht="20.25" customHeight="1">
      <c r="B520" s="140"/>
      <c r="G520" s="138"/>
      <c r="H520" s="138"/>
      <c r="I520" s="138"/>
      <c r="J520" s="303"/>
      <c r="K520" s="138"/>
      <c r="L520" s="138"/>
      <c r="M520" s="138"/>
      <c r="N520" s="138"/>
    </row>
    <row r="521" spans="2:14" s="137" customFormat="1" ht="20.25" customHeight="1">
      <c r="B521" s="140"/>
      <c r="G521" s="138"/>
      <c r="H521" s="138"/>
      <c r="I521" s="138"/>
      <c r="J521" s="303"/>
      <c r="K521" s="138"/>
      <c r="L521" s="138"/>
      <c r="M521" s="138"/>
      <c r="N521" s="138"/>
    </row>
    <row r="522" spans="2:14" s="137" customFormat="1" ht="20.25" customHeight="1">
      <c r="B522" s="140"/>
      <c r="G522" s="138"/>
      <c r="H522" s="138"/>
      <c r="I522" s="138"/>
      <c r="J522" s="303"/>
      <c r="K522" s="138"/>
      <c r="L522" s="138"/>
      <c r="M522" s="138"/>
      <c r="N522" s="138"/>
    </row>
    <row r="523" spans="2:14" s="137" customFormat="1" ht="20.25" customHeight="1">
      <c r="B523" s="140"/>
      <c r="G523" s="138"/>
      <c r="H523" s="138"/>
      <c r="I523" s="138"/>
      <c r="J523" s="303"/>
      <c r="K523" s="138"/>
      <c r="L523" s="138"/>
      <c r="M523" s="138"/>
      <c r="N523" s="138"/>
    </row>
    <row r="524" spans="2:14" s="137" customFormat="1" ht="20.25" customHeight="1">
      <c r="B524" s="140"/>
      <c r="G524" s="138"/>
      <c r="H524" s="138"/>
      <c r="I524" s="138"/>
      <c r="J524" s="303"/>
      <c r="K524" s="138"/>
      <c r="L524" s="138"/>
      <c r="M524" s="138"/>
      <c r="N524" s="138"/>
    </row>
    <row r="525" spans="2:14" s="137" customFormat="1" ht="20.25" customHeight="1">
      <c r="B525" s="140"/>
      <c r="G525" s="138"/>
      <c r="H525" s="138"/>
      <c r="I525" s="138"/>
      <c r="J525" s="303"/>
      <c r="K525" s="138"/>
      <c r="L525" s="138"/>
      <c r="M525" s="138"/>
      <c r="N525" s="138"/>
    </row>
    <row r="526" spans="2:14" s="137" customFormat="1" ht="20.25" customHeight="1">
      <c r="B526" s="140"/>
      <c r="G526" s="138"/>
      <c r="H526" s="138"/>
      <c r="I526" s="138"/>
      <c r="J526" s="303"/>
      <c r="K526" s="138"/>
      <c r="L526" s="138"/>
      <c r="M526" s="138"/>
      <c r="N526" s="138"/>
    </row>
    <row r="527" spans="2:14" s="137" customFormat="1" ht="20.25" customHeight="1">
      <c r="B527" s="140"/>
      <c r="G527" s="138"/>
      <c r="H527" s="138"/>
      <c r="I527" s="138"/>
      <c r="J527" s="303"/>
      <c r="K527" s="138"/>
      <c r="L527" s="138"/>
      <c r="M527" s="138"/>
      <c r="N527" s="138"/>
    </row>
    <row r="528" spans="2:14" s="137" customFormat="1" ht="20.25" customHeight="1">
      <c r="B528" s="140"/>
      <c r="G528" s="138"/>
      <c r="H528" s="138"/>
      <c r="I528" s="138"/>
      <c r="J528" s="303"/>
      <c r="K528" s="138"/>
      <c r="L528" s="138"/>
      <c r="M528" s="138"/>
      <c r="N528" s="138"/>
    </row>
    <row r="529" spans="2:14" s="137" customFormat="1" ht="20.25" customHeight="1">
      <c r="B529" s="140"/>
      <c r="G529" s="138"/>
      <c r="H529" s="138"/>
      <c r="I529" s="138"/>
      <c r="J529" s="303"/>
      <c r="K529" s="138"/>
      <c r="L529" s="138"/>
      <c r="M529" s="138"/>
      <c r="N529" s="138"/>
    </row>
    <row r="530" spans="2:14" s="137" customFormat="1" ht="20.25" customHeight="1">
      <c r="B530" s="140"/>
      <c r="G530" s="138"/>
      <c r="H530" s="138"/>
      <c r="I530" s="138"/>
      <c r="J530" s="303"/>
      <c r="K530" s="138"/>
      <c r="L530" s="138"/>
      <c r="M530" s="138"/>
      <c r="N530" s="138"/>
    </row>
    <row r="531" spans="2:14" s="137" customFormat="1" ht="20.25" customHeight="1">
      <c r="B531" s="140"/>
      <c r="G531" s="138"/>
      <c r="H531" s="138"/>
      <c r="I531" s="138"/>
      <c r="J531" s="303"/>
      <c r="K531" s="138"/>
      <c r="L531" s="138"/>
      <c r="M531" s="138"/>
      <c r="N531" s="138"/>
    </row>
    <row r="532" spans="2:14" s="137" customFormat="1" ht="20.25" customHeight="1">
      <c r="B532" s="140"/>
      <c r="G532" s="138"/>
      <c r="H532" s="138"/>
      <c r="I532" s="138"/>
      <c r="J532" s="303"/>
      <c r="K532" s="138"/>
      <c r="L532" s="138"/>
      <c r="M532" s="138"/>
      <c r="N532" s="138"/>
    </row>
    <row r="533" spans="2:14" s="137" customFormat="1" ht="20.25" customHeight="1">
      <c r="B533" s="140"/>
      <c r="G533" s="138"/>
      <c r="H533" s="138"/>
      <c r="I533" s="138"/>
      <c r="J533" s="303"/>
      <c r="K533" s="138"/>
      <c r="L533" s="138"/>
      <c r="M533" s="138"/>
      <c r="N533" s="138"/>
    </row>
    <row r="534" spans="2:14" s="137" customFormat="1" ht="20.25" customHeight="1">
      <c r="B534" s="140"/>
      <c r="G534" s="138"/>
      <c r="H534" s="138"/>
      <c r="I534" s="138"/>
      <c r="J534" s="303"/>
      <c r="K534" s="138"/>
      <c r="L534" s="138"/>
      <c r="M534" s="138"/>
      <c r="N534" s="138"/>
    </row>
    <row r="535" spans="2:14" s="137" customFormat="1" ht="20.25" customHeight="1">
      <c r="B535" s="140"/>
      <c r="G535" s="138"/>
      <c r="H535" s="138"/>
      <c r="I535" s="138"/>
      <c r="J535" s="303"/>
      <c r="K535" s="138"/>
      <c r="L535" s="138"/>
      <c r="M535" s="138"/>
      <c r="N535" s="138"/>
    </row>
    <row r="536" spans="2:14" s="137" customFormat="1" ht="20.25" customHeight="1">
      <c r="B536" s="140"/>
      <c r="G536" s="138"/>
      <c r="H536" s="138"/>
      <c r="I536" s="138"/>
      <c r="J536" s="303"/>
      <c r="K536" s="138"/>
      <c r="L536" s="138"/>
      <c r="M536" s="138"/>
      <c r="N536" s="138"/>
    </row>
    <row r="537" spans="2:14" s="137" customFormat="1" ht="20.25" customHeight="1">
      <c r="B537" s="140"/>
      <c r="G537" s="138"/>
      <c r="H537" s="138"/>
      <c r="I537" s="138"/>
      <c r="J537" s="303"/>
      <c r="K537" s="138"/>
      <c r="L537" s="138"/>
      <c r="M537" s="138"/>
      <c r="N537" s="138"/>
    </row>
    <row r="538" spans="2:14" s="137" customFormat="1" ht="20.25" customHeight="1">
      <c r="B538" s="140"/>
      <c r="G538" s="138"/>
      <c r="H538" s="138"/>
      <c r="I538" s="138"/>
      <c r="J538" s="303"/>
      <c r="K538" s="138"/>
      <c r="L538" s="138"/>
      <c r="M538" s="138"/>
      <c r="N538" s="138"/>
    </row>
    <row r="539" spans="2:14" s="137" customFormat="1" ht="20.25" customHeight="1">
      <c r="B539" s="140"/>
      <c r="G539" s="138"/>
      <c r="H539" s="138"/>
      <c r="I539" s="138"/>
      <c r="J539" s="303"/>
      <c r="K539" s="138"/>
      <c r="L539" s="138"/>
      <c r="M539" s="138"/>
      <c r="N539" s="138"/>
    </row>
    <row r="540" spans="2:14" s="137" customFormat="1" ht="20.25" customHeight="1">
      <c r="B540" s="140"/>
      <c r="G540" s="138"/>
      <c r="H540" s="138"/>
      <c r="I540" s="138"/>
      <c r="J540" s="303"/>
      <c r="K540" s="138"/>
      <c r="L540" s="138"/>
      <c r="M540" s="138"/>
      <c r="N540" s="138"/>
    </row>
    <row r="541" spans="2:14" s="137" customFormat="1" ht="20.25" customHeight="1">
      <c r="B541" s="140"/>
      <c r="G541" s="138"/>
      <c r="H541" s="138"/>
      <c r="I541" s="138"/>
      <c r="J541" s="303"/>
      <c r="K541" s="138"/>
      <c r="L541" s="138"/>
      <c r="M541" s="138"/>
      <c r="N541" s="138"/>
    </row>
    <row r="542" spans="2:14" s="137" customFormat="1" ht="20.25" customHeight="1">
      <c r="B542" s="140"/>
      <c r="G542" s="138"/>
      <c r="H542" s="138"/>
      <c r="I542" s="138"/>
      <c r="J542" s="303"/>
      <c r="K542" s="138"/>
      <c r="L542" s="138"/>
      <c r="M542" s="138"/>
      <c r="N542" s="138"/>
    </row>
    <row r="543" spans="2:14" s="137" customFormat="1" ht="20.25" customHeight="1">
      <c r="B543" s="140"/>
      <c r="G543" s="138"/>
      <c r="H543" s="138"/>
      <c r="I543" s="138"/>
      <c r="J543" s="303"/>
      <c r="K543" s="138"/>
      <c r="L543" s="138"/>
      <c r="M543" s="138"/>
      <c r="N543" s="138"/>
    </row>
    <row r="544" spans="2:14" s="137" customFormat="1" ht="20.25" customHeight="1">
      <c r="B544" s="140"/>
      <c r="G544" s="138"/>
      <c r="H544" s="138"/>
      <c r="I544" s="138"/>
      <c r="J544" s="303"/>
      <c r="K544" s="138"/>
      <c r="L544" s="138"/>
      <c r="M544" s="138"/>
      <c r="N544" s="138"/>
    </row>
    <row r="545" spans="2:14" s="137" customFormat="1" ht="20.25" customHeight="1">
      <c r="B545" s="140"/>
      <c r="G545" s="138"/>
      <c r="H545" s="138"/>
      <c r="I545" s="138"/>
      <c r="J545" s="303"/>
      <c r="K545" s="138"/>
      <c r="L545" s="138"/>
      <c r="M545" s="138"/>
      <c r="N545" s="138"/>
    </row>
    <row r="546" spans="2:14" s="137" customFormat="1" ht="20.25" customHeight="1">
      <c r="B546" s="140"/>
      <c r="G546" s="138"/>
      <c r="H546" s="138"/>
      <c r="I546" s="138"/>
      <c r="J546" s="303"/>
      <c r="K546" s="138"/>
      <c r="L546" s="138"/>
      <c r="M546" s="138"/>
      <c r="N546" s="138"/>
    </row>
    <row r="547" spans="2:14" s="137" customFormat="1" ht="20.25" customHeight="1">
      <c r="B547" s="140"/>
      <c r="G547" s="138"/>
      <c r="H547" s="138"/>
      <c r="I547" s="138"/>
      <c r="J547" s="303"/>
      <c r="K547" s="138"/>
      <c r="L547" s="138"/>
      <c r="M547" s="138"/>
      <c r="N547" s="138"/>
    </row>
    <row r="548" spans="2:14" s="137" customFormat="1" ht="20.25" customHeight="1">
      <c r="B548" s="140"/>
      <c r="G548" s="138"/>
      <c r="H548" s="138"/>
      <c r="I548" s="138"/>
      <c r="J548" s="303"/>
      <c r="K548" s="138"/>
      <c r="L548" s="138"/>
      <c r="M548" s="138"/>
      <c r="N548" s="138"/>
    </row>
    <row r="549" spans="2:14" s="137" customFormat="1" ht="20.25" customHeight="1">
      <c r="B549" s="140"/>
      <c r="G549" s="138"/>
      <c r="H549" s="138"/>
      <c r="I549" s="138"/>
      <c r="J549" s="303"/>
      <c r="K549" s="138"/>
      <c r="L549" s="138"/>
      <c r="M549" s="138"/>
      <c r="N549" s="138"/>
    </row>
    <row r="550" spans="2:14" s="137" customFormat="1" ht="20.25" customHeight="1">
      <c r="B550" s="140"/>
      <c r="G550" s="138"/>
      <c r="H550" s="138"/>
      <c r="I550" s="138"/>
      <c r="J550" s="303"/>
      <c r="K550" s="138"/>
      <c r="L550" s="138"/>
      <c r="M550" s="138"/>
      <c r="N550" s="138"/>
    </row>
    <row r="551" spans="2:14" s="137" customFormat="1" ht="20.25" customHeight="1">
      <c r="B551" s="140"/>
      <c r="G551" s="138"/>
      <c r="H551" s="138"/>
      <c r="I551" s="138"/>
      <c r="J551" s="303"/>
      <c r="K551" s="138"/>
      <c r="L551" s="138"/>
      <c r="M551" s="138"/>
      <c r="N551" s="138"/>
    </row>
    <row r="552" spans="2:14" s="137" customFormat="1" ht="20.25" customHeight="1">
      <c r="B552" s="140"/>
      <c r="G552" s="138"/>
      <c r="H552" s="138"/>
      <c r="I552" s="138"/>
      <c r="J552" s="303"/>
      <c r="K552" s="138"/>
      <c r="L552" s="138"/>
      <c r="M552" s="138"/>
      <c r="N552" s="138"/>
    </row>
    <row r="553" spans="2:14" s="137" customFormat="1" ht="20.25" customHeight="1">
      <c r="B553" s="140"/>
      <c r="G553" s="138"/>
      <c r="H553" s="138"/>
      <c r="I553" s="138"/>
      <c r="J553" s="303"/>
      <c r="K553" s="138"/>
      <c r="L553" s="138"/>
      <c r="M553" s="138"/>
      <c r="N553" s="138"/>
    </row>
    <row r="554" spans="2:14" s="137" customFormat="1" ht="20.25" customHeight="1">
      <c r="B554" s="140"/>
      <c r="G554" s="138"/>
      <c r="H554" s="138"/>
      <c r="I554" s="138"/>
      <c r="J554" s="303"/>
      <c r="K554" s="138"/>
      <c r="L554" s="138"/>
      <c r="M554" s="138"/>
      <c r="N554" s="138"/>
    </row>
    <row r="555" spans="2:14" s="137" customFormat="1" ht="20.25" customHeight="1">
      <c r="B555" s="140"/>
      <c r="G555" s="138"/>
      <c r="H555" s="138"/>
      <c r="I555" s="138"/>
      <c r="J555" s="303"/>
      <c r="K555" s="138"/>
      <c r="L555" s="138"/>
      <c r="M555" s="138"/>
      <c r="N555" s="138"/>
    </row>
    <row r="556" spans="2:14" s="137" customFormat="1" ht="20.25" customHeight="1">
      <c r="B556" s="140"/>
      <c r="G556" s="138"/>
      <c r="H556" s="138"/>
      <c r="I556" s="138"/>
      <c r="J556" s="303"/>
      <c r="K556" s="138"/>
      <c r="L556" s="138"/>
      <c r="M556" s="138"/>
      <c r="N556" s="138"/>
    </row>
    <row r="557" spans="2:14" s="137" customFormat="1" ht="20.25" customHeight="1">
      <c r="B557" s="140"/>
      <c r="G557" s="138"/>
      <c r="H557" s="138"/>
      <c r="I557" s="138"/>
      <c r="J557" s="303"/>
      <c r="K557" s="138"/>
      <c r="L557" s="138"/>
      <c r="M557" s="138"/>
      <c r="N557" s="138"/>
    </row>
    <row r="558" spans="2:14" s="137" customFormat="1" ht="20.25" customHeight="1">
      <c r="B558" s="140"/>
      <c r="G558" s="138"/>
      <c r="H558" s="138"/>
      <c r="I558" s="138"/>
      <c r="J558" s="303"/>
      <c r="K558" s="138"/>
      <c r="L558" s="138"/>
      <c r="M558" s="138"/>
      <c r="N558" s="138"/>
    </row>
    <row r="559" spans="2:14" s="137" customFormat="1" ht="20.25" customHeight="1">
      <c r="B559" s="140"/>
      <c r="G559" s="138"/>
      <c r="H559" s="138"/>
      <c r="I559" s="138"/>
      <c r="J559" s="303"/>
      <c r="K559" s="138"/>
      <c r="L559" s="138"/>
      <c r="M559" s="138"/>
      <c r="N559" s="138"/>
    </row>
    <row r="560" spans="2:14" s="137" customFormat="1" ht="20.25" customHeight="1">
      <c r="B560" s="140"/>
      <c r="G560" s="138"/>
      <c r="H560" s="138"/>
      <c r="I560" s="138"/>
      <c r="J560" s="303"/>
      <c r="K560" s="138"/>
      <c r="L560" s="138"/>
      <c r="M560" s="138"/>
      <c r="N560" s="138"/>
    </row>
    <row r="561" spans="2:14" s="137" customFormat="1" ht="20.25" customHeight="1">
      <c r="B561" s="140"/>
      <c r="G561" s="138"/>
      <c r="H561" s="138"/>
      <c r="I561" s="138"/>
      <c r="J561" s="303"/>
      <c r="K561" s="138"/>
      <c r="L561" s="138"/>
      <c r="M561" s="138"/>
      <c r="N561" s="138"/>
    </row>
    <row r="562" spans="2:14" s="137" customFormat="1" ht="20.25" customHeight="1">
      <c r="B562" s="140"/>
      <c r="G562" s="138"/>
      <c r="H562" s="138"/>
      <c r="I562" s="138"/>
      <c r="J562" s="303"/>
      <c r="K562" s="138"/>
      <c r="L562" s="138"/>
      <c r="M562" s="138"/>
      <c r="N562" s="138"/>
    </row>
    <row r="563" spans="2:14" s="137" customFormat="1" ht="20.25" customHeight="1">
      <c r="B563" s="140"/>
      <c r="G563" s="138"/>
      <c r="H563" s="138"/>
      <c r="I563" s="138"/>
      <c r="J563" s="303"/>
      <c r="K563" s="138"/>
      <c r="L563" s="138"/>
      <c r="M563" s="138"/>
      <c r="N563" s="138"/>
    </row>
    <row r="564" spans="2:14" s="137" customFormat="1" ht="20.25" customHeight="1">
      <c r="B564" s="140"/>
      <c r="G564" s="138"/>
      <c r="H564" s="138"/>
      <c r="I564" s="138"/>
      <c r="J564" s="303"/>
      <c r="K564" s="138"/>
      <c r="L564" s="138"/>
      <c r="M564" s="138"/>
      <c r="N564" s="138"/>
    </row>
    <row r="565" spans="2:14" s="137" customFormat="1" ht="20.25" customHeight="1">
      <c r="B565" s="140"/>
      <c r="G565" s="138"/>
      <c r="H565" s="138"/>
      <c r="I565" s="138"/>
      <c r="J565" s="303"/>
      <c r="K565" s="138"/>
      <c r="L565" s="138"/>
      <c r="M565" s="138"/>
      <c r="N565" s="138"/>
    </row>
    <row r="566" spans="2:14" s="137" customFormat="1" ht="20.25" customHeight="1">
      <c r="B566" s="140"/>
      <c r="G566" s="138"/>
      <c r="H566" s="138"/>
      <c r="I566" s="138"/>
      <c r="J566" s="303"/>
      <c r="K566" s="138"/>
      <c r="L566" s="138"/>
      <c r="M566" s="138"/>
      <c r="N566" s="138"/>
    </row>
    <row r="567" spans="2:14" s="137" customFormat="1" ht="20.25" customHeight="1">
      <c r="B567" s="140"/>
      <c r="G567" s="138"/>
      <c r="H567" s="138"/>
      <c r="I567" s="138"/>
      <c r="J567" s="303"/>
      <c r="K567" s="138"/>
      <c r="L567" s="138"/>
      <c r="M567" s="138"/>
      <c r="N567" s="138"/>
    </row>
    <row r="568" spans="2:14" s="137" customFormat="1" ht="20.25" customHeight="1">
      <c r="B568" s="140"/>
      <c r="G568" s="138"/>
      <c r="H568" s="138"/>
      <c r="I568" s="138"/>
      <c r="J568" s="303"/>
      <c r="K568" s="138"/>
      <c r="L568" s="138"/>
      <c r="M568" s="138"/>
      <c r="N568" s="138"/>
    </row>
    <row r="569" spans="2:14" s="137" customFormat="1" ht="20.25" customHeight="1">
      <c r="B569" s="140"/>
      <c r="G569" s="138"/>
      <c r="H569" s="138"/>
      <c r="I569" s="138"/>
      <c r="J569" s="303"/>
      <c r="K569" s="138"/>
      <c r="L569" s="138"/>
      <c r="M569" s="138"/>
      <c r="N569" s="138"/>
    </row>
    <row r="570" spans="2:14" s="137" customFormat="1" ht="20.25" customHeight="1">
      <c r="B570" s="140"/>
      <c r="G570" s="138"/>
      <c r="H570" s="138"/>
      <c r="I570" s="138"/>
      <c r="J570" s="303"/>
      <c r="K570" s="138"/>
      <c r="L570" s="138"/>
      <c r="M570" s="138"/>
      <c r="N570" s="138"/>
    </row>
    <row r="571" spans="2:14" s="137" customFormat="1" ht="20.25" customHeight="1">
      <c r="B571" s="140"/>
      <c r="G571" s="138"/>
      <c r="H571" s="138"/>
      <c r="I571" s="138"/>
      <c r="J571" s="303"/>
      <c r="K571" s="138"/>
      <c r="L571" s="138"/>
      <c r="M571" s="138"/>
      <c r="N571" s="138"/>
    </row>
    <row r="572" spans="2:14" s="137" customFormat="1" ht="20.25" customHeight="1">
      <c r="B572" s="140"/>
      <c r="G572" s="138"/>
      <c r="H572" s="138"/>
      <c r="I572" s="138"/>
      <c r="J572" s="303"/>
      <c r="K572" s="138"/>
      <c r="L572" s="138"/>
      <c r="M572" s="138"/>
      <c r="N572" s="138"/>
    </row>
    <row r="573" spans="2:14" s="137" customFormat="1" ht="20.25" customHeight="1">
      <c r="B573" s="140"/>
      <c r="G573" s="138"/>
      <c r="H573" s="138"/>
      <c r="I573" s="138"/>
      <c r="J573" s="303"/>
      <c r="K573" s="138"/>
      <c r="L573" s="138"/>
      <c r="M573" s="138"/>
      <c r="N573" s="138"/>
    </row>
    <row r="574" spans="2:14" s="137" customFormat="1" ht="20.25" customHeight="1">
      <c r="B574" s="140"/>
      <c r="G574" s="138"/>
      <c r="H574" s="138"/>
      <c r="I574" s="138"/>
      <c r="J574" s="303"/>
      <c r="K574" s="138"/>
      <c r="L574" s="138"/>
      <c r="M574" s="138"/>
      <c r="N574" s="138"/>
    </row>
    <row r="575" spans="2:14" s="137" customFormat="1" ht="20.25" customHeight="1">
      <c r="B575" s="140"/>
      <c r="G575" s="138"/>
      <c r="H575" s="138"/>
      <c r="I575" s="138"/>
      <c r="J575" s="303"/>
      <c r="K575" s="138"/>
      <c r="L575" s="138"/>
      <c r="M575" s="138"/>
      <c r="N575" s="138"/>
    </row>
    <row r="576" spans="2:14" s="137" customFormat="1" ht="20.25" customHeight="1">
      <c r="B576" s="140"/>
      <c r="G576" s="138"/>
      <c r="H576" s="138"/>
      <c r="I576" s="138"/>
      <c r="J576" s="303"/>
      <c r="K576" s="138"/>
      <c r="L576" s="138"/>
      <c r="M576" s="138"/>
      <c r="N576" s="138"/>
    </row>
    <row r="577" spans="2:14" s="137" customFormat="1" ht="20.25" customHeight="1">
      <c r="B577" s="140"/>
      <c r="G577" s="138"/>
      <c r="H577" s="138"/>
      <c r="I577" s="138"/>
      <c r="J577" s="303"/>
      <c r="K577" s="138"/>
      <c r="L577" s="138"/>
      <c r="M577" s="138"/>
      <c r="N577" s="138"/>
    </row>
    <row r="578" spans="2:14" s="137" customFormat="1" ht="20.25" customHeight="1">
      <c r="B578" s="140"/>
      <c r="G578" s="138"/>
      <c r="H578" s="138"/>
      <c r="I578" s="138"/>
      <c r="J578" s="303"/>
      <c r="K578" s="138"/>
      <c r="L578" s="138"/>
      <c r="M578" s="138"/>
      <c r="N578" s="138"/>
    </row>
    <row r="579" spans="2:14" s="137" customFormat="1" ht="20.25" customHeight="1">
      <c r="B579" s="140"/>
      <c r="G579" s="138"/>
      <c r="H579" s="138"/>
      <c r="I579" s="138"/>
      <c r="J579" s="303"/>
      <c r="K579" s="138"/>
      <c r="L579" s="138"/>
      <c r="M579" s="138"/>
      <c r="N579" s="138"/>
    </row>
    <row r="580" spans="2:14" s="137" customFormat="1" ht="20.25" customHeight="1">
      <c r="B580" s="140"/>
      <c r="G580" s="138"/>
      <c r="H580" s="138"/>
      <c r="I580" s="138"/>
      <c r="J580" s="303"/>
      <c r="K580" s="138"/>
      <c r="L580" s="138"/>
      <c r="M580" s="138"/>
      <c r="N580" s="138"/>
    </row>
    <row r="581" spans="2:14" s="137" customFormat="1" ht="20.25" customHeight="1">
      <c r="B581" s="140"/>
      <c r="G581" s="138"/>
      <c r="H581" s="138"/>
      <c r="I581" s="138"/>
      <c r="J581" s="303"/>
      <c r="K581" s="138"/>
      <c r="L581" s="138"/>
      <c r="M581" s="138"/>
      <c r="N581" s="138"/>
    </row>
    <row r="582" spans="2:14" s="137" customFormat="1" ht="20.25" customHeight="1">
      <c r="B582" s="140"/>
      <c r="G582" s="138"/>
      <c r="H582" s="138"/>
      <c r="I582" s="138"/>
      <c r="J582" s="303"/>
      <c r="K582" s="138"/>
      <c r="L582" s="138"/>
      <c r="M582" s="138"/>
      <c r="N582" s="138"/>
    </row>
    <row r="583" spans="2:14" s="137" customFormat="1" ht="20.25" customHeight="1">
      <c r="B583" s="140"/>
      <c r="G583" s="138"/>
      <c r="H583" s="138"/>
      <c r="I583" s="138"/>
      <c r="J583" s="303"/>
      <c r="K583" s="138"/>
      <c r="L583" s="138"/>
      <c r="M583" s="138"/>
      <c r="N583" s="138"/>
    </row>
    <row r="584" spans="2:14" s="137" customFormat="1" ht="20.25" customHeight="1">
      <c r="B584" s="140"/>
      <c r="G584" s="138"/>
      <c r="H584" s="138"/>
      <c r="I584" s="138"/>
      <c r="J584" s="303"/>
      <c r="K584" s="138"/>
      <c r="L584" s="138"/>
      <c r="M584" s="138"/>
      <c r="N584" s="138"/>
    </row>
    <row r="585" spans="2:14" s="137" customFormat="1" ht="20.25" customHeight="1">
      <c r="B585" s="140"/>
      <c r="G585" s="138"/>
      <c r="H585" s="138"/>
      <c r="I585" s="138"/>
      <c r="J585" s="303"/>
      <c r="K585" s="138"/>
      <c r="L585" s="138"/>
      <c r="M585" s="138"/>
      <c r="N585" s="138"/>
    </row>
    <row r="586" spans="2:14" s="137" customFormat="1" ht="20.25" customHeight="1">
      <c r="B586" s="140"/>
      <c r="G586" s="138"/>
      <c r="H586" s="138"/>
      <c r="I586" s="138"/>
      <c r="J586" s="303"/>
      <c r="K586" s="138"/>
      <c r="L586" s="138"/>
      <c r="M586" s="138"/>
      <c r="N586" s="138"/>
    </row>
    <row r="587" spans="2:14" s="137" customFormat="1" ht="20.25" customHeight="1">
      <c r="B587" s="140"/>
      <c r="G587" s="138"/>
      <c r="H587" s="138"/>
      <c r="I587" s="138"/>
      <c r="J587" s="303"/>
      <c r="K587" s="138"/>
      <c r="L587" s="138"/>
      <c r="M587" s="138"/>
      <c r="N587" s="138"/>
    </row>
    <row r="588" spans="2:14" s="137" customFormat="1" ht="20.25" customHeight="1">
      <c r="B588" s="140"/>
      <c r="G588" s="138"/>
      <c r="H588" s="138"/>
      <c r="I588" s="138"/>
      <c r="J588" s="303"/>
      <c r="K588" s="138"/>
      <c r="L588" s="138"/>
      <c r="M588" s="138"/>
      <c r="N588" s="138"/>
    </row>
    <row r="589" spans="2:14" s="137" customFormat="1" ht="20.25" customHeight="1">
      <c r="B589" s="140"/>
      <c r="G589" s="138"/>
      <c r="H589" s="138"/>
      <c r="I589" s="138"/>
      <c r="J589" s="303"/>
      <c r="K589" s="138"/>
      <c r="L589" s="138"/>
      <c r="M589" s="138"/>
      <c r="N589" s="138"/>
    </row>
    <row r="590" spans="2:14" s="137" customFormat="1" ht="20.25" customHeight="1">
      <c r="B590" s="140"/>
      <c r="G590" s="138"/>
      <c r="H590" s="138"/>
      <c r="I590" s="138"/>
      <c r="J590" s="303"/>
      <c r="K590" s="138"/>
      <c r="L590" s="138"/>
      <c r="M590" s="138"/>
      <c r="N590" s="138"/>
    </row>
    <row r="591" spans="2:14" s="137" customFormat="1" ht="20.25" customHeight="1">
      <c r="B591" s="140"/>
      <c r="G591" s="138"/>
      <c r="H591" s="138"/>
      <c r="I591" s="138"/>
      <c r="J591" s="303"/>
      <c r="K591" s="138"/>
      <c r="L591" s="138"/>
      <c r="M591" s="138"/>
      <c r="N591" s="138"/>
    </row>
    <row r="592" spans="2:14" s="137" customFormat="1" ht="20.25" customHeight="1">
      <c r="B592" s="140"/>
      <c r="G592" s="138"/>
      <c r="H592" s="138"/>
      <c r="I592" s="138"/>
      <c r="J592" s="303"/>
      <c r="K592" s="138"/>
      <c r="L592" s="138"/>
      <c r="M592" s="138"/>
      <c r="N592" s="138"/>
    </row>
    <row r="593" spans="2:14" s="137" customFormat="1" ht="20.25" customHeight="1">
      <c r="B593" s="140"/>
      <c r="G593" s="138"/>
      <c r="H593" s="138"/>
      <c r="I593" s="138"/>
      <c r="J593" s="303"/>
      <c r="K593" s="138"/>
      <c r="L593" s="138"/>
      <c r="M593" s="138"/>
      <c r="N593" s="138"/>
    </row>
    <row r="594" spans="2:14" s="137" customFormat="1" ht="20.25" customHeight="1">
      <c r="B594" s="140"/>
      <c r="G594" s="138"/>
      <c r="H594" s="138"/>
      <c r="I594" s="138"/>
      <c r="J594" s="303"/>
      <c r="K594" s="138"/>
      <c r="L594" s="138"/>
      <c r="M594" s="138"/>
      <c r="N594" s="138"/>
    </row>
    <row r="595" spans="2:14" s="137" customFormat="1" ht="20.25" customHeight="1">
      <c r="B595" s="140"/>
      <c r="G595" s="138"/>
      <c r="H595" s="138"/>
      <c r="I595" s="138"/>
      <c r="J595" s="303"/>
      <c r="K595" s="138"/>
      <c r="L595" s="138"/>
      <c r="M595" s="138"/>
      <c r="N595" s="138"/>
    </row>
    <row r="596" spans="2:14" s="137" customFormat="1" ht="20.25" customHeight="1">
      <c r="B596" s="140"/>
      <c r="G596" s="138"/>
      <c r="H596" s="138"/>
      <c r="I596" s="138"/>
      <c r="J596" s="303"/>
      <c r="K596" s="138"/>
      <c r="L596" s="138"/>
      <c r="M596" s="138"/>
      <c r="N596" s="138"/>
    </row>
    <row r="597" spans="2:14" s="137" customFormat="1" ht="20.25" customHeight="1">
      <c r="B597" s="140"/>
      <c r="G597" s="138"/>
      <c r="H597" s="138"/>
      <c r="I597" s="138"/>
      <c r="J597" s="303"/>
      <c r="K597" s="138"/>
      <c r="L597" s="138"/>
      <c r="M597" s="138"/>
      <c r="N597" s="138"/>
    </row>
    <row r="598" spans="2:14" s="137" customFormat="1" ht="20.25" customHeight="1">
      <c r="B598" s="140"/>
      <c r="G598" s="138"/>
      <c r="H598" s="138"/>
      <c r="I598" s="138"/>
      <c r="J598" s="303"/>
      <c r="K598" s="138"/>
      <c r="L598" s="138"/>
      <c r="M598" s="138"/>
      <c r="N598" s="138"/>
    </row>
    <row r="599" spans="2:14" s="137" customFormat="1" ht="20.25" customHeight="1">
      <c r="B599" s="140"/>
      <c r="G599" s="138"/>
      <c r="H599" s="138"/>
      <c r="I599" s="138"/>
      <c r="J599" s="303"/>
      <c r="K599" s="138"/>
      <c r="L599" s="138"/>
      <c r="M599" s="138"/>
      <c r="N599" s="138"/>
    </row>
    <row r="600" spans="2:14" s="137" customFormat="1" ht="20.25" customHeight="1">
      <c r="B600" s="140"/>
      <c r="G600" s="138"/>
      <c r="H600" s="138"/>
      <c r="I600" s="138"/>
      <c r="J600" s="303"/>
      <c r="K600" s="138"/>
      <c r="L600" s="138"/>
      <c r="M600" s="138"/>
      <c r="N600" s="138"/>
    </row>
    <row r="601" spans="2:14" s="137" customFormat="1" ht="20.25" customHeight="1">
      <c r="B601" s="140"/>
      <c r="G601" s="138"/>
      <c r="H601" s="138"/>
      <c r="I601" s="138"/>
      <c r="J601" s="303"/>
      <c r="K601" s="138"/>
      <c r="L601" s="138"/>
      <c r="M601" s="138"/>
      <c r="N601" s="138"/>
    </row>
    <row r="602" spans="2:14" s="137" customFormat="1" ht="20.25" customHeight="1">
      <c r="B602" s="140"/>
      <c r="G602" s="138"/>
      <c r="H602" s="138"/>
      <c r="I602" s="138"/>
      <c r="J602" s="303"/>
      <c r="K602" s="138"/>
      <c r="L602" s="138"/>
      <c r="M602" s="138"/>
      <c r="N602" s="138"/>
    </row>
    <row r="603" spans="2:14" s="137" customFormat="1" ht="20.25" customHeight="1">
      <c r="B603" s="140"/>
      <c r="G603" s="138"/>
      <c r="H603" s="138"/>
      <c r="I603" s="138"/>
      <c r="J603" s="303"/>
      <c r="K603" s="138"/>
      <c r="L603" s="138"/>
      <c r="M603" s="138"/>
      <c r="N603" s="138"/>
    </row>
    <row r="604" spans="2:14" s="137" customFormat="1" ht="20.25" customHeight="1">
      <c r="B604" s="140"/>
      <c r="G604" s="138"/>
      <c r="H604" s="138"/>
      <c r="I604" s="138"/>
      <c r="J604" s="303"/>
      <c r="K604" s="138"/>
      <c r="L604" s="138"/>
      <c r="M604" s="138"/>
      <c r="N604" s="138"/>
    </row>
    <row r="605" spans="2:14" s="137" customFormat="1" ht="20.25" customHeight="1">
      <c r="B605" s="140"/>
      <c r="G605" s="138"/>
      <c r="H605" s="138"/>
      <c r="I605" s="138"/>
      <c r="J605" s="303"/>
      <c r="K605" s="138"/>
      <c r="L605" s="138"/>
      <c r="M605" s="138"/>
      <c r="N605" s="138"/>
    </row>
    <row r="606" spans="2:14" s="137" customFormat="1" ht="20.25" customHeight="1">
      <c r="B606" s="140"/>
      <c r="G606" s="138"/>
      <c r="H606" s="138"/>
      <c r="I606" s="138"/>
      <c r="J606" s="303"/>
      <c r="K606" s="138"/>
      <c r="L606" s="138"/>
      <c r="M606" s="138"/>
      <c r="N606" s="138"/>
    </row>
    <row r="607" spans="2:14" s="137" customFormat="1" ht="20.25" customHeight="1">
      <c r="B607" s="140"/>
      <c r="G607" s="138"/>
      <c r="H607" s="138"/>
      <c r="I607" s="138"/>
      <c r="J607" s="303"/>
      <c r="K607" s="138"/>
      <c r="L607" s="138"/>
      <c r="M607" s="138"/>
      <c r="N607" s="138"/>
    </row>
    <row r="608" spans="2:14" s="137" customFormat="1" ht="20.25" customHeight="1">
      <c r="B608" s="140"/>
      <c r="G608" s="138"/>
      <c r="H608" s="138"/>
      <c r="I608" s="138"/>
      <c r="J608" s="303"/>
      <c r="K608" s="138"/>
      <c r="L608" s="138"/>
      <c r="M608" s="138"/>
      <c r="N608" s="138"/>
    </row>
    <row r="609" spans="2:14" s="137" customFormat="1" ht="20.25" customHeight="1">
      <c r="B609" s="140"/>
      <c r="G609" s="138"/>
      <c r="H609" s="138"/>
      <c r="I609" s="138"/>
      <c r="J609" s="303"/>
      <c r="K609" s="138"/>
      <c r="L609" s="138"/>
      <c r="M609" s="138"/>
      <c r="N609" s="138"/>
    </row>
    <row r="610" spans="2:14" s="137" customFormat="1" ht="20.25" customHeight="1">
      <c r="B610" s="140"/>
      <c r="G610" s="138"/>
      <c r="H610" s="138"/>
      <c r="I610" s="138"/>
      <c r="J610" s="303"/>
      <c r="K610" s="138"/>
      <c r="L610" s="138"/>
      <c r="M610" s="138"/>
      <c r="N610" s="138"/>
    </row>
    <row r="611" spans="2:14" s="137" customFormat="1" ht="20.25" customHeight="1">
      <c r="B611" s="140"/>
      <c r="G611" s="138"/>
      <c r="H611" s="138"/>
      <c r="I611" s="138"/>
      <c r="J611" s="303"/>
      <c r="K611" s="138"/>
      <c r="L611" s="138"/>
      <c r="M611" s="138"/>
      <c r="N611" s="138"/>
    </row>
    <row r="612" spans="2:14" s="137" customFormat="1" ht="20.25" customHeight="1">
      <c r="B612" s="140"/>
      <c r="G612" s="138"/>
      <c r="H612" s="138"/>
      <c r="I612" s="138"/>
      <c r="J612" s="303"/>
      <c r="K612" s="138"/>
      <c r="L612" s="138"/>
      <c r="M612" s="138"/>
      <c r="N612" s="138"/>
    </row>
    <row r="613" spans="2:14" s="137" customFormat="1" ht="20.25" customHeight="1">
      <c r="B613" s="140"/>
      <c r="G613" s="138"/>
      <c r="H613" s="138"/>
      <c r="I613" s="138"/>
      <c r="J613" s="303"/>
      <c r="K613" s="138"/>
      <c r="L613" s="138"/>
      <c r="M613" s="138"/>
      <c r="N613" s="138"/>
    </row>
    <row r="614" spans="2:14" s="137" customFormat="1" ht="20.25" customHeight="1">
      <c r="B614" s="140"/>
      <c r="G614" s="138"/>
      <c r="H614" s="138"/>
      <c r="I614" s="138"/>
      <c r="J614" s="303"/>
      <c r="K614" s="138"/>
      <c r="L614" s="138"/>
      <c r="M614" s="138"/>
      <c r="N614" s="138"/>
    </row>
    <row r="615" spans="2:14" s="137" customFormat="1" ht="20.25" customHeight="1">
      <c r="B615" s="140"/>
      <c r="G615" s="138"/>
      <c r="H615" s="138"/>
      <c r="I615" s="138"/>
      <c r="J615" s="303"/>
      <c r="K615" s="138"/>
      <c r="L615" s="138"/>
      <c r="M615" s="138"/>
      <c r="N615" s="138"/>
    </row>
    <row r="616" spans="2:14" s="137" customFormat="1" ht="20.25" customHeight="1">
      <c r="B616" s="140"/>
      <c r="G616" s="138"/>
      <c r="H616" s="138"/>
      <c r="I616" s="138"/>
      <c r="J616" s="303"/>
      <c r="K616" s="138"/>
      <c r="L616" s="138"/>
      <c r="M616" s="138"/>
      <c r="N616" s="138"/>
    </row>
    <row r="617" spans="2:14" s="137" customFormat="1" ht="20.25" customHeight="1">
      <c r="B617" s="140"/>
      <c r="G617" s="138"/>
      <c r="H617" s="138"/>
      <c r="I617" s="138"/>
      <c r="J617" s="303"/>
      <c r="K617" s="138"/>
      <c r="L617" s="138"/>
      <c r="M617" s="138"/>
      <c r="N617" s="138"/>
    </row>
    <row r="618" spans="2:14" s="137" customFormat="1" ht="20.25" customHeight="1">
      <c r="B618" s="140"/>
      <c r="G618" s="138"/>
      <c r="H618" s="138"/>
      <c r="I618" s="138"/>
      <c r="J618" s="303"/>
      <c r="K618" s="138"/>
      <c r="L618" s="138"/>
      <c r="M618" s="138"/>
      <c r="N618" s="138"/>
    </row>
    <row r="619" spans="2:14" s="137" customFormat="1" ht="20.25" customHeight="1">
      <c r="B619" s="140"/>
      <c r="G619" s="138"/>
      <c r="H619" s="138"/>
      <c r="I619" s="138"/>
      <c r="J619" s="303"/>
      <c r="K619" s="138"/>
      <c r="L619" s="138"/>
      <c r="M619" s="138"/>
      <c r="N619" s="138"/>
    </row>
    <row r="620" spans="2:14" s="137" customFormat="1" ht="20.25" customHeight="1">
      <c r="B620" s="140"/>
      <c r="G620" s="138"/>
      <c r="H620" s="138"/>
      <c r="I620" s="138"/>
      <c r="J620" s="303"/>
      <c r="K620" s="138"/>
      <c r="L620" s="138"/>
      <c r="M620" s="138"/>
      <c r="N620" s="138"/>
    </row>
    <row r="621" spans="2:14" s="137" customFormat="1" ht="20.25" customHeight="1">
      <c r="B621" s="140"/>
      <c r="G621" s="138"/>
      <c r="H621" s="138"/>
      <c r="I621" s="138"/>
      <c r="J621" s="303"/>
      <c r="K621" s="138"/>
      <c r="L621" s="138"/>
      <c r="M621" s="138"/>
      <c r="N621" s="138"/>
    </row>
    <row r="622" spans="2:14" s="137" customFormat="1" ht="20.25" customHeight="1">
      <c r="B622" s="140"/>
      <c r="G622" s="138"/>
      <c r="H622" s="138"/>
      <c r="I622" s="138"/>
      <c r="J622" s="303"/>
      <c r="K622" s="138"/>
      <c r="L622" s="138"/>
      <c r="M622" s="138"/>
      <c r="N622" s="138"/>
    </row>
    <row r="623" spans="2:14" s="137" customFormat="1" ht="20.25" customHeight="1">
      <c r="B623" s="140"/>
      <c r="G623" s="138"/>
      <c r="H623" s="138"/>
      <c r="I623" s="138"/>
      <c r="J623" s="303"/>
      <c r="K623" s="138"/>
      <c r="L623" s="138"/>
      <c r="M623" s="138"/>
      <c r="N623" s="138"/>
    </row>
    <row r="624" spans="2:14" s="137" customFormat="1" ht="20.25" customHeight="1">
      <c r="B624" s="140"/>
      <c r="G624" s="138"/>
      <c r="H624" s="138"/>
      <c r="I624" s="138"/>
      <c r="J624" s="303"/>
      <c r="K624" s="138"/>
      <c r="L624" s="138"/>
      <c r="M624" s="138"/>
      <c r="N624" s="138"/>
    </row>
    <row r="625" spans="2:14" s="137" customFormat="1" ht="20.25" customHeight="1">
      <c r="B625" s="140"/>
      <c r="G625" s="138"/>
      <c r="H625" s="138"/>
      <c r="I625" s="138"/>
      <c r="J625" s="303"/>
      <c r="K625" s="138"/>
      <c r="L625" s="138"/>
      <c r="M625" s="138"/>
      <c r="N625" s="138"/>
    </row>
    <row r="626" spans="2:14" s="137" customFormat="1" ht="20.25" customHeight="1">
      <c r="B626" s="140"/>
      <c r="G626" s="138"/>
      <c r="H626" s="138"/>
      <c r="I626" s="138"/>
      <c r="J626" s="303"/>
      <c r="K626" s="138"/>
      <c r="L626" s="138"/>
      <c r="M626" s="138"/>
      <c r="N626" s="138"/>
    </row>
    <row r="627" spans="2:14" s="137" customFormat="1" ht="20.25" customHeight="1">
      <c r="B627" s="140"/>
      <c r="G627" s="138"/>
      <c r="H627" s="138"/>
      <c r="I627" s="138"/>
      <c r="J627" s="303"/>
      <c r="K627" s="138"/>
      <c r="L627" s="138"/>
      <c r="M627" s="138"/>
      <c r="N627" s="138"/>
    </row>
    <row r="628" spans="2:14" s="137" customFormat="1" ht="20.25" customHeight="1">
      <c r="B628" s="140"/>
      <c r="G628" s="138"/>
      <c r="H628" s="138"/>
      <c r="I628" s="138"/>
      <c r="J628" s="303"/>
      <c r="K628" s="138"/>
      <c r="L628" s="138"/>
      <c r="M628" s="138"/>
      <c r="N628" s="138"/>
    </row>
    <row r="629" spans="2:14" s="137" customFormat="1" ht="20.25" customHeight="1">
      <c r="B629" s="140"/>
      <c r="G629" s="138"/>
      <c r="H629" s="138"/>
      <c r="I629" s="138"/>
      <c r="J629" s="303"/>
      <c r="K629" s="138"/>
      <c r="L629" s="138"/>
      <c r="M629" s="138"/>
      <c r="N629" s="138"/>
    </row>
    <row r="630" spans="2:14" s="137" customFormat="1" ht="20.25" customHeight="1">
      <c r="B630" s="140"/>
      <c r="G630" s="138"/>
      <c r="H630" s="138"/>
      <c r="I630" s="138"/>
      <c r="J630" s="303"/>
      <c r="K630" s="138"/>
      <c r="L630" s="138"/>
      <c r="M630" s="138"/>
      <c r="N630" s="138"/>
    </row>
    <row r="631" spans="2:14" s="137" customFormat="1" ht="20.25" customHeight="1">
      <c r="B631" s="140"/>
      <c r="G631" s="138"/>
      <c r="H631" s="138"/>
      <c r="I631" s="138"/>
      <c r="J631" s="303"/>
      <c r="K631" s="138"/>
      <c r="L631" s="138"/>
      <c r="M631" s="138"/>
      <c r="N631" s="138"/>
    </row>
    <row r="632" spans="2:14" s="137" customFormat="1" ht="20.25" customHeight="1">
      <c r="B632" s="140"/>
      <c r="G632" s="138"/>
      <c r="H632" s="138"/>
      <c r="I632" s="138"/>
      <c r="J632" s="303"/>
      <c r="K632" s="138"/>
      <c r="L632" s="138"/>
      <c r="M632" s="138"/>
      <c r="N632" s="138"/>
    </row>
    <row r="633" spans="2:14" s="137" customFormat="1" ht="20.25" customHeight="1">
      <c r="B633" s="140"/>
      <c r="G633" s="138"/>
      <c r="H633" s="138"/>
      <c r="I633" s="138"/>
      <c r="J633" s="303"/>
      <c r="K633" s="138"/>
      <c r="L633" s="138"/>
      <c r="M633" s="138"/>
      <c r="N633" s="138"/>
    </row>
    <row r="634" spans="2:14" s="137" customFormat="1" ht="20.25" customHeight="1">
      <c r="B634" s="140"/>
      <c r="G634" s="138"/>
      <c r="H634" s="138"/>
      <c r="I634" s="138"/>
      <c r="J634" s="303"/>
      <c r="K634" s="138"/>
      <c r="L634" s="138"/>
      <c r="M634" s="138"/>
      <c r="N634" s="138"/>
    </row>
    <row r="635" spans="2:14" s="137" customFormat="1" ht="20.25" customHeight="1">
      <c r="B635" s="140"/>
      <c r="G635" s="138"/>
      <c r="H635" s="138"/>
      <c r="I635" s="138"/>
      <c r="J635" s="303"/>
      <c r="K635" s="138"/>
      <c r="L635" s="138"/>
      <c r="M635" s="138"/>
      <c r="N635" s="138"/>
    </row>
    <row r="636" spans="2:14" s="137" customFormat="1" ht="20.25" customHeight="1">
      <c r="B636" s="140"/>
      <c r="G636" s="138"/>
      <c r="H636" s="138"/>
      <c r="I636" s="138"/>
      <c r="J636" s="303"/>
      <c r="K636" s="138"/>
      <c r="L636" s="138"/>
      <c r="M636" s="138"/>
      <c r="N636" s="138"/>
    </row>
    <row r="637" spans="2:14" s="137" customFormat="1" ht="20.25" customHeight="1">
      <c r="B637" s="140"/>
      <c r="G637" s="138"/>
      <c r="H637" s="138"/>
      <c r="I637" s="138"/>
      <c r="J637" s="303"/>
      <c r="K637" s="138"/>
      <c r="L637" s="138"/>
      <c r="M637" s="138"/>
      <c r="N637" s="138"/>
    </row>
    <row r="638" spans="2:14" s="137" customFormat="1" ht="20.25" customHeight="1">
      <c r="B638" s="140"/>
      <c r="G638" s="138"/>
      <c r="H638" s="138"/>
      <c r="I638" s="138"/>
      <c r="J638" s="303"/>
      <c r="K638" s="138"/>
      <c r="L638" s="138"/>
      <c r="M638" s="138"/>
      <c r="N638" s="138"/>
    </row>
    <row r="639" spans="2:14" s="137" customFormat="1" ht="20.25" customHeight="1">
      <c r="B639" s="140"/>
      <c r="G639" s="138"/>
      <c r="H639" s="138"/>
      <c r="I639" s="138"/>
      <c r="J639" s="303"/>
      <c r="K639" s="138"/>
      <c r="L639" s="138"/>
      <c r="M639" s="138"/>
      <c r="N639" s="138"/>
    </row>
    <row r="640" spans="2:14" s="137" customFormat="1" ht="20.25" customHeight="1">
      <c r="B640" s="140"/>
      <c r="G640" s="138"/>
      <c r="H640" s="138"/>
      <c r="I640" s="138"/>
      <c r="J640" s="303"/>
      <c r="K640" s="138"/>
      <c r="L640" s="138"/>
      <c r="M640" s="138"/>
      <c r="N640" s="138"/>
    </row>
    <row r="641" spans="2:14" s="137" customFormat="1" ht="20.25" customHeight="1">
      <c r="B641" s="140"/>
      <c r="G641" s="138"/>
      <c r="H641" s="138"/>
      <c r="I641" s="138"/>
      <c r="J641" s="303"/>
      <c r="K641" s="138"/>
      <c r="L641" s="138"/>
      <c r="M641" s="138"/>
      <c r="N641" s="138"/>
    </row>
    <row r="642" spans="2:14" s="137" customFormat="1" ht="20.25" customHeight="1">
      <c r="B642" s="140"/>
      <c r="G642" s="138"/>
      <c r="H642" s="138"/>
      <c r="I642" s="138"/>
      <c r="J642" s="303"/>
      <c r="K642" s="138"/>
      <c r="L642" s="138"/>
      <c r="M642" s="138"/>
      <c r="N642" s="138"/>
    </row>
    <row r="643" spans="2:14" s="137" customFormat="1" ht="20.25" customHeight="1">
      <c r="B643" s="140"/>
      <c r="G643" s="138"/>
      <c r="H643" s="138"/>
      <c r="I643" s="138"/>
      <c r="J643" s="303"/>
      <c r="K643" s="138"/>
      <c r="L643" s="138"/>
      <c r="M643" s="138"/>
      <c r="N643" s="138"/>
    </row>
    <row r="644" spans="2:14" s="137" customFormat="1" ht="20.25" customHeight="1">
      <c r="B644" s="140"/>
      <c r="G644" s="138"/>
      <c r="H644" s="138"/>
      <c r="I644" s="138"/>
      <c r="J644" s="303"/>
      <c r="K644" s="138"/>
      <c r="L644" s="138"/>
      <c r="M644" s="138"/>
      <c r="N644" s="138"/>
    </row>
    <row r="645" spans="2:14" s="137" customFormat="1" ht="20.25" customHeight="1">
      <c r="B645" s="140"/>
      <c r="G645" s="138"/>
      <c r="H645" s="138"/>
      <c r="I645" s="138"/>
      <c r="J645" s="303"/>
      <c r="K645" s="138"/>
      <c r="L645" s="138"/>
      <c r="M645" s="138"/>
      <c r="N645" s="138"/>
    </row>
    <row r="646" spans="2:14" s="137" customFormat="1" ht="20.25" customHeight="1">
      <c r="B646" s="140"/>
      <c r="G646" s="138"/>
      <c r="H646" s="138"/>
      <c r="I646" s="138"/>
      <c r="J646" s="303"/>
      <c r="K646" s="138"/>
      <c r="L646" s="138"/>
      <c r="M646" s="138"/>
      <c r="N646" s="138"/>
    </row>
    <row r="647" spans="2:14" s="137" customFormat="1" ht="20.25" customHeight="1">
      <c r="B647" s="140"/>
      <c r="G647" s="138"/>
      <c r="H647" s="138"/>
      <c r="I647" s="138"/>
      <c r="J647" s="303"/>
      <c r="K647" s="138"/>
      <c r="L647" s="138"/>
      <c r="M647" s="138"/>
      <c r="N647" s="138"/>
    </row>
    <row r="648" spans="2:14" s="137" customFormat="1" ht="20.25" customHeight="1">
      <c r="B648" s="140"/>
      <c r="G648" s="138"/>
      <c r="H648" s="138"/>
      <c r="I648" s="138"/>
      <c r="J648" s="303"/>
      <c r="K648" s="138"/>
      <c r="L648" s="138"/>
      <c r="M648" s="138"/>
      <c r="N648" s="138"/>
    </row>
    <row r="649" spans="2:14" s="137" customFormat="1" ht="20.25" customHeight="1">
      <c r="B649" s="140"/>
      <c r="G649" s="138"/>
      <c r="H649" s="138"/>
      <c r="I649" s="138"/>
      <c r="J649" s="303"/>
      <c r="K649" s="138"/>
      <c r="L649" s="138"/>
      <c r="M649" s="138"/>
      <c r="N649" s="138"/>
    </row>
    <row r="650" spans="2:14" s="137" customFormat="1" ht="20.25" customHeight="1">
      <c r="B650" s="140"/>
      <c r="G650" s="138"/>
      <c r="H650" s="138"/>
      <c r="I650" s="138"/>
      <c r="J650" s="303"/>
      <c r="K650" s="138"/>
      <c r="L650" s="138"/>
      <c r="M650" s="138"/>
      <c r="N650" s="138"/>
    </row>
    <row r="651" spans="2:14" s="137" customFormat="1" ht="20.25" customHeight="1">
      <c r="B651" s="140"/>
      <c r="G651" s="138"/>
      <c r="H651" s="138"/>
      <c r="I651" s="138"/>
      <c r="J651" s="303"/>
      <c r="K651" s="138"/>
      <c r="L651" s="138"/>
      <c r="M651" s="138"/>
      <c r="N651" s="138"/>
    </row>
    <row r="652" spans="2:14" s="137" customFormat="1" ht="20.25" customHeight="1">
      <c r="B652" s="140"/>
      <c r="G652" s="138"/>
      <c r="H652" s="138"/>
      <c r="I652" s="138"/>
      <c r="J652" s="303"/>
      <c r="K652" s="138"/>
      <c r="L652" s="138"/>
      <c r="M652" s="138"/>
      <c r="N652" s="138"/>
    </row>
    <row r="653" spans="2:14" s="137" customFormat="1" ht="20.25" customHeight="1">
      <c r="B653" s="140"/>
      <c r="G653" s="138"/>
      <c r="H653" s="138"/>
      <c r="I653" s="138"/>
      <c r="J653" s="303"/>
      <c r="K653" s="138"/>
      <c r="L653" s="138"/>
      <c r="M653" s="138"/>
      <c r="N653" s="138"/>
    </row>
    <row r="654" spans="2:14" s="137" customFormat="1" ht="20.25" customHeight="1">
      <c r="B654" s="140"/>
      <c r="G654" s="138"/>
      <c r="H654" s="138"/>
      <c r="I654" s="138"/>
      <c r="J654" s="303"/>
      <c r="K654" s="138"/>
      <c r="L654" s="138"/>
      <c r="M654" s="138"/>
      <c r="N654" s="138"/>
    </row>
    <row r="655" spans="2:14" s="137" customFormat="1" ht="20.25" customHeight="1">
      <c r="B655" s="140"/>
      <c r="G655" s="138"/>
      <c r="H655" s="138"/>
      <c r="I655" s="138"/>
      <c r="J655" s="303"/>
      <c r="K655" s="138"/>
      <c r="L655" s="138"/>
      <c r="M655" s="138"/>
      <c r="N655" s="138"/>
    </row>
    <row r="656" spans="2:14" s="137" customFormat="1" ht="20.25" customHeight="1">
      <c r="B656" s="140"/>
      <c r="G656" s="138"/>
      <c r="H656" s="138"/>
      <c r="I656" s="138"/>
      <c r="J656" s="303"/>
      <c r="K656" s="138"/>
      <c r="L656" s="138"/>
      <c r="M656" s="138"/>
      <c r="N656" s="138"/>
    </row>
    <row r="657" spans="2:14" s="137" customFormat="1" ht="20.25" customHeight="1">
      <c r="B657" s="140"/>
      <c r="G657" s="138"/>
      <c r="H657" s="138"/>
      <c r="I657" s="138"/>
      <c r="J657" s="303"/>
      <c r="K657" s="138"/>
      <c r="L657" s="138"/>
      <c r="M657" s="138"/>
      <c r="N657" s="138"/>
    </row>
    <row r="658" spans="2:14" s="137" customFormat="1" ht="20.25" customHeight="1">
      <c r="B658" s="140"/>
      <c r="G658" s="138"/>
      <c r="H658" s="138"/>
      <c r="I658" s="138"/>
      <c r="J658" s="303"/>
      <c r="K658" s="138"/>
      <c r="L658" s="138"/>
      <c r="M658" s="138"/>
      <c r="N658" s="138"/>
    </row>
    <row r="659" spans="2:14" s="137" customFormat="1" ht="20.25" customHeight="1">
      <c r="B659" s="140"/>
      <c r="G659" s="138"/>
      <c r="H659" s="138"/>
      <c r="I659" s="138"/>
      <c r="J659" s="303"/>
      <c r="K659" s="138"/>
      <c r="L659" s="138"/>
      <c r="M659" s="138"/>
      <c r="N659" s="138"/>
    </row>
    <row r="660" spans="2:14" s="137" customFormat="1" ht="20.25" customHeight="1">
      <c r="B660" s="140"/>
      <c r="G660" s="138"/>
      <c r="H660" s="138"/>
      <c r="I660" s="138"/>
      <c r="J660" s="303"/>
      <c r="K660" s="138"/>
      <c r="L660" s="138"/>
      <c r="M660" s="138"/>
      <c r="N660" s="138"/>
    </row>
    <row r="661" spans="2:14" s="137" customFormat="1" ht="20.25" customHeight="1">
      <c r="B661" s="140"/>
      <c r="G661" s="138"/>
      <c r="H661" s="138"/>
      <c r="I661" s="138"/>
      <c r="J661" s="303"/>
      <c r="K661" s="138"/>
      <c r="L661" s="138"/>
      <c r="M661" s="138"/>
      <c r="N661" s="138"/>
    </row>
    <row r="662" spans="2:14" s="137" customFormat="1" ht="20.25" customHeight="1">
      <c r="B662" s="140"/>
      <c r="G662" s="138"/>
      <c r="H662" s="138"/>
      <c r="I662" s="138"/>
      <c r="J662" s="303"/>
      <c r="K662" s="138"/>
      <c r="L662" s="138"/>
      <c r="M662" s="138"/>
      <c r="N662" s="138"/>
    </row>
  </sheetData>
  <sheetProtection algorithmName="SHA-512" hashValue="6twQuTOjeW8HaZatjsE83Ogaspf/P1jPYMQwWv6aZJH+1gs3+u53Hmqg3R/89UF4470n5rllvQqpI7zjxYnizQ==" saltValue="YfgvvLNR9eispn85MvjMvg==" spinCount="100000" sheet="1" objects="1" scenarios="1" selectLockedCells="1"/>
  <conditionalFormatting sqref="I27">
    <cfRule type="cellIs" dxfId="9" priority="9" operator="equal">
      <formula>ROUND($I$122,0)</formula>
    </cfRule>
    <cfRule type="cellIs" dxfId="8" priority="10" operator="notEqual">
      <formula>ROUND($I$122,0)</formula>
    </cfRule>
  </conditionalFormatting>
  <conditionalFormatting sqref="N27 J27:K27">
    <cfRule type="cellIs" dxfId="7" priority="7" operator="equal">
      <formula>ROUND(J$122,0)</formula>
    </cfRule>
    <cfRule type="cellIs" dxfId="6" priority="8" operator="notEqual">
      <formula>ROUND(J$122,0)</formula>
    </cfRule>
  </conditionalFormatting>
  <conditionalFormatting sqref="M27">
    <cfRule type="cellIs" dxfId="5" priority="5" operator="equal">
      <formula>ROUND(M$122,0)</formula>
    </cfRule>
    <cfRule type="cellIs" dxfId="4" priority="6" operator="notEqual">
      <formula>ROUND(M$122,0)</formula>
    </cfRule>
  </conditionalFormatting>
  <conditionalFormatting sqref="J33:N33">
    <cfRule type="cellIs" dxfId="3" priority="3" stopIfTrue="1" operator="equal">
      <formula>0</formula>
    </cfRule>
    <cfRule type="cellIs" dxfId="2" priority="4" stopIfTrue="1" operator="notEqual">
      <formula>0</formula>
    </cfRule>
  </conditionalFormatting>
  <conditionalFormatting sqref="L27">
    <cfRule type="cellIs" dxfId="1" priority="1" operator="equal">
      <formula>ROUND(L$122,0)</formula>
    </cfRule>
    <cfRule type="cellIs" dxfId="0" priority="2" operator="notEqual">
      <formula>ROUND(L$122,0)</formula>
    </cfRule>
  </conditionalFormatting>
  <dataValidations count="49">
    <dataValidation allowBlank="1" showInputMessage="1" showErrorMessage="1" prompt="Total Non Nursing Labor hours" sqref="J162:N162 JF162:JJ162 TB162:TF162 ACX162:ADB162 AMT162:AMX162 AWP162:AWT162 BGL162:BGP162 BQH162:BQL162 CAD162:CAH162 CJZ162:CKD162 CTV162:CTZ162 DDR162:DDV162 DNN162:DNR162 DXJ162:DXN162 EHF162:EHJ162 ERB162:ERF162 FAX162:FBB162 FKT162:FKX162 FUP162:FUT162 GEL162:GEP162 GOH162:GOL162 GYD162:GYH162 HHZ162:HID162 HRV162:HRZ162 IBR162:IBV162 ILN162:ILR162 IVJ162:IVN162 JFF162:JFJ162 JPB162:JPF162 JYX162:JZB162 KIT162:KIX162 KSP162:KST162 LCL162:LCP162 LMH162:LML162 LWD162:LWH162 MFZ162:MGD162 MPV162:MPZ162 MZR162:MZV162 NJN162:NJR162 NTJ162:NTN162 ODF162:ODJ162 ONB162:ONF162 OWX162:OXB162 PGT162:PGX162 PQP162:PQT162 QAL162:QAP162 QKH162:QKL162 QUD162:QUH162 RDZ162:RED162 RNV162:RNZ162 RXR162:RXV162 SHN162:SHR162 SRJ162:SRN162 TBF162:TBJ162 TLB162:TLF162 TUX162:TVB162 UET162:UEX162 UOP162:UOT162 UYL162:UYP162 VIH162:VIL162 VSD162:VSH162 WBZ162:WCD162 WLV162:WLZ162 WVR162:WVV162 J65698:N65698 JF65698:JJ65698 TB65698:TF65698 ACX65698:ADB65698 AMT65698:AMX65698 AWP65698:AWT65698 BGL65698:BGP65698 BQH65698:BQL65698 CAD65698:CAH65698 CJZ65698:CKD65698 CTV65698:CTZ65698 DDR65698:DDV65698 DNN65698:DNR65698 DXJ65698:DXN65698 EHF65698:EHJ65698 ERB65698:ERF65698 FAX65698:FBB65698 FKT65698:FKX65698 FUP65698:FUT65698 GEL65698:GEP65698 GOH65698:GOL65698 GYD65698:GYH65698 HHZ65698:HID65698 HRV65698:HRZ65698 IBR65698:IBV65698 ILN65698:ILR65698 IVJ65698:IVN65698 JFF65698:JFJ65698 JPB65698:JPF65698 JYX65698:JZB65698 KIT65698:KIX65698 KSP65698:KST65698 LCL65698:LCP65698 LMH65698:LML65698 LWD65698:LWH65698 MFZ65698:MGD65698 MPV65698:MPZ65698 MZR65698:MZV65698 NJN65698:NJR65698 NTJ65698:NTN65698 ODF65698:ODJ65698 ONB65698:ONF65698 OWX65698:OXB65698 PGT65698:PGX65698 PQP65698:PQT65698 QAL65698:QAP65698 QKH65698:QKL65698 QUD65698:QUH65698 RDZ65698:RED65698 RNV65698:RNZ65698 RXR65698:RXV65698 SHN65698:SHR65698 SRJ65698:SRN65698 TBF65698:TBJ65698 TLB65698:TLF65698 TUX65698:TVB65698 UET65698:UEX65698 UOP65698:UOT65698 UYL65698:UYP65698 VIH65698:VIL65698 VSD65698:VSH65698 WBZ65698:WCD65698 WLV65698:WLZ65698 WVR65698:WVV65698 J131234:N131234 JF131234:JJ131234 TB131234:TF131234 ACX131234:ADB131234 AMT131234:AMX131234 AWP131234:AWT131234 BGL131234:BGP131234 BQH131234:BQL131234 CAD131234:CAH131234 CJZ131234:CKD131234 CTV131234:CTZ131234 DDR131234:DDV131234 DNN131234:DNR131234 DXJ131234:DXN131234 EHF131234:EHJ131234 ERB131234:ERF131234 FAX131234:FBB131234 FKT131234:FKX131234 FUP131234:FUT131234 GEL131234:GEP131234 GOH131234:GOL131234 GYD131234:GYH131234 HHZ131234:HID131234 HRV131234:HRZ131234 IBR131234:IBV131234 ILN131234:ILR131234 IVJ131234:IVN131234 JFF131234:JFJ131234 JPB131234:JPF131234 JYX131234:JZB131234 KIT131234:KIX131234 KSP131234:KST131234 LCL131234:LCP131234 LMH131234:LML131234 LWD131234:LWH131234 MFZ131234:MGD131234 MPV131234:MPZ131234 MZR131234:MZV131234 NJN131234:NJR131234 NTJ131234:NTN131234 ODF131234:ODJ131234 ONB131234:ONF131234 OWX131234:OXB131234 PGT131234:PGX131234 PQP131234:PQT131234 QAL131234:QAP131234 QKH131234:QKL131234 QUD131234:QUH131234 RDZ131234:RED131234 RNV131234:RNZ131234 RXR131234:RXV131234 SHN131234:SHR131234 SRJ131234:SRN131234 TBF131234:TBJ131234 TLB131234:TLF131234 TUX131234:TVB131234 UET131234:UEX131234 UOP131234:UOT131234 UYL131234:UYP131234 VIH131234:VIL131234 VSD131234:VSH131234 WBZ131234:WCD131234 WLV131234:WLZ131234 WVR131234:WVV131234 J196770:N196770 JF196770:JJ196770 TB196770:TF196770 ACX196770:ADB196770 AMT196770:AMX196770 AWP196770:AWT196770 BGL196770:BGP196770 BQH196770:BQL196770 CAD196770:CAH196770 CJZ196770:CKD196770 CTV196770:CTZ196770 DDR196770:DDV196770 DNN196770:DNR196770 DXJ196770:DXN196770 EHF196770:EHJ196770 ERB196770:ERF196770 FAX196770:FBB196770 FKT196770:FKX196770 FUP196770:FUT196770 GEL196770:GEP196770 GOH196770:GOL196770 GYD196770:GYH196770 HHZ196770:HID196770 HRV196770:HRZ196770 IBR196770:IBV196770 ILN196770:ILR196770 IVJ196770:IVN196770 JFF196770:JFJ196770 JPB196770:JPF196770 JYX196770:JZB196770 KIT196770:KIX196770 KSP196770:KST196770 LCL196770:LCP196770 LMH196770:LML196770 LWD196770:LWH196770 MFZ196770:MGD196770 MPV196770:MPZ196770 MZR196770:MZV196770 NJN196770:NJR196770 NTJ196770:NTN196770 ODF196770:ODJ196770 ONB196770:ONF196770 OWX196770:OXB196770 PGT196770:PGX196770 PQP196770:PQT196770 QAL196770:QAP196770 QKH196770:QKL196770 QUD196770:QUH196770 RDZ196770:RED196770 RNV196770:RNZ196770 RXR196770:RXV196770 SHN196770:SHR196770 SRJ196770:SRN196770 TBF196770:TBJ196770 TLB196770:TLF196770 TUX196770:TVB196770 UET196770:UEX196770 UOP196770:UOT196770 UYL196770:UYP196770 VIH196770:VIL196770 VSD196770:VSH196770 WBZ196770:WCD196770 WLV196770:WLZ196770 WVR196770:WVV196770 J262306:N262306 JF262306:JJ262306 TB262306:TF262306 ACX262306:ADB262306 AMT262306:AMX262306 AWP262306:AWT262306 BGL262306:BGP262306 BQH262306:BQL262306 CAD262306:CAH262306 CJZ262306:CKD262306 CTV262306:CTZ262306 DDR262306:DDV262306 DNN262306:DNR262306 DXJ262306:DXN262306 EHF262306:EHJ262306 ERB262306:ERF262306 FAX262306:FBB262306 FKT262306:FKX262306 FUP262306:FUT262306 GEL262306:GEP262306 GOH262306:GOL262306 GYD262306:GYH262306 HHZ262306:HID262306 HRV262306:HRZ262306 IBR262306:IBV262306 ILN262306:ILR262306 IVJ262306:IVN262306 JFF262306:JFJ262306 JPB262306:JPF262306 JYX262306:JZB262306 KIT262306:KIX262306 KSP262306:KST262306 LCL262306:LCP262306 LMH262306:LML262306 LWD262306:LWH262306 MFZ262306:MGD262306 MPV262306:MPZ262306 MZR262306:MZV262306 NJN262306:NJR262306 NTJ262306:NTN262306 ODF262306:ODJ262306 ONB262306:ONF262306 OWX262306:OXB262306 PGT262306:PGX262306 PQP262306:PQT262306 QAL262306:QAP262306 QKH262306:QKL262306 QUD262306:QUH262306 RDZ262306:RED262306 RNV262306:RNZ262306 RXR262306:RXV262306 SHN262306:SHR262306 SRJ262306:SRN262306 TBF262306:TBJ262306 TLB262306:TLF262306 TUX262306:TVB262306 UET262306:UEX262306 UOP262306:UOT262306 UYL262306:UYP262306 VIH262306:VIL262306 VSD262306:VSH262306 WBZ262306:WCD262306 WLV262306:WLZ262306 WVR262306:WVV262306 J327842:N327842 JF327842:JJ327842 TB327842:TF327842 ACX327842:ADB327842 AMT327842:AMX327842 AWP327842:AWT327842 BGL327842:BGP327842 BQH327842:BQL327842 CAD327842:CAH327842 CJZ327842:CKD327842 CTV327842:CTZ327842 DDR327842:DDV327842 DNN327842:DNR327842 DXJ327842:DXN327842 EHF327842:EHJ327842 ERB327842:ERF327842 FAX327842:FBB327842 FKT327842:FKX327842 FUP327842:FUT327842 GEL327842:GEP327842 GOH327842:GOL327842 GYD327842:GYH327842 HHZ327842:HID327842 HRV327842:HRZ327842 IBR327842:IBV327842 ILN327842:ILR327842 IVJ327842:IVN327842 JFF327842:JFJ327842 JPB327842:JPF327842 JYX327842:JZB327842 KIT327842:KIX327842 KSP327842:KST327842 LCL327842:LCP327842 LMH327842:LML327842 LWD327842:LWH327842 MFZ327842:MGD327842 MPV327842:MPZ327842 MZR327842:MZV327842 NJN327842:NJR327842 NTJ327842:NTN327842 ODF327842:ODJ327842 ONB327842:ONF327842 OWX327842:OXB327842 PGT327842:PGX327842 PQP327842:PQT327842 QAL327842:QAP327842 QKH327842:QKL327842 QUD327842:QUH327842 RDZ327842:RED327842 RNV327842:RNZ327842 RXR327842:RXV327842 SHN327842:SHR327842 SRJ327842:SRN327842 TBF327842:TBJ327842 TLB327842:TLF327842 TUX327842:TVB327842 UET327842:UEX327842 UOP327842:UOT327842 UYL327842:UYP327842 VIH327842:VIL327842 VSD327842:VSH327842 WBZ327842:WCD327842 WLV327842:WLZ327842 WVR327842:WVV327842 J393378:N393378 JF393378:JJ393378 TB393378:TF393378 ACX393378:ADB393378 AMT393378:AMX393378 AWP393378:AWT393378 BGL393378:BGP393378 BQH393378:BQL393378 CAD393378:CAH393378 CJZ393378:CKD393378 CTV393378:CTZ393378 DDR393378:DDV393378 DNN393378:DNR393378 DXJ393378:DXN393378 EHF393378:EHJ393378 ERB393378:ERF393378 FAX393378:FBB393378 FKT393378:FKX393378 FUP393378:FUT393378 GEL393378:GEP393378 GOH393378:GOL393378 GYD393378:GYH393378 HHZ393378:HID393378 HRV393378:HRZ393378 IBR393378:IBV393378 ILN393378:ILR393378 IVJ393378:IVN393378 JFF393378:JFJ393378 JPB393378:JPF393378 JYX393378:JZB393378 KIT393378:KIX393378 KSP393378:KST393378 LCL393378:LCP393378 LMH393378:LML393378 LWD393378:LWH393378 MFZ393378:MGD393378 MPV393378:MPZ393378 MZR393378:MZV393378 NJN393378:NJR393378 NTJ393378:NTN393378 ODF393378:ODJ393378 ONB393378:ONF393378 OWX393378:OXB393378 PGT393378:PGX393378 PQP393378:PQT393378 QAL393378:QAP393378 QKH393378:QKL393378 QUD393378:QUH393378 RDZ393378:RED393378 RNV393378:RNZ393378 RXR393378:RXV393378 SHN393378:SHR393378 SRJ393378:SRN393378 TBF393378:TBJ393378 TLB393378:TLF393378 TUX393378:TVB393378 UET393378:UEX393378 UOP393378:UOT393378 UYL393378:UYP393378 VIH393378:VIL393378 VSD393378:VSH393378 WBZ393378:WCD393378 WLV393378:WLZ393378 WVR393378:WVV393378 J458914:N458914 JF458914:JJ458914 TB458914:TF458914 ACX458914:ADB458914 AMT458914:AMX458914 AWP458914:AWT458914 BGL458914:BGP458914 BQH458914:BQL458914 CAD458914:CAH458914 CJZ458914:CKD458914 CTV458914:CTZ458914 DDR458914:DDV458914 DNN458914:DNR458914 DXJ458914:DXN458914 EHF458914:EHJ458914 ERB458914:ERF458914 FAX458914:FBB458914 FKT458914:FKX458914 FUP458914:FUT458914 GEL458914:GEP458914 GOH458914:GOL458914 GYD458914:GYH458914 HHZ458914:HID458914 HRV458914:HRZ458914 IBR458914:IBV458914 ILN458914:ILR458914 IVJ458914:IVN458914 JFF458914:JFJ458914 JPB458914:JPF458914 JYX458914:JZB458914 KIT458914:KIX458914 KSP458914:KST458914 LCL458914:LCP458914 LMH458914:LML458914 LWD458914:LWH458914 MFZ458914:MGD458914 MPV458914:MPZ458914 MZR458914:MZV458914 NJN458914:NJR458914 NTJ458914:NTN458914 ODF458914:ODJ458914 ONB458914:ONF458914 OWX458914:OXB458914 PGT458914:PGX458914 PQP458914:PQT458914 QAL458914:QAP458914 QKH458914:QKL458914 QUD458914:QUH458914 RDZ458914:RED458914 RNV458914:RNZ458914 RXR458914:RXV458914 SHN458914:SHR458914 SRJ458914:SRN458914 TBF458914:TBJ458914 TLB458914:TLF458914 TUX458914:TVB458914 UET458914:UEX458914 UOP458914:UOT458914 UYL458914:UYP458914 VIH458914:VIL458914 VSD458914:VSH458914 WBZ458914:WCD458914 WLV458914:WLZ458914 WVR458914:WVV458914 J524450:N524450 JF524450:JJ524450 TB524450:TF524450 ACX524450:ADB524450 AMT524450:AMX524450 AWP524450:AWT524450 BGL524450:BGP524450 BQH524450:BQL524450 CAD524450:CAH524450 CJZ524450:CKD524450 CTV524450:CTZ524450 DDR524450:DDV524450 DNN524450:DNR524450 DXJ524450:DXN524450 EHF524450:EHJ524450 ERB524450:ERF524450 FAX524450:FBB524450 FKT524450:FKX524450 FUP524450:FUT524450 GEL524450:GEP524450 GOH524450:GOL524450 GYD524450:GYH524450 HHZ524450:HID524450 HRV524450:HRZ524450 IBR524450:IBV524450 ILN524450:ILR524450 IVJ524450:IVN524450 JFF524450:JFJ524450 JPB524450:JPF524450 JYX524450:JZB524450 KIT524450:KIX524450 KSP524450:KST524450 LCL524450:LCP524450 LMH524450:LML524450 LWD524450:LWH524450 MFZ524450:MGD524450 MPV524450:MPZ524450 MZR524450:MZV524450 NJN524450:NJR524450 NTJ524450:NTN524450 ODF524450:ODJ524450 ONB524450:ONF524450 OWX524450:OXB524450 PGT524450:PGX524450 PQP524450:PQT524450 QAL524450:QAP524450 QKH524450:QKL524450 QUD524450:QUH524450 RDZ524450:RED524450 RNV524450:RNZ524450 RXR524450:RXV524450 SHN524450:SHR524450 SRJ524450:SRN524450 TBF524450:TBJ524450 TLB524450:TLF524450 TUX524450:TVB524450 UET524450:UEX524450 UOP524450:UOT524450 UYL524450:UYP524450 VIH524450:VIL524450 VSD524450:VSH524450 WBZ524450:WCD524450 WLV524450:WLZ524450 WVR524450:WVV524450 J589986:N589986 JF589986:JJ589986 TB589986:TF589986 ACX589986:ADB589986 AMT589986:AMX589986 AWP589986:AWT589986 BGL589986:BGP589986 BQH589986:BQL589986 CAD589986:CAH589986 CJZ589986:CKD589986 CTV589986:CTZ589986 DDR589986:DDV589986 DNN589986:DNR589986 DXJ589986:DXN589986 EHF589986:EHJ589986 ERB589986:ERF589986 FAX589986:FBB589986 FKT589986:FKX589986 FUP589986:FUT589986 GEL589986:GEP589986 GOH589986:GOL589986 GYD589986:GYH589986 HHZ589986:HID589986 HRV589986:HRZ589986 IBR589986:IBV589986 ILN589986:ILR589986 IVJ589986:IVN589986 JFF589986:JFJ589986 JPB589986:JPF589986 JYX589986:JZB589986 KIT589986:KIX589986 KSP589986:KST589986 LCL589986:LCP589986 LMH589986:LML589986 LWD589986:LWH589986 MFZ589986:MGD589986 MPV589986:MPZ589986 MZR589986:MZV589986 NJN589986:NJR589986 NTJ589986:NTN589986 ODF589986:ODJ589986 ONB589986:ONF589986 OWX589986:OXB589986 PGT589986:PGX589986 PQP589986:PQT589986 QAL589986:QAP589986 QKH589986:QKL589986 QUD589986:QUH589986 RDZ589986:RED589986 RNV589986:RNZ589986 RXR589986:RXV589986 SHN589986:SHR589986 SRJ589986:SRN589986 TBF589986:TBJ589986 TLB589986:TLF589986 TUX589986:TVB589986 UET589986:UEX589986 UOP589986:UOT589986 UYL589986:UYP589986 VIH589986:VIL589986 VSD589986:VSH589986 WBZ589986:WCD589986 WLV589986:WLZ589986 WVR589986:WVV589986 J655522:N655522 JF655522:JJ655522 TB655522:TF655522 ACX655522:ADB655522 AMT655522:AMX655522 AWP655522:AWT655522 BGL655522:BGP655522 BQH655522:BQL655522 CAD655522:CAH655522 CJZ655522:CKD655522 CTV655522:CTZ655522 DDR655522:DDV655522 DNN655522:DNR655522 DXJ655522:DXN655522 EHF655522:EHJ655522 ERB655522:ERF655522 FAX655522:FBB655522 FKT655522:FKX655522 FUP655522:FUT655522 GEL655522:GEP655522 GOH655522:GOL655522 GYD655522:GYH655522 HHZ655522:HID655522 HRV655522:HRZ655522 IBR655522:IBV655522 ILN655522:ILR655522 IVJ655522:IVN655522 JFF655522:JFJ655522 JPB655522:JPF655522 JYX655522:JZB655522 KIT655522:KIX655522 KSP655522:KST655522 LCL655522:LCP655522 LMH655522:LML655522 LWD655522:LWH655522 MFZ655522:MGD655522 MPV655522:MPZ655522 MZR655522:MZV655522 NJN655522:NJR655522 NTJ655522:NTN655522 ODF655522:ODJ655522 ONB655522:ONF655522 OWX655522:OXB655522 PGT655522:PGX655522 PQP655522:PQT655522 QAL655522:QAP655522 QKH655522:QKL655522 QUD655522:QUH655522 RDZ655522:RED655522 RNV655522:RNZ655522 RXR655522:RXV655522 SHN655522:SHR655522 SRJ655522:SRN655522 TBF655522:TBJ655522 TLB655522:TLF655522 TUX655522:TVB655522 UET655522:UEX655522 UOP655522:UOT655522 UYL655522:UYP655522 VIH655522:VIL655522 VSD655522:VSH655522 WBZ655522:WCD655522 WLV655522:WLZ655522 WVR655522:WVV655522 J721058:N721058 JF721058:JJ721058 TB721058:TF721058 ACX721058:ADB721058 AMT721058:AMX721058 AWP721058:AWT721058 BGL721058:BGP721058 BQH721058:BQL721058 CAD721058:CAH721058 CJZ721058:CKD721058 CTV721058:CTZ721058 DDR721058:DDV721058 DNN721058:DNR721058 DXJ721058:DXN721058 EHF721058:EHJ721058 ERB721058:ERF721058 FAX721058:FBB721058 FKT721058:FKX721058 FUP721058:FUT721058 GEL721058:GEP721058 GOH721058:GOL721058 GYD721058:GYH721058 HHZ721058:HID721058 HRV721058:HRZ721058 IBR721058:IBV721058 ILN721058:ILR721058 IVJ721058:IVN721058 JFF721058:JFJ721058 JPB721058:JPF721058 JYX721058:JZB721058 KIT721058:KIX721058 KSP721058:KST721058 LCL721058:LCP721058 LMH721058:LML721058 LWD721058:LWH721058 MFZ721058:MGD721058 MPV721058:MPZ721058 MZR721058:MZV721058 NJN721058:NJR721058 NTJ721058:NTN721058 ODF721058:ODJ721058 ONB721058:ONF721058 OWX721058:OXB721058 PGT721058:PGX721058 PQP721058:PQT721058 QAL721058:QAP721058 QKH721058:QKL721058 QUD721058:QUH721058 RDZ721058:RED721058 RNV721058:RNZ721058 RXR721058:RXV721058 SHN721058:SHR721058 SRJ721058:SRN721058 TBF721058:TBJ721058 TLB721058:TLF721058 TUX721058:TVB721058 UET721058:UEX721058 UOP721058:UOT721058 UYL721058:UYP721058 VIH721058:VIL721058 VSD721058:VSH721058 WBZ721058:WCD721058 WLV721058:WLZ721058 WVR721058:WVV721058 J786594:N786594 JF786594:JJ786594 TB786594:TF786594 ACX786594:ADB786594 AMT786594:AMX786594 AWP786594:AWT786594 BGL786594:BGP786594 BQH786594:BQL786594 CAD786594:CAH786594 CJZ786594:CKD786594 CTV786594:CTZ786594 DDR786594:DDV786594 DNN786594:DNR786594 DXJ786594:DXN786594 EHF786594:EHJ786594 ERB786594:ERF786594 FAX786594:FBB786594 FKT786594:FKX786594 FUP786594:FUT786594 GEL786594:GEP786594 GOH786594:GOL786594 GYD786594:GYH786594 HHZ786594:HID786594 HRV786594:HRZ786594 IBR786594:IBV786594 ILN786594:ILR786594 IVJ786594:IVN786594 JFF786594:JFJ786594 JPB786594:JPF786594 JYX786594:JZB786594 KIT786594:KIX786594 KSP786594:KST786594 LCL786594:LCP786594 LMH786594:LML786594 LWD786594:LWH786594 MFZ786594:MGD786594 MPV786594:MPZ786594 MZR786594:MZV786594 NJN786594:NJR786594 NTJ786594:NTN786594 ODF786594:ODJ786594 ONB786594:ONF786594 OWX786594:OXB786594 PGT786594:PGX786594 PQP786594:PQT786594 QAL786594:QAP786594 QKH786594:QKL786594 QUD786594:QUH786594 RDZ786594:RED786594 RNV786594:RNZ786594 RXR786594:RXV786594 SHN786594:SHR786594 SRJ786594:SRN786594 TBF786594:TBJ786594 TLB786594:TLF786594 TUX786594:TVB786594 UET786594:UEX786594 UOP786594:UOT786594 UYL786594:UYP786594 VIH786594:VIL786594 VSD786594:VSH786594 WBZ786594:WCD786594 WLV786594:WLZ786594 WVR786594:WVV786594 J852130:N852130 JF852130:JJ852130 TB852130:TF852130 ACX852130:ADB852130 AMT852130:AMX852130 AWP852130:AWT852130 BGL852130:BGP852130 BQH852130:BQL852130 CAD852130:CAH852130 CJZ852130:CKD852130 CTV852130:CTZ852130 DDR852130:DDV852130 DNN852130:DNR852130 DXJ852130:DXN852130 EHF852130:EHJ852130 ERB852130:ERF852130 FAX852130:FBB852130 FKT852130:FKX852130 FUP852130:FUT852130 GEL852130:GEP852130 GOH852130:GOL852130 GYD852130:GYH852130 HHZ852130:HID852130 HRV852130:HRZ852130 IBR852130:IBV852130 ILN852130:ILR852130 IVJ852130:IVN852130 JFF852130:JFJ852130 JPB852130:JPF852130 JYX852130:JZB852130 KIT852130:KIX852130 KSP852130:KST852130 LCL852130:LCP852130 LMH852130:LML852130 LWD852130:LWH852130 MFZ852130:MGD852130 MPV852130:MPZ852130 MZR852130:MZV852130 NJN852130:NJR852130 NTJ852130:NTN852130 ODF852130:ODJ852130 ONB852130:ONF852130 OWX852130:OXB852130 PGT852130:PGX852130 PQP852130:PQT852130 QAL852130:QAP852130 QKH852130:QKL852130 QUD852130:QUH852130 RDZ852130:RED852130 RNV852130:RNZ852130 RXR852130:RXV852130 SHN852130:SHR852130 SRJ852130:SRN852130 TBF852130:TBJ852130 TLB852130:TLF852130 TUX852130:TVB852130 UET852130:UEX852130 UOP852130:UOT852130 UYL852130:UYP852130 VIH852130:VIL852130 VSD852130:VSH852130 WBZ852130:WCD852130 WLV852130:WLZ852130 WVR852130:WVV852130 J917666:N917666 JF917666:JJ917666 TB917666:TF917666 ACX917666:ADB917666 AMT917666:AMX917666 AWP917666:AWT917666 BGL917666:BGP917666 BQH917666:BQL917666 CAD917666:CAH917666 CJZ917666:CKD917666 CTV917666:CTZ917666 DDR917666:DDV917666 DNN917666:DNR917666 DXJ917666:DXN917666 EHF917666:EHJ917666 ERB917666:ERF917666 FAX917666:FBB917666 FKT917666:FKX917666 FUP917666:FUT917666 GEL917666:GEP917666 GOH917666:GOL917666 GYD917666:GYH917666 HHZ917666:HID917666 HRV917666:HRZ917666 IBR917666:IBV917666 ILN917666:ILR917666 IVJ917666:IVN917666 JFF917666:JFJ917666 JPB917666:JPF917666 JYX917666:JZB917666 KIT917666:KIX917666 KSP917666:KST917666 LCL917666:LCP917666 LMH917666:LML917666 LWD917666:LWH917666 MFZ917666:MGD917666 MPV917666:MPZ917666 MZR917666:MZV917666 NJN917666:NJR917666 NTJ917666:NTN917666 ODF917666:ODJ917666 ONB917666:ONF917666 OWX917666:OXB917666 PGT917666:PGX917666 PQP917666:PQT917666 QAL917666:QAP917666 QKH917666:QKL917666 QUD917666:QUH917666 RDZ917666:RED917666 RNV917666:RNZ917666 RXR917666:RXV917666 SHN917666:SHR917666 SRJ917666:SRN917666 TBF917666:TBJ917666 TLB917666:TLF917666 TUX917666:TVB917666 UET917666:UEX917666 UOP917666:UOT917666 UYL917666:UYP917666 VIH917666:VIL917666 VSD917666:VSH917666 WBZ917666:WCD917666 WLV917666:WLZ917666 WVR917666:WVV917666 J983202:N983202 JF983202:JJ983202 TB983202:TF983202 ACX983202:ADB983202 AMT983202:AMX983202 AWP983202:AWT983202 BGL983202:BGP983202 BQH983202:BQL983202 CAD983202:CAH983202 CJZ983202:CKD983202 CTV983202:CTZ983202 DDR983202:DDV983202 DNN983202:DNR983202 DXJ983202:DXN983202 EHF983202:EHJ983202 ERB983202:ERF983202 FAX983202:FBB983202 FKT983202:FKX983202 FUP983202:FUT983202 GEL983202:GEP983202 GOH983202:GOL983202 GYD983202:GYH983202 HHZ983202:HID983202 HRV983202:HRZ983202 IBR983202:IBV983202 ILN983202:ILR983202 IVJ983202:IVN983202 JFF983202:JFJ983202 JPB983202:JPF983202 JYX983202:JZB983202 KIT983202:KIX983202 KSP983202:KST983202 LCL983202:LCP983202 LMH983202:LML983202 LWD983202:LWH983202 MFZ983202:MGD983202 MPV983202:MPZ983202 MZR983202:MZV983202 NJN983202:NJR983202 NTJ983202:NTN983202 ODF983202:ODJ983202 ONB983202:ONF983202 OWX983202:OXB983202 PGT983202:PGX983202 PQP983202:PQT983202 QAL983202:QAP983202 QKH983202:QKL983202 QUD983202:QUH983202 RDZ983202:RED983202 RNV983202:RNZ983202 RXR983202:RXV983202 SHN983202:SHR983202 SRJ983202:SRN983202 TBF983202:TBJ983202 TLB983202:TLF983202 TUX983202:TVB983202 UET983202:UEX983202 UOP983202:UOT983202 UYL983202:UYP983202 VIH983202:VIL983202 VSD983202:VSH983202 WBZ983202:WCD983202 WLV983202:WLZ983202 WVR983202:WVV983202" xr:uid="{00000000-0002-0000-0900-000000000000}"/>
    <dataValidation allowBlank="1" showInputMessage="1" showErrorMessage="1" prompt="Total Nursing Contract/Agency hours" sqref="J161:N161 JF161:JJ161 TB161:TF161 ACX161:ADB161 AMT161:AMX161 AWP161:AWT161 BGL161:BGP161 BQH161:BQL161 CAD161:CAH161 CJZ161:CKD161 CTV161:CTZ161 DDR161:DDV161 DNN161:DNR161 DXJ161:DXN161 EHF161:EHJ161 ERB161:ERF161 FAX161:FBB161 FKT161:FKX161 FUP161:FUT161 GEL161:GEP161 GOH161:GOL161 GYD161:GYH161 HHZ161:HID161 HRV161:HRZ161 IBR161:IBV161 ILN161:ILR161 IVJ161:IVN161 JFF161:JFJ161 JPB161:JPF161 JYX161:JZB161 KIT161:KIX161 KSP161:KST161 LCL161:LCP161 LMH161:LML161 LWD161:LWH161 MFZ161:MGD161 MPV161:MPZ161 MZR161:MZV161 NJN161:NJR161 NTJ161:NTN161 ODF161:ODJ161 ONB161:ONF161 OWX161:OXB161 PGT161:PGX161 PQP161:PQT161 QAL161:QAP161 QKH161:QKL161 QUD161:QUH161 RDZ161:RED161 RNV161:RNZ161 RXR161:RXV161 SHN161:SHR161 SRJ161:SRN161 TBF161:TBJ161 TLB161:TLF161 TUX161:TVB161 UET161:UEX161 UOP161:UOT161 UYL161:UYP161 VIH161:VIL161 VSD161:VSH161 WBZ161:WCD161 WLV161:WLZ161 WVR161:WVV161 J65697:N65697 JF65697:JJ65697 TB65697:TF65697 ACX65697:ADB65697 AMT65697:AMX65697 AWP65697:AWT65697 BGL65697:BGP65697 BQH65697:BQL65697 CAD65697:CAH65697 CJZ65697:CKD65697 CTV65697:CTZ65697 DDR65697:DDV65697 DNN65697:DNR65697 DXJ65697:DXN65697 EHF65697:EHJ65697 ERB65697:ERF65697 FAX65697:FBB65697 FKT65697:FKX65697 FUP65697:FUT65697 GEL65697:GEP65697 GOH65697:GOL65697 GYD65697:GYH65697 HHZ65697:HID65697 HRV65697:HRZ65697 IBR65697:IBV65697 ILN65697:ILR65697 IVJ65697:IVN65697 JFF65697:JFJ65697 JPB65697:JPF65697 JYX65697:JZB65697 KIT65697:KIX65697 KSP65697:KST65697 LCL65697:LCP65697 LMH65697:LML65697 LWD65697:LWH65697 MFZ65697:MGD65697 MPV65697:MPZ65697 MZR65697:MZV65697 NJN65697:NJR65697 NTJ65697:NTN65697 ODF65697:ODJ65697 ONB65697:ONF65697 OWX65697:OXB65697 PGT65697:PGX65697 PQP65697:PQT65697 QAL65697:QAP65697 QKH65697:QKL65697 QUD65697:QUH65697 RDZ65697:RED65697 RNV65697:RNZ65697 RXR65697:RXV65697 SHN65697:SHR65697 SRJ65697:SRN65697 TBF65697:TBJ65697 TLB65697:TLF65697 TUX65697:TVB65697 UET65697:UEX65697 UOP65697:UOT65697 UYL65697:UYP65697 VIH65697:VIL65697 VSD65697:VSH65697 WBZ65697:WCD65697 WLV65697:WLZ65697 WVR65697:WVV65697 J131233:N131233 JF131233:JJ131233 TB131233:TF131233 ACX131233:ADB131233 AMT131233:AMX131233 AWP131233:AWT131233 BGL131233:BGP131233 BQH131233:BQL131233 CAD131233:CAH131233 CJZ131233:CKD131233 CTV131233:CTZ131233 DDR131233:DDV131233 DNN131233:DNR131233 DXJ131233:DXN131233 EHF131233:EHJ131233 ERB131233:ERF131233 FAX131233:FBB131233 FKT131233:FKX131233 FUP131233:FUT131233 GEL131233:GEP131233 GOH131233:GOL131233 GYD131233:GYH131233 HHZ131233:HID131233 HRV131233:HRZ131233 IBR131233:IBV131233 ILN131233:ILR131233 IVJ131233:IVN131233 JFF131233:JFJ131233 JPB131233:JPF131233 JYX131233:JZB131233 KIT131233:KIX131233 KSP131233:KST131233 LCL131233:LCP131233 LMH131233:LML131233 LWD131233:LWH131233 MFZ131233:MGD131233 MPV131233:MPZ131233 MZR131233:MZV131233 NJN131233:NJR131233 NTJ131233:NTN131233 ODF131233:ODJ131233 ONB131233:ONF131233 OWX131233:OXB131233 PGT131233:PGX131233 PQP131233:PQT131233 QAL131233:QAP131233 QKH131233:QKL131233 QUD131233:QUH131233 RDZ131233:RED131233 RNV131233:RNZ131233 RXR131233:RXV131233 SHN131233:SHR131233 SRJ131233:SRN131233 TBF131233:TBJ131233 TLB131233:TLF131233 TUX131233:TVB131233 UET131233:UEX131233 UOP131233:UOT131233 UYL131233:UYP131233 VIH131233:VIL131233 VSD131233:VSH131233 WBZ131233:WCD131233 WLV131233:WLZ131233 WVR131233:WVV131233 J196769:N196769 JF196769:JJ196769 TB196769:TF196769 ACX196769:ADB196769 AMT196769:AMX196769 AWP196769:AWT196769 BGL196769:BGP196769 BQH196769:BQL196769 CAD196769:CAH196769 CJZ196769:CKD196769 CTV196769:CTZ196769 DDR196769:DDV196769 DNN196769:DNR196769 DXJ196769:DXN196769 EHF196769:EHJ196769 ERB196769:ERF196769 FAX196769:FBB196769 FKT196769:FKX196769 FUP196769:FUT196769 GEL196769:GEP196769 GOH196769:GOL196769 GYD196769:GYH196769 HHZ196769:HID196769 HRV196769:HRZ196769 IBR196769:IBV196769 ILN196769:ILR196769 IVJ196769:IVN196769 JFF196769:JFJ196769 JPB196769:JPF196769 JYX196769:JZB196769 KIT196769:KIX196769 KSP196769:KST196769 LCL196769:LCP196769 LMH196769:LML196769 LWD196769:LWH196769 MFZ196769:MGD196769 MPV196769:MPZ196769 MZR196769:MZV196769 NJN196769:NJR196769 NTJ196769:NTN196769 ODF196769:ODJ196769 ONB196769:ONF196769 OWX196769:OXB196769 PGT196769:PGX196769 PQP196769:PQT196769 QAL196769:QAP196769 QKH196769:QKL196769 QUD196769:QUH196769 RDZ196769:RED196769 RNV196769:RNZ196769 RXR196769:RXV196769 SHN196769:SHR196769 SRJ196769:SRN196769 TBF196769:TBJ196769 TLB196769:TLF196769 TUX196769:TVB196769 UET196769:UEX196769 UOP196769:UOT196769 UYL196769:UYP196769 VIH196769:VIL196769 VSD196769:VSH196769 WBZ196769:WCD196769 WLV196769:WLZ196769 WVR196769:WVV196769 J262305:N262305 JF262305:JJ262305 TB262305:TF262305 ACX262305:ADB262305 AMT262305:AMX262305 AWP262305:AWT262305 BGL262305:BGP262305 BQH262305:BQL262305 CAD262305:CAH262305 CJZ262305:CKD262305 CTV262305:CTZ262305 DDR262305:DDV262305 DNN262305:DNR262305 DXJ262305:DXN262305 EHF262305:EHJ262305 ERB262305:ERF262305 FAX262305:FBB262305 FKT262305:FKX262305 FUP262305:FUT262305 GEL262305:GEP262305 GOH262305:GOL262305 GYD262305:GYH262305 HHZ262305:HID262305 HRV262305:HRZ262305 IBR262305:IBV262305 ILN262305:ILR262305 IVJ262305:IVN262305 JFF262305:JFJ262305 JPB262305:JPF262305 JYX262305:JZB262305 KIT262305:KIX262305 KSP262305:KST262305 LCL262305:LCP262305 LMH262305:LML262305 LWD262305:LWH262305 MFZ262305:MGD262305 MPV262305:MPZ262305 MZR262305:MZV262305 NJN262305:NJR262305 NTJ262305:NTN262305 ODF262305:ODJ262305 ONB262305:ONF262305 OWX262305:OXB262305 PGT262305:PGX262305 PQP262305:PQT262305 QAL262305:QAP262305 QKH262305:QKL262305 QUD262305:QUH262305 RDZ262305:RED262305 RNV262305:RNZ262305 RXR262305:RXV262305 SHN262305:SHR262305 SRJ262305:SRN262305 TBF262305:TBJ262305 TLB262305:TLF262305 TUX262305:TVB262305 UET262305:UEX262305 UOP262305:UOT262305 UYL262305:UYP262305 VIH262305:VIL262305 VSD262305:VSH262305 WBZ262305:WCD262305 WLV262305:WLZ262305 WVR262305:WVV262305 J327841:N327841 JF327841:JJ327841 TB327841:TF327841 ACX327841:ADB327841 AMT327841:AMX327841 AWP327841:AWT327841 BGL327841:BGP327841 BQH327841:BQL327841 CAD327841:CAH327841 CJZ327841:CKD327841 CTV327841:CTZ327841 DDR327841:DDV327841 DNN327841:DNR327841 DXJ327841:DXN327841 EHF327841:EHJ327841 ERB327841:ERF327841 FAX327841:FBB327841 FKT327841:FKX327841 FUP327841:FUT327841 GEL327841:GEP327841 GOH327841:GOL327841 GYD327841:GYH327841 HHZ327841:HID327841 HRV327841:HRZ327841 IBR327841:IBV327841 ILN327841:ILR327841 IVJ327841:IVN327841 JFF327841:JFJ327841 JPB327841:JPF327841 JYX327841:JZB327841 KIT327841:KIX327841 KSP327841:KST327841 LCL327841:LCP327841 LMH327841:LML327841 LWD327841:LWH327841 MFZ327841:MGD327841 MPV327841:MPZ327841 MZR327841:MZV327841 NJN327841:NJR327841 NTJ327841:NTN327841 ODF327841:ODJ327841 ONB327841:ONF327841 OWX327841:OXB327841 PGT327841:PGX327841 PQP327841:PQT327841 QAL327841:QAP327841 QKH327841:QKL327841 QUD327841:QUH327841 RDZ327841:RED327841 RNV327841:RNZ327841 RXR327841:RXV327841 SHN327841:SHR327841 SRJ327841:SRN327841 TBF327841:TBJ327841 TLB327841:TLF327841 TUX327841:TVB327841 UET327841:UEX327841 UOP327841:UOT327841 UYL327841:UYP327841 VIH327841:VIL327841 VSD327841:VSH327841 WBZ327841:WCD327841 WLV327841:WLZ327841 WVR327841:WVV327841 J393377:N393377 JF393377:JJ393377 TB393377:TF393377 ACX393377:ADB393377 AMT393377:AMX393377 AWP393377:AWT393377 BGL393377:BGP393377 BQH393377:BQL393377 CAD393377:CAH393377 CJZ393377:CKD393377 CTV393377:CTZ393377 DDR393377:DDV393377 DNN393377:DNR393377 DXJ393377:DXN393377 EHF393377:EHJ393377 ERB393377:ERF393377 FAX393377:FBB393377 FKT393377:FKX393377 FUP393377:FUT393377 GEL393377:GEP393377 GOH393377:GOL393377 GYD393377:GYH393377 HHZ393377:HID393377 HRV393377:HRZ393377 IBR393377:IBV393377 ILN393377:ILR393377 IVJ393377:IVN393377 JFF393377:JFJ393377 JPB393377:JPF393377 JYX393377:JZB393377 KIT393377:KIX393377 KSP393377:KST393377 LCL393377:LCP393377 LMH393377:LML393377 LWD393377:LWH393377 MFZ393377:MGD393377 MPV393377:MPZ393377 MZR393377:MZV393377 NJN393377:NJR393377 NTJ393377:NTN393377 ODF393377:ODJ393377 ONB393377:ONF393377 OWX393377:OXB393377 PGT393377:PGX393377 PQP393377:PQT393377 QAL393377:QAP393377 QKH393377:QKL393377 QUD393377:QUH393377 RDZ393377:RED393377 RNV393377:RNZ393377 RXR393377:RXV393377 SHN393377:SHR393377 SRJ393377:SRN393377 TBF393377:TBJ393377 TLB393377:TLF393377 TUX393377:TVB393377 UET393377:UEX393377 UOP393377:UOT393377 UYL393377:UYP393377 VIH393377:VIL393377 VSD393377:VSH393377 WBZ393377:WCD393377 WLV393377:WLZ393377 WVR393377:WVV393377 J458913:N458913 JF458913:JJ458913 TB458913:TF458913 ACX458913:ADB458913 AMT458913:AMX458913 AWP458913:AWT458913 BGL458913:BGP458913 BQH458913:BQL458913 CAD458913:CAH458913 CJZ458913:CKD458913 CTV458913:CTZ458913 DDR458913:DDV458913 DNN458913:DNR458913 DXJ458913:DXN458913 EHF458913:EHJ458913 ERB458913:ERF458913 FAX458913:FBB458913 FKT458913:FKX458913 FUP458913:FUT458913 GEL458913:GEP458913 GOH458913:GOL458913 GYD458913:GYH458913 HHZ458913:HID458913 HRV458913:HRZ458913 IBR458913:IBV458913 ILN458913:ILR458913 IVJ458913:IVN458913 JFF458913:JFJ458913 JPB458913:JPF458913 JYX458913:JZB458913 KIT458913:KIX458913 KSP458913:KST458913 LCL458913:LCP458913 LMH458913:LML458913 LWD458913:LWH458913 MFZ458913:MGD458913 MPV458913:MPZ458913 MZR458913:MZV458913 NJN458913:NJR458913 NTJ458913:NTN458913 ODF458913:ODJ458913 ONB458913:ONF458913 OWX458913:OXB458913 PGT458913:PGX458913 PQP458913:PQT458913 QAL458913:QAP458913 QKH458913:QKL458913 QUD458913:QUH458913 RDZ458913:RED458913 RNV458913:RNZ458913 RXR458913:RXV458913 SHN458913:SHR458913 SRJ458913:SRN458913 TBF458913:TBJ458913 TLB458913:TLF458913 TUX458913:TVB458913 UET458913:UEX458913 UOP458913:UOT458913 UYL458913:UYP458913 VIH458913:VIL458913 VSD458913:VSH458913 WBZ458913:WCD458913 WLV458913:WLZ458913 WVR458913:WVV458913 J524449:N524449 JF524449:JJ524449 TB524449:TF524449 ACX524449:ADB524449 AMT524449:AMX524449 AWP524449:AWT524449 BGL524449:BGP524449 BQH524449:BQL524449 CAD524449:CAH524449 CJZ524449:CKD524449 CTV524449:CTZ524449 DDR524449:DDV524449 DNN524449:DNR524449 DXJ524449:DXN524449 EHF524449:EHJ524449 ERB524449:ERF524449 FAX524449:FBB524449 FKT524449:FKX524449 FUP524449:FUT524449 GEL524449:GEP524449 GOH524449:GOL524449 GYD524449:GYH524449 HHZ524449:HID524449 HRV524449:HRZ524449 IBR524449:IBV524449 ILN524449:ILR524449 IVJ524449:IVN524449 JFF524449:JFJ524449 JPB524449:JPF524449 JYX524449:JZB524449 KIT524449:KIX524449 KSP524449:KST524449 LCL524449:LCP524449 LMH524449:LML524449 LWD524449:LWH524449 MFZ524449:MGD524449 MPV524449:MPZ524449 MZR524449:MZV524449 NJN524449:NJR524449 NTJ524449:NTN524449 ODF524449:ODJ524449 ONB524449:ONF524449 OWX524449:OXB524449 PGT524449:PGX524449 PQP524449:PQT524449 QAL524449:QAP524449 QKH524449:QKL524449 QUD524449:QUH524449 RDZ524449:RED524449 RNV524449:RNZ524449 RXR524449:RXV524449 SHN524449:SHR524449 SRJ524449:SRN524449 TBF524449:TBJ524449 TLB524449:TLF524449 TUX524449:TVB524449 UET524449:UEX524449 UOP524449:UOT524449 UYL524449:UYP524449 VIH524449:VIL524449 VSD524449:VSH524449 WBZ524449:WCD524449 WLV524449:WLZ524449 WVR524449:WVV524449 J589985:N589985 JF589985:JJ589985 TB589985:TF589985 ACX589985:ADB589985 AMT589985:AMX589985 AWP589985:AWT589985 BGL589985:BGP589985 BQH589985:BQL589985 CAD589985:CAH589985 CJZ589985:CKD589985 CTV589985:CTZ589985 DDR589985:DDV589985 DNN589985:DNR589985 DXJ589985:DXN589985 EHF589985:EHJ589985 ERB589985:ERF589985 FAX589985:FBB589985 FKT589985:FKX589985 FUP589985:FUT589985 GEL589985:GEP589985 GOH589985:GOL589985 GYD589985:GYH589985 HHZ589985:HID589985 HRV589985:HRZ589985 IBR589985:IBV589985 ILN589985:ILR589985 IVJ589985:IVN589985 JFF589985:JFJ589985 JPB589985:JPF589985 JYX589985:JZB589985 KIT589985:KIX589985 KSP589985:KST589985 LCL589985:LCP589985 LMH589985:LML589985 LWD589985:LWH589985 MFZ589985:MGD589985 MPV589985:MPZ589985 MZR589985:MZV589985 NJN589985:NJR589985 NTJ589985:NTN589985 ODF589985:ODJ589985 ONB589985:ONF589985 OWX589985:OXB589985 PGT589985:PGX589985 PQP589985:PQT589985 QAL589985:QAP589985 QKH589985:QKL589985 QUD589985:QUH589985 RDZ589985:RED589985 RNV589985:RNZ589985 RXR589985:RXV589985 SHN589985:SHR589985 SRJ589985:SRN589985 TBF589985:TBJ589985 TLB589985:TLF589985 TUX589985:TVB589985 UET589985:UEX589985 UOP589985:UOT589985 UYL589985:UYP589985 VIH589985:VIL589985 VSD589985:VSH589985 WBZ589985:WCD589985 WLV589985:WLZ589985 WVR589985:WVV589985 J655521:N655521 JF655521:JJ655521 TB655521:TF655521 ACX655521:ADB655521 AMT655521:AMX655521 AWP655521:AWT655521 BGL655521:BGP655521 BQH655521:BQL655521 CAD655521:CAH655521 CJZ655521:CKD655521 CTV655521:CTZ655521 DDR655521:DDV655521 DNN655521:DNR655521 DXJ655521:DXN655521 EHF655521:EHJ655521 ERB655521:ERF655521 FAX655521:FBB655521 FKT655521:FKX655521 FUP655521:FUT655521 GEL655521:GEP655521 GOH655521:GOL655521 GYD655521:GYH655521 HHZ655521:HID655521 HRV655521:HRZ655521 IBR655521:IBV655521 ILN655521:ILR655521 IVJ655521:IVN655521 JFF655521:JFJ655521 JPB655521:JPF655521 JYX655521:JZB655521 KIT655521:KIX655521 KSP655521:KST655521 LCL655521:LCP655521 LMH655521:LML655521 LWD655521:LWH655521 MFZ655521:MGD655521 MPV655521:MPZ655521 MZR655521:MZV655521 NJN655521:NJR655521 NTJ655521:NTN655521 ODF655521:ODJ655521 ONB655521:ONF655521 OWX655521:OXB655521 PGT655521:PGX655521 PQP655521:PQT655521 QAL655521:QAP655521 QKH655521:QKL655521 QUD655521:QUH655521 RDZ655521:RED655521 RNV655521:RNZ655521 RXR655521:RXV655521 SHN655521:SHR655521 SRJ655521:SRN655521 TBF655521:TBJ655521 TLB655521:TLF655521 TUX655521:TVB655521 UET655521:UEX655521 UOP655521:UOT655521 UYL655521:UYP655521 VIH655521:VIL655521 VSD655521:VSH655521 WBZ655521:WCD655521 WLV655521:WLZ655521 WVR655521:WVV655521 J721057:N721057 JF721057:JJ721057 TB721057:TF721057 ACX721057:ADB721057 AMT721057:AMX721057 AWP721057:AWT721057 BGL721057:BGP721057 BQH721057:BQL721057 CAD721057:CAH721057 CJZ721057:CKD721057 CTV721057:CTZ721057 DDR721057:DDV721057 DNN721057:DNR721057 DXJ721057:DXN721057 EHF721057:EHJ721057 ERB721057:ERF721057 FAX721057:FBB721057 FKT721057:FKX721057 FUP721057:FUT721057 GEL721057:GEP721057 GOH721057:GOL721057 GYD721057:GYH721057 HHZ721057:HID721057 HRV721057:HRZ721057 IBR721057:IBV721057 ILN721057:ILR721057 IVJ721057:IVN721057 JFF721057:JFJ721057 JPB721057:JPF721057 JYX721057:JZB721057 KIT721057:KIX721057 KSP721057:KST721057 LCL721057:LCP721057 LMH721057:LML721057 LWD721057:LWH721057 MFZ721057:MGD721057 MPV721057:MPZ721057 MZR721057:MZV721057 NJN721057:NJR721057 NTJ721057:NTN721057 ODF721057:ODJ721057 ONB721057:ONF721057 OWX721057:OXB721057 PGT721057:PGX721057 PQP721057:PQT721057 QAL721057:QAP721057 QKH721057:QKL721057 QUD721057:QUH721057 RDZ721057:RED721057 RNV721057:RNZ721057 RXR721057:RXV721057 SHN721057:SHR721057 SRJ721057:SRN721057 TBF721057:TBJ721057 TLB721057:TLF721057 TUX721057:TVB721057 UET721057:UEX721057 UOP721057:UOT721057 UYL721057:UYP721057 VIH721057:VIL721057 VSD721057:VSH721057 WBZ721057:WCD721057 WLV721057:WLZ721057 WVR721057:WVV721057 J786593:N786593 JF786593:JJ786593 TB786593:TF786593 ACX786593:ADB786593 AMT786593:AMX786593 AWP786593:AWT786593 BGL786593:BGP786593 BQH786593:BQL786593 CAD786593:CAH786593 CJZ786593:CKD786593 CTV786593:CTZ786593 DDR786593:DDV786593 DNN786593:DNR786593 DXJ786593:DXN786593 EHF786593:EHJ786593 ERB786593:ERF786593 FAX786593:FBB786593 FKT786593:FKX786593 FUP786593:FUT786593 GEL786593:GEP786593 GOH786593:GOL786593 GYD786593:GYH786593 HHZ786593:HID786593 HRV786593:HRZ786593 IBR786593:IBV786593 ILN786593:ILR786593 IVJ786593:IVN786593 JFF786593:JFJ786593 JPB786593:JPF786593 JYX786593:JZB786593 KIT786593:KIX786593 KSP786593:KST786593 LCL786593:LCP786593 LMH786593:LML786593 LWD786593:LWH786593 MFZ786593:MGD786593 MPV786593:MPZ786593 MZR786593:MZV786593 NJN786593:NJR786593 NTJ786593:NTN786593 ODF786593:ODJ786593 ONB786593:ONF786593 OWX786593:OXB786593 PGT786593:PGX786593 PQP786593:PQT786593 QAL786593:QAP786593 QKH786593:QKL786593 QUD786593:QUH786593 RDZ786593:RED786593 RNV786593:RNZ786593 RXR786593:RXV786593 SHN786593:SHR786593 SRJ786593:SRN786593 TBF786593:TBJ786593 TLB786593:TLF786593 TUX786593:TVB786593 UET786593:UEX786593 UOP786593:UOT786593 UYL786593:UYP786593 VIH786593:VIL786593 VSD786593:VSH786593 WBZ786593:WCD786593 WLV786593:WLZ786593 WVR786593:WVV786593 J852129:N852129 JF852129:JJ852129 TB852129:TF852129 ACX852129:ADB852129 AMT852129:AMX852129 AWP852129:AWT852129 BGL852129:BGP852129 BQH852129:BQL852129 CAD852129:CAH852129 CJZ852129:CKD852129 CTV852129:CTZ852129 DDR852129:DDV852129 DNN852129:DNR852129 DXJ852129:DXN852129 EHF852129:EHJ852129 ERB852129:ERF852129 FAX852129:FBB852129 FKT852129:FKX852129 FUP852129:FUT852129 GEL852129:GEP852129 GOH852129:GOL852129 GYD852129:GYH852129 HHZ852129:HID852129 HRV852129:HRZ852129 IBR852129:IBV852129 ILN852129:ILR852129 IVJ852129:IVN852129 JFF852129:JFJ852129 JPB852129:JPF852129 JYX852129:JZB852129 KIT852129:KIX852129 KSP852129:KST852129 LCL852129:LCP852129 LMH852129:LML852129 LWD852129:LWH852129 MFZ852129:MGD852129 MPV852129:MPZ852129 MZR852129:MZV852129 NJN852129:NJR852129 NTJ852129:NTN852129 ODF852129:ODJ852129 ONB852129:ONF852129 OWX852129:OXB852129 PGT852129:PGX852129 PQP852129:PQT852129 QAL852129:QAP852129 QKH852129:QKL852129 QUD852129:QUH852129 RDZ852129:RED852129 RNV852129:RNZ852129 RXR852129:RXV852129 SHN852129:SHR852129 SRJ852129:SRN852129 TBF852129:TBJ852129 TLB852129:TLF852129 TUX852129:TVB852129 UET852129:UEX852129 UOP852129:UOT852129 UYL852129:UYP852129 VIH852129:VIL852129 VSD852129:VSH852129 WBZ852129:WCD852129 WLV852129:WLZ852129 WVR852129:WVV852129 J917665:N917665 JF917665:JJ917665 TB917665:TF917665 ACX917665:ADB917665 AMT917665:AMX917665 AWP917665:AWT917665 BGL917665:BGP917665 BQH917665:BQL917665 CAD917665:CAH917665 CJZ917665:CKD917665 CTV917665:CTZ917665 DDR917665:DDV917665 DNN917665:DNR917665 DXJ917665:DXN917665 EHF917665:EHJ917665 ERB917665:ERF917665 FAX917665:FBB917665 FKT917665:FKX917665 FUP917665:FUT917665 GEL917665:GEP917665 GOH917665:GOL917665 GYD917665:GYH917665 HHZ917665:HID917665 HRV917665:HRZ917665 IBR917665:IBV917665 ILN917665:ILR917665 IVJ917665:IVN917665 JFF917665:JFJ917665 JPB917665:JPF917665 JYX917665:JZB917665 KIT917665:KIX917665 KSP917665:KST917665 LCL917665:LCP917665 LMH917665:LML917665 LWD917665:LWH917665 MFZ917665:MGD917665 MPV917665:MPZ917665 MZR917665:MZV917665 NJN917665:NJR917665 NTJ917665:NTN917665 ODF917665:ODJ917665 ONB917665:ONF917665 OWX917665:OXB917665 PGT917665:PGX917665 PQP917665:PQT917665 QAL917665:QAP917665 QKH917665:QKL917665 QUD917665:QUH917665 RDZ917665:RED917665 RNV917665:RNZ917665 RXR917665:RXV917665 SHN917665:SHR917665 SRJ917665:SRN917665 TBF917665:TBJ917665 TLB917665:TLF917665 TUX917665:TVB917665 UET917665:UEX917665 UOP917665:UOT917665 UYL917665:UYP917665 VIH917665:VIL917665 VSD917665:VSH917665 WBZ917665:WCD917665 WLV917665:WLZ917665 WVR917665:WVV917665 J983201:N983201 JF983201:JJ983201 TB983201:TF983201 ACX983201:ADB983201 AMT983201:AMX983201 AWP983201:AWT983201 BGL983201:BGP983201 BQH983201:BQL983201 CAD983201:CAH983201 CJZ983201:CKD983201 CTV983201:CTZ983201 DDR983201:DDV983201 DNN983201:DNR983201 DXJ983201:DXN983201 EHF983201:EHJ983201 ERB983201:ERF983201 FAX983201:FBB983201 FKT983201:FKX983201 FUP983201:FUT983201 GEL983201:GEP983201 GOH983201:GOL983201 GYD983201:GYH983201 HHZ983201:HID983201 HRV983201:HRZ983201 IBR983201:IBV983201 ILN983201:ILR983201 IVJ983201:IVN983201 JFF983201:JFJ983201 JPB983201:JPF983201 JYX983201:JZB983201 KIT983201:KIX983201 KSP983201:KST983201 LCL983201:LCP983201 LMH983201:LML983201 LWD983201:LWH983201 MFZ983201:MGD983201 MPV983201:MPZ983201 MZR983201:MZV983201 NJN983201:NJR983201 NTJ983201:NTN983201 ODF983201:ODJ983201 ONB983201:ONF983201 OWX983201:OXB983201 PGT983201:PGX983201 PQP983201:PQT983201 QAL983201:QAP983201 QKH983201:QKL983201 QUD983201:QUH983201 RDZ983201:RED983201 RNV983201:RNZ983201 RXR983201:RXV983201 SHN983201:SHR983201 SRJ983201:SRN983201 TBF983201:TBJ983201 TLB983201:TLF983201 TUX983201:TVB983201 UET983201:UEX983201 UOP983201:UOT983201 UYL983201:UYP983201 VIH983201:VIL983201 VSD983201:VSH983201 WBZ983201:WCD983201 WLV983201:WLZ983201 WVR983201:WVV983201" xr:uid="{00000000-0002-0000-0900-000001000000}"/>
    <dataValidation allowBlank="1" showInputMessage="1" showErrorMessage="1" prompt="Total Nursing Labor hours (to include, regular, overtime, shift differential, etc.)   All productive nursing labor hours" sqref="J160:N160 JF160:JJ160 TB160:TF160 ACX160:ADB160 AMT160:AMX160 AWP160:AWT160 BGL160:BGP160 BQH160:BQL160 CAD160:CAH160 CJZ160:CKD160 CTV160:CTZ160 DDR160:DDV160 DNN160:DNR160 DXJ160:DXN160 EHF160:EHJ160 ERB160:ERF160 FAX160:FBB160 FKT160:FKX160 FUP160:FUT160 GEL160:GEP160 GOH160:GOL160 GYD160:GYH160 HHZ160:HID160 HRV160:HRZ160 IBR160:IBV160 ILN160:ILR160 IVJ160:IVN160 JFF160:JFJ160 JPB160:JPF160 JYX160:JZB160 KIT160:KIX160 KSP160:KST160 LCL160:LCP160 LMH160:LML160 LWD160:LWH160 MFZ160:MGD160 MPV160:MPZ160 MZR160:MZV160 NJN160:NJR160 NTJ160:NTN160 ODF160:ODJ160 ONB160:ONF160 OWX160:OXB160 PGT160:PGX160 PQP160:PQT160 QAL160:QAP160 QKH160:QKL160 QUD160:QUH160 RDZ160:RED160 RNV160:RNZ160 RXR160:RXV160 SHN160:SHR160 SRJ160:SRN160 TBF160:TBJ160 TLB160:TLF160 TUX160:TVB160 UET160:UEX160 UOP160:UOT160 UYL160:UYP160 VIH160:VIL160 VSD160:VSH160 WBZ160:WCD160 WLV160:WLZ160 WVR160:WVV160 J65696:N65696 JF65696:JJ65696 TB65696:TF65696 ACX65696:ADB65696 AMT65696:AMX65696 AWP65696:AWT65696 BGL65696:BGP65696 BQH65696:BQL65696 CAD65696:CAH65696 CJZ65696:CKD65696 CTV65696:CTZ65696 DDR65696:DDV65696 DNN65696:DNR65696 DXJ65696:DXN65696 EHF65696:EHJ65696 ERB65696:ERF65696 FAX65696:FBB65696 FKT65696:FKX65696 FUP65696:FUT65696 GEL65696:GEP65696 GOH65696:GOL65696 GYD65696:GYH65696 HHZ65696:HID65696 HRV65696:HRZ65696 IBR65696:IBV65696 ILN65696:ILR65696 IVJ65696:IVN65696 JFF65696:JFJ65696 JPB65696:JPF65696 JYX65696:JZB65696 KIT65696:KIX65696 KSP65696:KST65696 LCL65696:LCP65696 LMH65696:LML65696 LWD65696:LWH65696 MFZ65696:MGD65696 MPV65696:MPZ65696 MZR65696:MZV65696 NJN65696:NJR65696 NTJ65696:NTN65696 ODF65696:ODJ65696 ONB65696:ONF65696 OWX65696:OXB65696 PGT65696:PGX65696 PQP65696:PQT65696 QAL65696:QAP65696 QKH65696:QKL65696 QUD65696:QUH65696 RDZ65696:RED65696 RNV65696:RNZ65696 RXR65696:RXV65696 SHN65696:SHR65696 SRJ65696:SRN65696 TBF65696:TBJ65696 TLB65696:TLF65696 TUX65696:TVB65696 UET65696:UEX65696 UOP65696:UOT65696 UYL65696:UYP65696 VIH65696:VIL65696 VSD65696:VSH65696 WBZ65696:WCD65696 WLV65696:WLZ65696 WVR65696:WVV65696 J131232:N131232 JF131232:JJ131232 TB131232:TF131232 ACX131232:ADB131232 AMT131232:AMX131232 AWP131232:AWT131232 BGL131232:BGP131232 BQH131232:BQL131232 CAD131232:CAH131232 CJZ131232:CKD131232 CTV131232:CTZ131232 DDR131232:DDV131232 DNN131232:DNR131232 DXJ131232:DXN131232 EHF131232:EHJ131232 ERB131232:ERF131232 FAX131232:FBB131232 FKT131232:FKX131232 FUP131232:FUT131232 GEL131232:GEP131232 GOH131232:GOL131232 GYD131232:GYH131232 HHZ131232:HID131232 HRV131232:HRZ131232 IBR131232:IBV131232 ILN131232:ILR131232 IVJ131232:IVN131232 JFF131232:JFJ131232 JPB131232:JPF131232 JYX131232:JZB131232 KIT131232:KIX131232 KSP131232:KST131232 LCL131232:LCP131232 LMH131232:LML131232 LWD131232:LWH131232 MFZ131232:MGD131232 MPV131232:MPZ131232 MZR131232:MZV131232 NJN131232:NJR131232 NTJ131232:NTN131232 ODF131232:ODJ131232 ONB131232:ONF131232 OWX131232:OXB131232 PGT131232:PGX131232 PQP131232:PQT131232 QAL131232:QAP131232 QKH131232:QKL131232 QUD131232:QUH131232 RDZ131232:RED131232 RNV131232:RNZ131232 RXR131232:RXV131232 SHN131232:SHR131232 SRJ131232:SRN131232 TBF131232:TBJ131232 TLB131232:TLF131232 TUX131232:TVB131232 UET131232:UEX131232 UOP131232:UOT131232 UYL131232:UYP131232 VIH131232:VIL131232 VSD131232:VSH131232 WBZ131232:WCD131232 WLV131232:WLZ131232 WVR131232:WVV131232 J196768:N196768 JF196768:JJ196768 TB196768:TF196768 ACX196768:ADB196768 AMT196768:AMX196768 AWP196768:AWT196768 BGL196768:BGP196768 BQH196768:BQL196768 CAD196768:CAH196768 CJZ196768:CKD196768 CTV196768:CTZ196768 DDR196768:DDV196768 DNN196768:DNR196768 DXJ196768:DXN196768 EHF196768:EHJ196768 ERB196768:ERF196768 FAX196768:FBB196768 FKT196768:FKX196768 FUP196768:FUT196768 GEL196768:GEP196768 GOH196768:GOL196768 GYD196768:GYH196768 HHZ196768:HID196768 HRV196768:HRZ196768 IBR196768:IBV196768 ILN196768:ILR196768 IVJ196768:IVN196768 JFF196768:JFJ196768 JPB196768:JPF196768 JYX196768:JZB196768 KIT196768:KIX196768 KSP196768:KST196768 LCL196768:LCP196768 LMH196768:LML196768 LWD196768:LWH196768 MFZ196768:MGD196768 MPV196768:MPZ196768 MZR196768:MZV196768 NJN196768:NJR196768 NTJ196768:NTN196768 ODF196768:ODJ196768 ONB196768:ONF196768 OWX196768:OXB196768 PGT196768:PGX196768 PQP196768:PQT196768 QAL196768:QAP196768 QKH196768:QKL196768 QUD196768:QUH196768 RDZ196768:RED196768 RNV196768:RNZ196768 RXR196768:RXV196768 SHN196768:SHR196768 SRJ196768:SRN196768 TBF196768:TBJ196768 TLB196768:TLF196768 TUX196768:TVB196768 UET196768:UEX196768 UOP196768:UOT196768 UYL196768:UYP196768 VIH196768:VIL196768 VSD196768:VSH196768 WBZ196768:WCD196768 WLV196768:WLZ196768 WVR196768:WVV196768 J262304:N262304 JF262304:JJ262304 TB262304:TF262304 ACX262304:ADB262304 AMT262304:AMX262304 AWP262304:AWT262304 BGL262304:BGP262304 BQH262304:BQL262304 CAD262304:CAH262304 CJZ262304:CKD262304 CTV262304:CTZ262304 DDR262304:DDV262304 DNN262304:DNR262304 DXJ262304:DXN262304 EHF262304:EHJ262304 ERB262304:ERF262304 FAX262304:FBB262304 FKT262304:FKX262304 FUP262304:FUT262304 GEL262304:GEP262304 GOH262304:GOL262304 GYD262304:GYH262304 HHZ262304:HID262304 HRV262304:HRZ262304 IBR262304:IBV262304 ILN262304:ILR262304 IVJ262304:IVN262304 JFF262304:JFJ262304 JPB262304:JPF262304 JYX262304:JZB262304 KIT262304:KIX262304 KSP262304:KST262304 LCL262304:LCP262304 LMH262304:LML262304 LWD262304:LWH262304 MFZ262304:MGD262304 MPV262304:MPZ262304 MZR262304:MZV262304 NJN262304:NJR262304 NTJ262304:NTN262304 ODF262304:ODJ262304 ONB262304:ONF262304 OWX262304:OXB262304 PGT262304:PGX262304 PQP262304:PQT262304 QAL262304:QAP262304 QKH262304:QKL262304 QUD262304:QUH262304 RDZ262304:RED262304 RNV262304:RNZ262304 RXR262304:RXV262304 SHN262304:SHR262304 SRJ262304:SRN262304 TBF262304:TBJ262304 TLB262304:TLF262304 TUX262304:TVB262304 UET262304:UEX262304 UOP262304:UOT262304 UYL262304:UYP262304 VIH262304:VIL262304 VSD262304:VSH262304 WBZ262304:WCD262304 WLV262304:WLZ262304 WVR262304:WVV262304 J327840:N327840 JF327840:JJ327840 TB327840:TF327840 ACX327840:ADB327840 AMT327840:AMX327840 AWP327840:AWT327840 BGL327840:BGP327840 BQH327840:BQL327840 CAD327840:CAH327840 CJZ327840:CKD327840 CTV327840:CTZ327840 DDR327840:DDV327840 DNN327840:DNR327840 DXJ327840:DXN327840 EHF327840:EHJ327840 ERB327840:ERF327840 FAX327840:FBB327840 FKT327840:FKX327840 FUP327840:FUT327840 GEL327840:GEP327840 GOH327840:GOL327840 GYD327840:GYH327840 HHZ327840:HID327840 HRV327840:HRZ327840 IBR327840:IBV327840 ILN327840:ILR327840 IVJ327840:IVN327840 JFF327840:JFJ327840 JPB327840:JPF327840 JYX327840:JZB327840 KIT327840:KIX327840 KSP327840:KST327840 LCL327840:LCP327840 LMH327840:LML327840 LWD327840:LWH327840 MFZ327840:MGD327840 MPV327840:MPZ327840 MZR327840:MZV327840 NJN327840:NJR327840 NTJ327840:NTN327840 ODF327840:ODJ327840 ONB327840:ONF327840 OWX327840:OXB327840 PGT327840:PGX327840 PQP327840:PQT327840 QAL327840:QAP327840 QKH327840:QKL327840 QUD327840:QUH327840 RDZ327840:RED327840 RNV327840:RNZ327840 RXR327840:RXV327840 SHN327840:SHR327840 SRJ327840:SRN327840 TBF327840:TBJ327840 TLB327840:TLF327840 TUX327840:TVB327840 UET327840:UEX327840 UOP327840:UOT327840 UYL327840:UYP327840 VIH327840:VIL327840 VSD327840:VSH327840 WBZ327840:WCD327840 WLV327840:WLZ327840 WVR327840:WVV327840 J393376:N393376 JF393376:JJ393376 TB393376:TF393376 ACX393376:ADB393376 AMT393376:AMX393376 AWP393376:AWT393376 BGL393376:BGP393376 BQH393376:BQL393376 CAD393376:CAH393376 CJZ393376:CKD393376 CTV393376:CTZ393376 DDR393376:DDV393376 DNN393376:DNR393376 DXJ393376:DXN393376 EHF393376:EHJ393376 ERB393376:ERF393376 FAX393376:FBB393376 FKT393376:FKX393376 FUP393376:FUT393376 GEL393376:GEP393376 GOH393376:GOL393376 GYD393376:GYH393376 HHZ393376:HID393376 HRV393376:HRZ393376 IBR393376:IBV393376 ILN393376:ILR393376 IVJ393376:IVN393376 JFF393376:JFJ393376 JPB393376:JPF393376 JYX393376:JZB393376 KIT393376:KIX393376 KSP393376:KST393376 LCL393376:LCP393376 LMH393376:LML393376 LWD393376:LWH393376 MFZ393376:MGD393376 MPV393376:MPZ393376 MZR393376:MZV393376 NJN393376:NJR393376 NTJ393376:NTN393376 ODF393376:ODJ393376 ONB393376:ONF393376 OWX393376:OXB393376 PGT393376:PGX393376 PQP393376:PQT393376 QAL393376:QAP393376 QKH393376:QKL393376 QUD393376:QUH393376 RDZ393376:RED393376 RNV393376:RNZ393376 RXR393376:RXV393376 SHN393376:SHR393376 SRJ393376:SRN393376 TBF393376:TBJ393376 TLB393376:TLF393376 TUX393376:TVB393376 UET393376:UEX393376 UOP393376:UOT393376 UYL393376:UYP393376 VIH393376:VIL393376 VSD393376:VSH393376 WBZ393376:WCD393376 WLV393376:WLZ393376 WVR393376:WVV393376 J458912:N458912 JF458912:JJ458912 TB458912:TF458912 ACX458912:ADB458912 AMT458912:AMX458912 AWP458912:AWT458912 BGL458912:BGP458912 BQH458912:BQL458912 CAD458912:CAH458912 CJZ458912:CKD458912 CTV458912:CTZ458912 DDR458912:DDV458912 DNN458912:DNR458912 DXJ458912:DXN458912 EHF458912:EHJ458912 ERB458912:ERF458912 FAX458912:FBB458912 FKT458912:FKX458912 FUP458912:FUT458912 GEL458912:GEP458912 GOH458912:GOL458912 GYD458912:GYH458912 HHZ458912:HID458912 HRV458912:HRZ458912 IBR458912:IBV458912 ILN458912:ILR458912 IVJ458912:IVN458912 JFF458912:JFJ458912 JPB458912:JPF458912 JYX458912:JZB458912 KIT458912:KIX458912 KSP458912:KST458912 LCL458912:LCP458912 LMH458912:LML458912 LWD458912:LWH458912 MFZ458912:MGD458912 MPV458912:MPZ458912 MZR458912:MZV458912 NJN458912:NJR458912 NTJ458912:NTN458912 ODF458912:ODJ458912 ONB458912:ONF458912 OWX458912:OXB458912 PGT458912:PGX458912 PQP458912:PQT458912 QAL458912:QAP458912 QKH458912:QKL458912 QUD458912:QUH458912 RDZ458912:RED458912 RNV458912:RNZ458912 RXR458912:RXV458912 SHN458912:SHR458912 SRJ458912:SRN458912 TBF458912:TBJ458912 TLB458912:TLF458912 TUX458912:TVB458912 UET458912:UEX458912 UOP458912:UOT458912 UYL458912:UYP458912 VIH458912:VIL458912 VSD458912:VSH458912 WBZ458912:WCD458912 WLV458912:WLZ458912 WVR458912:WVV458912 J524448:N524448 JF524448:JJ524448 TB524448:TF524448 ACX524448:ADB524448 AMT524448:AMX524448 AWP524448:AWT524448 BGL524448:BGP524448 BQH524448:BQL524448 CAD524448:CAH524448 CJZ524448:CKD524448 CTV524448:CTZ524448 DDR524448:DDV524448 DNN524448:DNR524448 DXJ524448:DXN524448 EHF524448:EHJ524448 ERB524448:ERF524448 FAX524448:FBB524448 FKT524448:FKX524448 FUP524448:FUT524448 GEL524448:GEP524448 GOH524448:GOL524448 GYD524448:GYH524448 HHZ524448:HID524448 HRV524448:HRZ524448 IBR524448:IBV524448 ILN524448:ILR524448 IVJ524448:IVN524448 JFF524448:JFJ524448 JPB524448:JPF524448 JYX524448:JZB524448 KIT524448:KIX524448 KSP524448:KST524448 LCL524448:LCP524448 LMH524448:LML524448 LWD524448:LWH524448 MFZ524448:MGD524448 MPV524448:MPZ524448 MZR524448:MZV524448 NJN524448:NJR524448 NTJ524448:NTN524448 ODF524448:ODJ524448 ONB524448:ONF524448 OWX524448:OXB524448 PGT524448:PGX524448 PQP524448:PQT524448 QAL524448:QAP524448 QKH524448:QKL524448 QUD524448:QUH524448 RDZ524448:RED524448 RNV524448:RNZ524448 RXR524448:RXV524448 SHN524448:SHR524448 SRJ524448:SRN524448 TBF524448:TBJ524448 TLB524448:TLF524448 TUX524448:TVB524448 UET524448:UEX524448 UOP524448:UOT524448 UYL524448:UYP524448 VIH524448:VIL524448 VSD524448:VSH524448 WBZ524448:WCD524448 WLV524448:WLZ524448 WVR524448:WVV524448 J589984:N589984 JF589984:JJ589984 TB589984:TF589984 ACX589984:ADB589984 AMT589984:AMX589984 AWP589984:AWT589984 BGL589984:BGP589984 BQH589984:BQL589984 CAD589984:CAH589984 CJZ589984:CKD589984 CTV589984:CTZ589984 DDR589984:DDV589984 DNN589984:DNR589984 DXJ589984:DXN589984 EHF589984:EHJ589984 ERB589984:ERF589984 FAX589984:FBB589984 FKT589984:FKX589984 FUP589984:FUT589984 GEL589984:GEP589984 GOH589984:GOL589984 GYD589984:GYH589984 HHZ589984:HID589984 HRV589984:HRZ589984 IBR589984:IBV589984 ILN589984:ILR589984 IVJ589984:IVN589984 JFF589984:JFJ589984 JPB589984:JPF589984 JYX589984:JZB589984 KIT589984:KIX589984 KSP589984:KST589984 LCL589984:LCP589984 LMH589984:LML589984 LWD589984:LWH589984 MFZ589984:MGD589984 MPV589984:MPZ589984 MZR589984:MZV589984 NJN589984:NJR589984 NTJ589984:NTN589984 ODF589984:ODJ589984 ONB589984:ONF589984 OWX589984:OXB589984 PGT589984:PGX589984 PQP589984:PQT589984 QAL589984:QAP589984 QKH589984:QKL589984 QUD589984:QUH589984 RDZ589984:RED589984 RNV589984:RNZ589984 RXR589984:RXV589984 SHN589984:SHR589984 SRJ589984:SRN589984 TBF589984:TBJ589984 TLB589984:TLF589984 TUX589984:TVB589984 UET589984:UEX589984 UOP589984:UOT589984 UYL589984:UYP589984 VIH589984:VIL589984 VSD589984:VSH589984 WBZ589984:WCD589984 WLV589984:WLZ589984 WVR589984:WVV589984 J655520:N655520 JF655520:JJ655520 TB655520:TF655520 ACX655520:ADB655520 AMT655520:AMX655520 AWP655520:AWT655520 BGL655520:BGP655520 BQH655520:BQL655520 CAD655520:CAH655520 CJZ655520:CKD655520 CTV655520:CTZ655520 DDR655520:DDV655520 DNN655520:DNR655520 DXJ655520:DXN655520 EHF655520:EHJ655520 ERB655520:ERF655520 FAX655520:FBB655520 FKT655520:FKX655520 FUP655520:FUT655520 GEL655520:GEP655520 GOH655520:GOL655520 GYD655520:GYH655520 HHZ655520:HID655520 HRV655520:HRZ655520 IBR655520:IBV655520 ILN655520:ILR655520 IVJ655520:IVN655520 JFF655520:JFJ655520 JPB655520:JPF655520 JYX655520:JZB655520 KIT655520:KIX655520 KSP655520:KST655520 LCL655520:LCP655520 LMH655520:LML655520 LWD655520:LWH655520 MFZ655520:MGD655520 MPV655520:MPZ655520 MZR655520:MZV655520 NJN655520:NJR655520 NTJ655520:NTN655520 ODF655520:ODJ655520 ONB655520:ONF655520 OWX655520:OXB655520 PGT655520:PGX655520 PQP655520:PQT655520 QAL655520:QAP655520 QKH655520:QKL655520 QUD655520:QUH655520 RDZ655520:RED655520 RNV655520:RNZ655520 RXR655520:RXV655520 SHN655520:SHR655520 SRJ655520:SRN655520 TBF655520:TBJ655520 TLB655520:TLF655520 TUX655520:TVB655520 UET655520:UEX655520 UOP655520:UOT655520 UYL655520:UYP655520 VIH655520:VIL655520 VSD655520:VSH655520 WBZ655520:WCD655520 WLV655520:WLZ655520 WVR655520:WVV655520 J721056:N721056 JF721056:JJ721056 TB721056:TF721056 ACX721056:ADB721056 AMT721056:AMX721056 AWP721056:AWT721056 BGL721056:BGP721056 BQH721056:BQL721056 CAD721056:CAH721056 CJZ721056:CKD721056 CTV721056:CTZ721056 DDR721056:DDV721056 DNN721056:DNR721056 DXJ721056:DXN721056 EHF721056:EHJ721056 ERB721056:ERF721056 FAX721056:FBB721056 FKT721056:FKX721056 FUP721056:FUT721056 GEL721056:GEP721056 GOH721056:GOL721056 GYD721056:GYH721056 HHZ721056:HID721056 HRV721056:HRZ721056 IBR721056:IBV721056 ILN721056:ILR721056 IVJ721056:IVN721056 JFF721056:JFJ721056 JPB721056:JPF721056 JYX721056:JZB721056 KIT721056:KIX721056 KSP721056:KST721056 LCL721056:LCP721056 LMH721056:LML721056 LWD721056:LWH721056 MFZ721056:MGD721056 MPV721056:MPZ721056 MZR721056:MZV721056 NJN721056:NJR721056 NTJ721056:NTN721056 ODF721056:ODJ721056 ONB721056:ONF721056 OWX721056:OXB721056 PGT721056:PGX721056 PQP721056:PQT721056 QAL721056:QAP721056 QKH721056:QKL721056 QUD721056:QUH721056 RDZ721056:RED721056 RNV721056:RNZ721056 RXR721056:RXV721056 SHN721056:SHR721056 SRJ721056:SRN721056 TBF721056:TBJ721056 TLB721056:TLF721056 TUX721056:TVB721056 UET721056:UEX721056 UOP721056:UOT721056 UYL721056:UYP721056 VIH721056:VIL721056 VSD721056:VSH721056 WBZ721056:WCD721056 WLV721056:WLZ721056 WVR721056:WVV721056 J786592:N786592 JF786592:JJ786592 TB786592:TF786592 ACX786592:ADB786592 AMT786592:AMX786592 AWP786592:AWT786592 BGL786592:BGP786592 BQH786592:BQL786592 CAD786592:CAH786592 CJZ786592:CKD786592 CTV786592:CTZ786592 DDR786592:DDV786592 DNN786592:DNR786592 DXJ786592:DXN786592 EHF786592:EHJ786592 ERB786592:ERF786592 FAX786592:FBB786592 FKT786592:FKX786592 FUP786592:FUT786592 GEL786592:GEP786592 GOH786592:GOL786592 GYD786592:GYH786592 HHZ786592:HID786592 HRV786592:HRZ786592 IBR786592:IBV786592 ILN786592:ILR786592 IVJ786592:IVN786592 JFF786592:JFJ786592 JPB786592:JPF786592 JYX786592:JZB786592 KIT786592:KIX786592 KSP786592:KST786592 LCL786592:LCP786592 LMH786592:LML786592 LWD786592:LWH786592 MFZ786592:MGD786592 MPV786592:MPZ786592 MZR786592:MZV786592 NJN786592:NJR786592 NTJ786592:NTN786592 ODF786592:ODJ786592 ONB786592:ONF786592 OWX786592:OXB786592 PGT786592:PGX786592 PQP786592:PQT786592 QAL786592:QAP786592 QKH786592:QKL786592 QUD786592:QUH786592 RDZ786592:RED786592 RNV786592:RNZ786592 RXR786592:RXV786592 SHN786592:SHR786592 SRJ786592:SRN786592 TBF786592:TBJ786592 TLB786592:TLF786592 TUX786592:TVB786592 UET786592:UEX786592 UOP786592:UOT786592 UYL786592:UYP786592 VIH786592:VIL786592 VSD786592:VSH786592 WBZ786592:WCD786592 WLV786592:WLZ786592 WVR786592:WVV786592 J852128:N852128 JF852128:JJ852128 TB852128:TF852128 ACX852128:ADB852128 AMT852128:AMX852128 AWP852128:AWT852128 BGL852128:BGP852128 BQH852128:BQL852128 CAD852128:CAH852128 CJZ852128:CKD852128 CTV852128:CTZ852128 DDR852128:DDV852128 DNN852128:DNR852128 DXJ852128:DXN852128 EHF852128:EHJ852128 ERB852128:ERF852128 FAX852128:FBB852128 FKT852128:FKX852128 FUP852128:FUT852128 GEL852128:GEP852128 GOH852128:GOL852128 GYD852128:GYH852128 HHZ852128:HID852128 HRV852128:HRZ852128 IBR852128:IBV852128 ILN852128:ILR852128 IVJ852128:IVN852128 JFF852128:JFJ852128 JPB852128:JPF852128 JYX852128:JZB852128 KIT852128:KIX852128 KSP852128:KST852128 LCL852128:LCP852128 LMH852128:LML852128 LWD852128:LWH852128 MFZ852128:MGD852128 MPV852128:MPZ852128 MZR852128:MZV852128 NJN852128:NJR852128 NTJ852128:NTN852128 ODF852128:ODJ852128 ONB852128:ONF852128 OWX852128:OXB852128 PGT852128:PGX852128 PQP852128:PQT852128 QAL852128:QAP852128 QKH852128:QKL852128 QUD852128:QUH852128 RDZ852128:RED852128 RNV852128:RNZ852128 RXR852128:RXV852128 SHN852128:SHR852128 SRJ852128:SRN852128 TBF852128:TBJ852128 TLB852128:TLF852128 TUX852128:TVB852128 UET852128:UEX852128 UOP852128:UOT852128 UYL852128:UYP852128 VIH852128:VIL852128 VSD852128:VSH852128 WBZ852128:WCD852128 WLV852128:WLZ852128 WVR852128:WVV852128 J917664:N917664 JF917664:JJ917664 TB917664:TF917664 ACX917664:ADB917664 AMT917664:AMX917664 AWP917664:AWT917664 BGL917664:BGP917664 BQH917664:BQL917664 CAD917664:CAH917664 CJZ917664:CKD917664 CTV917664:CTZ917664 DDR917664:DDV917664 DNN917664:DNR917664 DXJ917664:DXN917664 EHF917664:EHJ917664 ERB917664:ERF917664 FAX917664:FBB917664 FKT917664:FKX917664 FUP917664:FUT917664 GEL917664:GEP917664 GOH917664:GOL917664 GYD917664:GYH917664 HHZ917664:HID917664 HRV917664:HRZ917664 IBR917664:IBV917664 ILN917664:ILR917664 IVJ917664:IVN917664 JFF917664:JFJ917664 JPB917664:JPF917664 JYX917664:JZB917664 KIT917664:KIX917664 KSP917664:KST917664 LCL917664:LCP917664 LMH917664:LML917664 LWD917664:LWH917664 MFZ917664:MGD917664 MPV917664:MPZ917664 MZR917664:MZV917664 NJN917664:NJR917664 NTJ917664:NTN917664 ODF917664:ODJ917664 ONB917664:ONF917664 OWX917664:OXB917664 PGT917664:PGX917664 PQP917664:PQT917664 QAL917664:QAP917664 QKH917664:QKL917664 QUD917664:QUH917664 RDZ917664:RED917664 RNV917664:RNZ917664 RXR917664:RXV917664 SHN917664:SHR917664 SRJ917664:SRN917664 TBF917664:TBJ917664 TLB917664:TLF917664 TUX917664:TVB917664 UET917664:UEX917664 UOP917664:UOT917664 UYL917664:UYP917664 VIH917664:VIL917664 VSD917664:VSH917664 WBZ917664:WCD917664 WLV917664:WLZ917664 WVR917664:WVV917664 J983200:N983200 JF983200:JJ983200 TB983200:TF983200 ACX983200:ADB983200 AMT983200:AMX983200 AWP983200:AWT983200 BGL983200:BGP983200 BQH983200:BQL983200 CAD983200:CAH983200 CJZ983200:CKD983200 CTV983200:CTZ983200 DDR983200:DDV983200 DNN983200:DNR983200 DXJ983200:DXN983200 EHF983200:EHJ983200 ERB983200:ERF983200 FAX983200:FBB983200 FKT983200:FKX983200 FUP983200:FUT983200 GEL983200:GEP983200 GOH983200:GOL983200 GYD983200:GYH983200 HHZ983200:HID983200 HRV983200:HRZ983200 IBR983200:IBV983200 ILN983200:ILR983200 IVJ983200:IVN983200 JFF983200:JFJ983200 JPB983200:JPF983200 JYX983200:JZB983200 KIT983200:KIX983200 KSP983200:KST983200 LCL983200:LCP983200 LMH983200:LML983200 LWD983200:LWH983200 MFZ983200:MGD983200 MPV983200:MPZ983200 MZR983200:MZV983200 NJN983200:NJR983200 NTJ983200:NTN983200 ODF983200:ODJ983200 ONB983200:ONF983200 OWX983200:OXB983200 PGT983200:PGX983200 PQP983200:PQT983200 QAL983200:QAP983200 QKH983200:QKL983200 QUD983200:QUH983200 RDZ983200:RED983200 RNV983200:RNZ983200 RXR983200:RXV983200 SHN983200:SHR983200 SRJ983200:SRN983200 TBF983200:TBJ983200 TLB983200:TLF983200 TUX983200:TVB983200 UET983200:UEX983200 UOP983200:UOT983200 UYL983200:UYP983200 VIH983200:VIL983200 VSD983200:VSH983200 WBZ983200:WCD983200 WLV983200:WLZ983200 WVR983200:WVV983200" xr:uid="{00000000-0002-0000-0900-000002000000}"/>
    <dataValidation allowBlank="1" showInputMessage="1" showErrorMessage="1" prompt="Total Ancillary Contractual Allowance" sqref="J156:N156 JF156:JJ156 TB156:TF156 ACX156:ADB156 AMT156:AMX156 AWP156:AWT156 BGL156:BGP156 BQH156:BQL156 CAD156:CAH156 CJZ156:CKD156 CTV156:CTZ156 DDR156:DDV156 DNN156:DNR156 DXJ156:DXN156 EHF156:EHJ156 ERB156:ERF156 FAX156:FBB156 FKT156:FKX156 FUP156:FUT156 GEL156:GEP156 GOH156:GOL156 GYD156:GYH156 HHZ156:HID156 HRV156:HRZ156 IBR156:IBV156 ILN156:ILR156 IVJ156:IVN156 JFF156:JFJ156 JPB156:JPF156 JYX156:JZB156 KIT156:KIX156 KSP156:KST156 LCL156:LCP156 LMH156:LML156 LWD156:LWH156 MFZ156:MGD156 MPV156:MPZ156 MZR156:MZV156 NJN156:NJR156 NTJ156:NTN156 ODF156:ODJ156 ONB156:ONF156 OWX156:OXB156 PGT156:PGX156 PQP156:PQT156 QAL156:QAP156 QKH156:QKL156 QUD156:QUH156 RDZ156:RED156 RNV156:RNZ156 RXR156:RXV156 SHN156:SHR156 SRJ156:SRN156 TBF156:TBJ156 TLB156:TLF156 TUX156:TVB156 UET156:UEX156 UOP156:UOT156 UYL156:UYP156 VIH156:VIL156 VSD156:VSH156 WBZ156:WCD156 WLV156:WLZ156 WVR156:WVV156 J65692:N65692 JF65692:JJ65692 TB65692:TF65692 ACX65692:ADB65692 AMT65692:AMX65692 AWP65692:AWT65692 BGL65692:BGP65692 BQH65692:BQL65692 CAD65692:CAH65692 CJZ65692:CKD65692 CTV65692:CTZ65692 DDR65692:DDV65692 DNN65692:DNR65692 DXJ65692:DXN65692 EHF65692:EHJ65692 ERB65692:ERF65692 FAX65692:FBB65692 FKT65692:FKX65692 FUP65692:FUT65692 GEL65692:GEP65692 GOH65692:GOL65692 GYD65692:GYH65692 HHZ65692:HID65692 HRV65692:HRZ65692 IBR65692:IBV65692 ILN65692:ILR65692 IVJ65692:IVN65692 JFF65692:JFJ65692 JPB65692:JPF65692 JYX65692:JZB65692 KIT65692:KIX65692 KSP65692:KST65692 LCL65692:LCP65692 LMH65692:LML65692 LWD65692:LWH65692 MFZ65692:MGD65692 MPV65692:MPZ65692 MZR65692:MZV65692 NJN65692:NJR65692 NTJ65692:NTN65692 ODF65692:ODJ65692 ONB65692:ONF65692 OWX65692:OXB65692 PGT65692:PGX65692 PQP65692:PQT65692 QAL65692:QAP65692 QKH65692:QKL65692 QUD65692:QUH65692 RDZ65692:RED65692 RNV65692:RNZ65692 RXR65692:RXV65692 SHN65692:SHR65692 SRJ65692:SRN65692 TBF65692:TBJ65692 TLB65692:TLF65692 TUX65692:TVB65692 UET65692:UEX65692 UOP65692:UOT65692 UYL65692:UYP65692 VIH65692:VIL65692 VSD65692:VSH65692 WBZ65692:WCD65692 WLV65692:WLZ65692 WVR65692:WVV65692 J131228:N131228 JF131228:JJ131228 TB131228:TF131228 ACX131228:ADB131228 AMT131228:AMX131228 AWP131228:AWT131228 BGL131228:BGP131228 BQH131228:BQL131228 CAD131228:CAH131228 CJZ131228:CKD131228 CTV131228:CTZ131228 DDR131228:DDV131228 DNN131228:DNR131228 DXJ131228:DXN131228 EHF131228:EHJ131228 ERB131228:ERF131228 FAX131228:FBB131228 FKT131228:FKX131228 FUP131228:FUT131228 GEL131228:GEP131228 GOH131228:GOL131228 GYD131228:GYH131228 HHZ131228:HID131228 HRV131228:HRZ131228 IBR131228:IBV131228 ILN131228:ILR131228 IVJ131228:IVN131228 JFF131228:JFJ131228 JPB131228:JPF131228 JYX131228:JZB131228 KIT131228:KIX131228 KSP131228:KST131228 LCL131228:LCP131228 LMH131228:LML131228 LWD131228:LWH131228 MFZ131228:MGD131228 MPV131228:MPZ131228 MZR131228:MZV131228 NJN131228:NJR131228 NTJ131228:NTN131228 ODF131228:ODJ131228 ONB131228:ONF131228 OWX131228:OXB131228 PGT131228:PGX131228 PQP131228:PQT131228 QAL131228:QAP131228 QKH131228:QKL131228 QUD131228:QUH131228 RDZ131228:RED131228 RNV131228:RNZ131228 RXR131228:RXV131228 SHN131228:SHR131228 SRJ131228:SRN131228 TBF131228:TBJ131228 TLB131228:TLF131228 TUX131228:TVB131228 UET131228:UEX131228 UOP131228:UOT131228 UYL131228:UYP131228 VIH131228:VIL131228 VSD131228:VSH131228 WBZ131228:WCD131228 WLV131228:WLZ131228 WVR131228:WVV131228 J196764:N196764 JF196764:JJ196764 TB196764:TF196764 ACX196764:ADB196764 AMT196764:AMX196764 AWP196764:AWT196764 BGL196764:BGP196764 BQH196764:BQL196764 CAD196764:CAH196764 CJZ196764:CKD196764 CTV196764:CTZ196764 DDR196764:DDV196764 DNN196764:DNR196764 DXJ196764:DXN196764 EHF196764:EHJ196764 ERB196764:ERF196764 FAX196764:FBB196764 FKT196764:FKX196764 FUP196764:FUT196764 GEL196764:GEP196764 GOH196764:GOL196764 GYD196764:GYH196764 HHZ196764:HID196764 HRV196764:HRZ196764 IBR196764:IBV196764 ILN196764:ILR196764 IVJ196764:IVN196764 JFF196764:JFJ196764 JPB196764:JPF196764 JYX196764:JZB196764 KIT196764:KIX196764 KSP196764:KST196764 LCL196764:LCP196764 LMH196764:LML196764 LWD196764:LWH196764 MFZ196764:MGD196764 MPV196764:MPZ196764 MZR196764:MZV196764 NJN196764:NJR196764 NTJ196764:NTN196764 ODF196764:ODJ196764 ONB196764:ONF196764 OWX196764:OXB196764 PGT196764:PGX196764 PQP196764:PQT196764 QAL196764:QAP196764 QKH196764:QKL196764 QUD196764:QUH196764 RDZ196764:RED196764 RNV196764:RNZ196764 RXR196764:RXV196764 SHN196764:SHR196764 SRJ196764:SRN196764 TBF196764:TBJ196764 TLB196764:TLF196764 TUX196764:TVB196764 UET196764:UEX196764 UOP196764:UOT196764 UYL196764:UYP196764 VIH196764:VIL196764 VSD196764:VSH196764 WBZ196764:WCD196764 WLV196764:WLZ196764 WVR196764:WVV196764 J262300:N262300 JF262300:JJ262300 TB262300:TF262300 ACX262300:ADB262300 AMT262300:AMX262300 AWP262300:AWT262300 BGL262300:BGP262300 BQH262300:BQL262300 CAD262300:CAH262300 CJZ262300:CKD262300 CTV262300:CTZ262300 DDR262300:DDV262300 DNN262300:DNR262300 DXJ262300:DXN262300 EHF262300:EHJ262300 ERB262300:ERF262300 FAX262300:FBB262300 FKT262300:FKX262300 FUP262300:FUT262300 GEL262300:GEP262300 GOH262300:GOL262300 GYD262300:GYH262300 HHZ262300:HID262300 HRV262300:HRZ262300 IBR262300:IBV262300 ILN262300:ILR262300 IVJ262300:IVN262300 JFF262300:JFJ262300 JPB262300:JPF262300 JYX262300:JZB262300 KIT262300:KIX262300 KSP262300:KST262300 LCL262300:LCP262300 LMH262300:LML262300 LWD262300:LWH262300 MFZ262300:MGD262300 MPV262300:MPZ262300 MZR262300:MZV262300 NJN262300:NJR262300 NTJ262300:NTN262300 ODF262300:ODJ262300 ONB262300:ONF262300 OWX262300:OXB262300 PGT262300:PGX262300 PQP262300:PQT262300 QAL262300:QAP262300 QKH262300:QKL262300 QUD262300:QUH262300 RDZ262300:RED262300 RNV262300:RNZ262300 RXR262300:RXV262300 SHN262300:SHR262300 SRJ262300:SRN262300 TBF262300:TBJ262300 TLB262300:TLF262300 TUX262300:TVB262300 UET262300:UEX262300 UOP262300:UOT262300 UYL262300:UYP262300 VIH262300:VIL262300 VSD262300:VSH262300 WBZ262300:WCD262300 WLV262300:WLZ262300 WVR262300:WVV262300 J327836:N327836 JF327836:JJ327836 TB327836:TF327836 ACX327836:ADB327836 AMT327836:AMX327836 AWP327836:AWT327836 BGL327836:BGP327836 BQH327836:BQL327836 CAD327836:CAH327836 CJZ327836:CKD327836 CTV327836:CTZ327836 DDR327836:DDV327836 DNN327836:DNR327836 DXJ327836:DXN327836 EHF327836:EHJ327836 ERB327836:ERF327836 FAX327836:FBB327836 FKT327836:FKX327836 FUP327836:FUT327836 GEL327836:GEP327836 GOH327836:GOL327836 GYD327836:GYH327836 HHZ327836:HID327836 HRV327836:HRZ327836 IBR327836:IBV327836 ILN327836:ILR327836 IVJ327836:IVN327836 JFF327836:JFJ327836 JPB327836:JPF327836 JYX327836:JZB327836 KIT327836:KIX327836 KSP327836:KST327836 LCL327836:LCP327836 LMH327836:LML327836 LWD327836:LWH327836 MFZ327836:MGD327836 MPV327836:MPZ327836 MZR327836:MZV327836 NJN327836:NJR327836 NTJ327836:NTN327836 ODF327836:ODJ327836 ONB327836:ONF327836 OWX327836:OXB327836 PGT327836:PGX327836 PQP327836:PQT327836 QAL327836:QAP327836 QKH327836:QKL327836 QUD327836:QUH327836 RDZ327836:RED327836 RNV327836:RNZ327836 RXR327836:RXV327836 SHN327836:SHR327836 SRJ327836:SRN327836 TBF327836:TBJ327836 TLB327836:TLF327836 TUX327836:TVB327836 UET327836:UEX327836 UOP327836:UOT327836 UYL327836:UYP327836 VIH327836:VIL327836 VSD327836:VSH327836 WBZ327836:WCD327836 WLV327836:WLZ327836 WVR327836:WVV327836 J393372:N393372 JF393372:JJ393372 TB393372:TF393372 ACX393372:ADB393372 AMT393372:AMX393372 AWP393372:AWT393372 BGL393372:BGP393372 BQH393372:BQL393372 CAD393372:CAH393372 CJZ393372:CKD393372 CTV393372:CTZ393372 DDR393372:DDV393372 DNN393372:DNR393372 DXJ393372:DXN393372 EHF393372:EHJ393372 ERB393372:ERF393372 FAX393372:FBB393372 FKT393372:FKX393372 FUP393372:FUT393372 GEL393372:GEP393372 GOH393372:GOL393372 GYD393372:GYH393372 HHZ393372:HID393372 HRV393372:HRZ393372 IBR393372:IBV393372 ILN393372:ILR393372 IVJ393372:IVN393372 JFF393372:JFJ393372 JPB393372:JPF393372 JYX393372:JZB393372 KIT393372:KIX393372 KSP393372:KST393372 LCL393372:LCP393372 LMH393372:LML393372 LWD393372:LWH393372 MFZ393372:MGD393372 MPV393372:MPZ393372 MZR393372:MZV393372 NJN393372:NJR393372 NTJ393372:NTN393372 ODF393372:ODJ393372 ONB393372:ONF393372 OWX393372:OXB393372 PGT393372:PGX393372 PQP393372:PQT393372 QAL393372:QAP393372 QKH393372:QKL393372 QUD393372:QUH393372 RDZ393372:RED393372 RNV393372:RNZ393372 RXR393372:RXV393372 SHN393372:SHR393372 SRJ393372:SRN393372 TBF393372:TBJ393372 TLB393372:TLF393372 TUX393372:TVB393372 UET393372:UEX393372 UOP393372:UOT393372 UYL393372:UYP393372 VIH393372:VIL393372 VSD393372:VSH393372 WBZ393372:WCD393372 WLV393372:WLZ393372 WVR393372:WVV393372 J458908:N458908 JF458908:JJ458908 TB458908:TF458908 ACX458908:ADB458908 AMT458908:AMX458908 AWP458908:AWT458908 BGL458908:BGP458908 BQH458908:BQL458908 CAD458908:CAH458908 CJZ458908:CKD458908 CTV458908:CTZ458908 DDR458908:DDV458908 DNN458908:DNR458908 DXJ458908:DXN458908 EHF458908:EHJ458908 ERB458908:ERF458908 FAX458908:FBB458908 FKT458908:FKX458908 FUP458908:FUT458908 GEL458908:GEP458908 GOH458908:GOL458908 GYD458908:GYH458908 HHZ458908:HID458908 HRV458908:HRZ458908 IBR458908:IBV458908 ILN458908:ILR458908 IVJ458908:IVN458908 JFF458908:JFJ458908 JPB458908:JPF458908 JYX458908:JZB458908 KIT458908:KIX458908 KSP458908:KST458908 LCL458908:LCP458908 LMH458908:LML458908 LWD458908:LWH458908 MFZ458908:MGD458908 MPV458908:MPZ458908 MZR458908:MZV458908 NJN458908:NJR458908 NTJ458908:NTN458908 ODF458908:ODJ458908 ONB458908:ONF458908 OWX458908:OXB458908 PGT458908:PGX458908 PQP458908:PQT458908 QAL458908:QAP458908 QKH458908:QKL458908 QUD458908:QUH458908 RDZ458908:RED458908 RNV458908:RNZ458908 RXR458908:RXV458908 SHN458908:SHR458908 SRJ458908:SRN458908 TBF458908:TBJ458908 TLB458908:TLF458908 TUX458908:TVB458908 UET458908:UEX458908 UOP458908:UOT458908 UYL458908:UYP458908 VIH458908:VIL458908 VSD458908:VSH458908 WBZ458908:WCD458908 WLV458908:WLZ458908 WVR458908:WVV458908 J524444:N524444 JF524444:JJ524444 TB524444:TF524444 ACX524444:ADB524444 AMT524444:AMX524444 AWP524444:AWT524444 BGL524444:BGP524444 BQH524444:BQL524444 CAD524444:CAH524444 CJZ524444:CKD524444 CTV524444:CTZ524444 DDR524444:DDV524444 DNN524444:DNR524444 DXJ524444:DXN524444 EHF524444:EHJ524444 ERB524444:ERF524444 FAX524444:FBB524444 FKT524444:FKX524444 FUP524444:FUT524444 GEL524444:GEP524444 GOH524444:GOL524444 GYD524444:GYH524444 HHZ524444:HID524444 HRV524444:HRZ524444 IBR524444:IBV524444 ILN524444:ILR524444 IVJ524444:IVN524444 JFF524444:JFJ524444 JPB524444:JPF524444 JYX524444:JZB524444 KIT524444:KIX524444 KSP524444:KST524444 LCL524444:LCP524444 LMH524444:LML524444 LWD524444:LWH524444 MFZ524444:MGD524444 MPV524444:MPZ524444 MZR524444:MZV524444 NJN524444:NJR524444 NTJ524444:NTN524444 ODF524444:ODJ524444 ONB524444:ONF524444 OWX524444:OXB524444 PGT524444:PGX524444 PQP524444:PQT524444 QAL524444:QAP524444 QKH524444:QKL524444 QUD524444:QUH524444 RDZ524444:RED524444 RNV524444:RNZ524444 RXR524444:RXV524444 SHN524444:SHR524444 SRJ524444:SRN524444 TBF524444:TBJ524444 TLB524444:TLF524444 TUX524444:TVB524444 UET524444:UEX524444 UOP524444:UOT524444 UYL524444:UYP524444 VIH524444:VIL524444 VSD524444:VSH524444 WBZ524444:WCD524444 WLV524444:WLZ524444 WVR524444:WVV524444 J589980:N589980 JF589980:JJ589980 TB589980:TF589980 ACX589980:ADB589980 AMT589980:AMX589980 AWP589980:AWT589980 BGL589980:BGP589980 BQH589980:BQL589980 CAD589980:CAH589980 CJZ589980:CKD589980 CTV589980:CTZ589980 DDR589980:DDV589980 DNN589980:DNR589980 DXJ589980:DXN589980 EHF589980:EHJ589980 ERB589980:ERF589980 FAX589980:FBB589980 FKT589980:FKX589980 FUP589980:FUT589980 GEL589980:GEP589980 GOH589980:GOL589980 GYD589980:GYH589980 HHZ589980:HID589980 HRV589980:HRZ589980 IBR589980:IBV589980 ILN589980:ILR589980 IVJ589980:IVN589980 JFF589980:JFJ589980 JPB589980:JPF589980 JYX589980:JZB589980 KIT589980:KIX589980 KSP589980:KST589980 LCL589980:LCP589980 LMH589980:LML589980 LWD589980:LWH589980 MFZ589980:MGD589980 MPV589980:MPZ589980 MZR589980:MZV589980 NJN589980:NJR589980 NTJ589980:NTN589980 ODF589980:ODJ589980 ONB589980:ONF589980 OWX589980:OXB589980 PGT589980:PGX589980 PQP589980:PQT589980 QAL589980:QAP589980 QKH589980:QKL589980 QUD589980:QUH589980 RDZ589980:RED589980 RNV589980:RNZ589980 RXR589980:RXV589980 SHN589980:SHR589980 SRJ589980:SRN589980 TBF589980:TBJ589980 TLB589980:TLF589980 TUX589980:TVB589980 UET589980:UEX589980 UOP589980:UOT589980 UYL589980:UYP589980 VIH589980:VIL589980 VSD589980:VSH589980 WBZ589980:WCD589980 WLV589980:WLZ589980 WVR589980:WVV589980 J655516:N655516 JF655516:JJ655516 TB655516:TF655516 ACX655516:ADB655516 AMT655516:AMX655516 AWP655516:AWT655516 BGL655516:BGP655516 BQH655516:BQL655516 CAD655516:CAH655516 CJZ655516:CKD655516 CTV655516:CTZ655516 DDR655516:DDV655516 DNN655516:DNR655516 DXJ655516:DXN655516 EHF655516:EHJ655516 ERB655516:ERF655516 FAX655516:FBB655516 FKT655516:FKX655516 FUP655516:FUT655516 GEL655516:GEP655516 GOH655516:GOL655516 GYD655516:GYH655516 HHZ655516:HID655516 HRV655516:HRZ655516 IBR655516:IBV655516 ILN655516:ILR655516 IVJ655516:IVN655516 JFF655516:JFJ655516 JPB655516:JPF655516 JYX655516:JZB655516 KIT655516:KIX655516 KSP655516:KST655516 LCL655516:LCP655516 LMH655516:LML655516 LWD655516:LWH655516 MFZ655516:MGD655516 MPV655516:MPZ655516 MZR655516:MZV655516 NJN655516:NJR655516 NTJ655516:NTN655516 ODF655516:ODJ655516 ONB655516:ONF655516 OWX655516:OXB655516 PGT655516:PGX655516 PQP655516:PQT655516 QAL655516:QAP655516 QKH655516:QKL655516 QUD655516:QUH655516 RDZ655516:RED655516 RNV655516:RNZ655516 RXR655516:RXV655516 SHN655516:SHR655516 SRJ655516:SRN655516 TBF655516:TBJ655516 TLB655516:TLF655516 TUX655516:TVB655516 UET655516:UEX655516 UOP655516:UOT655516 UYL655516:UYP655516 VIH655516:VIL655516 VSD655516:VSH655516 WBZ655516:WCD655516 WLV655516:WLZ655516 WVR655516:WVV655516 J721052:N721052 JF721052:JJ721052 TB721052:TF721052 ACX721052:ADB721052 AMT721052:AMX721052 AWP721052:AWT721052 BGL721052:BGP721052 BQH721052:BQL721052 CAD721052:CAH721052 CJZ721052:CKD721052 CTV721052:CTZ721052 DDR721052:DDV721052 DNN721052:DNR721052 DXJ721052:DXN721052 EHF721052:EHJ721052 ERB721052:ERF721052 FAX721052:FBB721052 FKT721052:FKX721052 FUP721052:FUT721052 GEL721052:GEP721052 GOH721052:GOL721052 GYD721052:GYH721052 HHZ721052:HID721052 HRV721052:HRZ721052 IBR721052:IBV721052 ILN721052:ILR721052 IVJ721052:IVN721052 JFF721052:JFJ721052 JPB721052:JPF721052 JYX721052:JZB721052 KIT721052:KIX721052 KSP721052:KST721052 LCL721052:LCP721052 LMH721052:LML721052 LWD721052:LWH721052 MFZ721052:MGD721052 MPV721052:MPZ721052 MZR721052:MZV721052 NJN721052:NJR721052 NTJ721052:NTN721052 ODF721052:ODJ721052 ONB721052:ONF721052 OWX721052:OXB721052 PGT721052:PGX721052 PQP721052:PQT721052 QAL721052:QAP721052 QKH721052:QKL721052 QUD721052:QUH721052 RDZ721052:RED721052 RNV721052:RNZ721052 RXR721052:RXV721052 SHN721052:SHR721052 SRJ721052:SRN721052 TBF721052:TBJ721052 TLB721052:TLF721052 TUX721052:TVB721052 UET721052:UEX721052 UOP721052:UOT721052 UYL721052:UYP721052 VIH721052:VIL721052 VSD721052:VSH721052 WBZ721052:WCD721052 WLV721052:WLZ721052 WVR721052:WVV721052 J786588:N786588 JF786588:JJ786588 TB786588:TF786588 ACX786588:ADB786588 AMT786588:AMX786588 AWP786588:AWT786588 BGL786588:BGP786588 BQH786588:BQL786588 CAD786588:CAH786588 CJZ786588:CKD786588 CTV786588:CTZ786588 DDR786588:DDV786588 DNN786588:DNR786588 DXJ786588:DXN786588 EHF786588:EHJ786588 ERB786588:ERF786588 FAX786588:FBB786588 FKT786588:FKX786588 FUP786588:FUT786588 GEL786588:GEP786588 GOH786588:GOL786588 GYD786588:GYH786588 HHZ786588:HID786588 HRV786588:HRZ786588 IBR786588:IBV786588 ILN786588:ILR786588 IVJ786588:IVN786588 JFF786588:JFJ786588 JPB786588:JPF786588 JYX786588:JZB786588 KIT786588:KIX786588 KSP786588:KST786588 LCL786588:LCP786588 LMH786588:LML786588 LWD786588:LWH786588 MFZ786588:MGD786588 MPV786588:MPZ786588 MZR786588:MZV786588 NJN786588:NJR786588 NTJ786588:NTN786588 ODF786588:ODJ786588 ONB786588:ONF786588 OWX786588:OXB786588 PGT786588:PGX786588 PQP786588:PQT786588 QAL786588:QAP786588 QKH786588:QKL786588 QUD786588:QUH786588 RDZ786588:RED786588 RNV786588:RNZ786588 RXR786588:RXV786588 SHN786588:SHR786588 SRJ786588:SRN786588 TBF786588:TBJ786588 TLB786588:TLF786588 TUX786588:TVB786588 UET786588:UEX786588 UOP786588:UOT786588 UYL786588:UYP786588 VIH786588:VIL786588 VSD786588:VSH786588 WBZ786588:WCD786588 WLV786588:WLZ786588 WVR786588:WVV786588 J852124:N852124 JF852124:JJ852124 TB852124:TF852124 ACX852124:ADB852124 AMT852124:AMX852124 AWP852124:AWT852124 BGL852124:BGP852124 BQH852124:BQL852124 CAD852124:CAH852124 CJZ852124:CKD852124 CTV852124:CTZ852124 DDR852124:DDV852124 DNN852124:DNR852124 DXJ852124:DXN852124 EHF852124:EHJ852124 ERB852124:ERF852124 FAX852124:FBB852124 FKT852124:FKX852124 FUP852124:FUT852124 GEL852124:GEP852124 GOH852124:GOL852124 GYD852124:GYH852124 HHZ852124:HID852124 HRV852124:HRZ852124 IBR852124:IBV852124 ILN852124:ILR852124 IVJ852124:IVN852124 JFF852124:JFJ852124 JPB852124:JPF852124 JYX852124:JZB852124 KIT852124:KIX852124 KSP852124:KST852124 LCL852124:LCP852124 LMH852124:LML852124 LWD852124:LWH852124 MFZ852124:MGD852124 MPV852124:MPZ852124 MZR852124:MZV852124 NJN852124:NJR852124 NTJ852124:NTN852124 ODF852124:ODJ852124 ONB852124:ONF852124 OWX852124:OXB852124 PGT852124:PGX852124 PQP852124:PQT852124 QAL852124:QAP852124 QKH852124:QKL852124 QUD852124:QUH852124 RDZ852124:RED852124 RNV852124:RNZ852124 RXR852124:RXV852124 SHN852124:SHR852124 SRJ852124:SRN852124 TBF852124:TBJ852124 TLB852124:TLF852124 TUX852124:TVB852124 UET852124:UEX852124 UOP852124:UOT852124 UYL852124:UYP852124 VIH852124:VIL852124 VSD852124:VSH852124 WBZ852124:WCD852124 WLV852124:WLZ852124 WVR852124:WVV852124 J917660:N917660 JF917660:JJ917660 TB917660:TF917660 ACX917660:ADB917660 AMT917660:AMX917660 AWP917660:AWT917660 BGL917660:BGP917660 BQH917660:BQL917660 CAD917660:CAH917660 CJZ917660:CKD917660 CTV917660:CTZ917660 DDR917660:DDV917660 DNN917660:DNR917660 DXJ917660:DXN917660 EHF917660:EHJ917660 ERB917660:ERF917660 FAX917660:FBB917660 FKT917660:FKX917660 FUP917660:FUT917660 GEL917660:GEP917660 GOH917660:GOL917660 GYD917660:GYH917660 HHZ917660:HID917660 HRV917660:HRZ917660 IBR917660:IBV917660 ILN917660:ILR917660 IVJ917660:IVN917660 JFF917660:JFJ917660 JPB917660:JPF917660 JYX917660:JZB917660 KIT917660:KIX917660 KSP917660:KST917660 LCL917660:LCP917660 LMH917660:LML917660 LWD917660:LWH917660 MFZ917660:MGD917660 MPV917660:MPZ917660 MZR917660:MZV917660 NJN917660:NJR917660 NTJ917660:NTN917660 ODF917660:ODJ917660 ONB917660:ONF917660 OWX917660:OXB917660 PGT917660:PGX917660 PQP917660:PQT917660 QAL917660:QAP917660 QKH917660:QKL917660 QUD917660:QUH917660 RDZ917660:RED917660 RNV917660:RNZ917660 RXR917660:RXV917660 SHN917660:SHR917660 SRJ917660:SRN917660 TBF917660:TBJ917660 TLB917660:TLF917660 TUX917660:TVB917660 UET917660:UEX917660 UOP917660:UOT917660 UYL917660:UYP917660 VIH917660:VIL917660 VSD917660:VSH917660 WBZ917660:WCD917660 WLV917660:WLZ917660 WVR917660:WVV917660 J983196:N983196 JF983196:JJ983196 TB983196:TF983196 ACX983196:ADB983196 AMT983196:AMX983196 AWP983196:AWT983196 BGL983196:BGP983196 BQH983196:BQL983196 CAD983196:CAH983196 CJZ983196:CKD983196 CTV983196:CTZ983196 DDR983196:DDV983196 DNN983196:DNR983196 DXJ983196:DXN983196 EHF983196:EHJ983196 ERB983196:ERF983196 FAX983196:FBB983196 FKT983196:FKX983196 FUP983196:FUT983196 GEL983196:GEP983196 GOH983196:GOL983196 GYD983196:GYH983196 HHZ983196:HID983196 HRV983196:HRZ983196 IBR983196:IBV983196 ILN983196:ILR983196 IVJ983196:IVN983196 JFF983196:JFJ983196 JPB983196:JPF983196 JYX983196:JZB983196 KIT983196:KIX983196 KSP983196:KST983196 LCL983196:LCP983196 LMH983196:LML983196 LWD983196:LWH983196 MFZ983196:MGD983196 MPV983196:MPZ983196 MZR983196:MZV983196 NJN983196:NJR983196 NTJ983196:NTN983196 ODF983196:ODJ983196 ONB983196:ONF983196 OWX983196:OXB983196 PGT983196:PGX983196 PQP983196:PQT983196 QAL983196:QAP983196 QKH983196:QKL983196 QUD983196:QUH983196 RDZ983196:RED983196 RNV983196:RNZ983196 RXR983196:RXV983196 SHN983196:SHR983196 SRJ983196:SRN983196 TBF983196:TBJ983196 TLB983196:TLF983196 TUX983196:TVB983196 UET983196:UEX983196 UOP983196:UOT983196 UYL983196:UYP983196 VIH983196:VIL983196 VSD983196:VSH983196 WBZ983196:WCD983196 WLV983196:WLZ983196 WVR983196:WVV983196" xr:uid="{00000000-0002-0000-0900-000003000000}"/>
    <dataValidation allowBlank="1" showInputMessage="1" showErrorMessage="1" prompt="Gross Ancillary revenue" sqref="J155:N155 JF155:JJ155 TB155:TF155 ACX155:ADB155 AMT155:AMX155 AWP155:AWT155 BGL155:BGP155 BQH155:BQL155 CAD155:CAH155 CJZ155:CKD155 CTV155:CTZ155 DDR155:DDV155 DNN155:DNR155 DXJ155:DXN155 EHF155:EHJ155 ERB155:ERF155 FAX155:FBB155 FKT155:FKX155 FUP155:FUT155 GEL155:GEP155 GOH155:GOL155 GYD155:GYH155 HHZ155:HID155 HRV155:HRZ155 IBR155:IBV155 ILN155:ILR155 IVJ155:IVN155 JFF155:JFJ155 JPB155:JPF155 JYX155:JZB155 KIT155:KIX155 KSP155:KST155 LCL155:LCP155 LMH155:LML155 LWD155:LWH155 MFZ155:MGD155 MPV155:MPZ155 MZR155:MZV155 NJN155:NJR155 NTJ155:NTN155 ODF155:ODJ155 ONB155:ONF155 OWX155:OXB155 PGT155:PGX155 PQP155:PQT155 QAL155:QAP155 QKH155:QKL155 QUD155:QUH155 RDZ155:RED155 RNV155:RNZ155 RXR155:RXV155 SHN155:SHR155 SRJ155:SRN155 TBF155:TBJ155 TLB155:TLF155 TUX155:TVB155 UET155:UEX155 UOP155:UOT155 UYL155:UYP155 VIH155:VIL155 VSD155:VSH155 WBZ155:WCD155 WLV155:WLZ155 WVR155:WVV155 J65691:N65691 JF65691:JJ65691 TB65691:TF65691 ACX65691:ADB65691 AMT65691:AMX65691 AWP65691:AWT65691 BGL65691:BGP65691 BQH65691:BQL65691 CAD65691:CAH65691 CJZ65691:CKD65691 CTV65691:CTZ65691 DDR65691:DDV65691 DNN65691:DNR65691 DXJ65691:DXN65691 EHF65691:EHJ65691 ERB65691:ERF65691 FAX65691:FBB65691 FKT65691:FKX65691 FUP65691:FUT65691 GEL65691:GEP65691 GOH65691:GOL65691 GYD65691:GYH65691 HHZ65691:HID65691 HRV65691:HRZ65691 IBR65691:IBV65691 ILN65691:ILR65691 IVJ65691:IVN65691 JFF65691:JFJ65691 JPB65691:JPF65691 JYX65691:JZB65691 KIT65691:KIX65691 KSP65691:KST65691 LCL65691:LCP65691 LMH65691:LML65691 LWD65691:LWH65691 MFZ65691:MGD65691 MPV65691:MPZ65691 MZR65691:MZV65691 NJN65691:NJR65691 NTJ65691:NTN65691 ODF65691:ODJ65691 ONB65691:ONF65691 OWX65691:OXB65691 PGT65691:PGX65691 PQP65691:PQT65691 QAL65691:QAP65691 QKH65691:QKL65691 QUD65691:QUH65691 RDZ65691:RED65691 RNV65691:RNZ65691 RXR65691:RXV65691 SHN65691:SHR65691 SRJ65691:SRN65691 TBF65691:TBJ65691 TLB65691:TLF65691 TUX65691:TVB65691 UET65691:UEX65691 UOP65691:UOT65691 UYL65691:UYP65691 VIH65691:VIL65691 VSD65691:VSH65691 WBZ65691:WCD65691 WLV65691:WLZ65691 WVR65691:WVV65691 J131227:N131227 JF131227:JJ131227 TB131227:TF131227 ACX131227:ADB131227 AMT131227:AMX131227 AWP131227:AWT131227 BGL131227:BGP131227 BQH131227:BQL131227 CAD131227:CAH131227 CJZ131227:CKD131227 CTV131227:CTZ131227 DDR131227:DDV131227 DNN131227:DNR131227 DXJ131227:DXN131227 EHF131227:EHJ131227 ERB131227:ERF131227 FAX131227:FBB131227 FKT131227:FKX131227 FUP131227:FUT131227 GEL131227:GEP131227 GOH131227:GOL131227 GYD131227:GYH131227 HHZ131227:HID131227 HRV131227:HRZ131227 IBR131227:IBV131227 ILN131227:ILR131227 IVJ131227:IVN131227 JFF131227:JFJ131227 JPB131227:JPF131227 JYX131227:JZB131227 KIT131227:KIX131227 KSP131227:KST131227 LCL131227:LCP131227 LMH131227:LML131227 LWD131227:LWH131227 MFZ131227:MGD131227 MPV131227:MPZ131227 MZR131227:MZV131227 NJN131227:NJR131227 NTJ131227:NTN131227 ODF131227:ODJ131227 ONB131227:ONF131227 OWX131227:OXB131227 PGT131227:PGX131227 PQP131227:PQT131227 QAL131227:QAP131227 QKH131227:QKL131227 QUD131227:QUH131227 RDZ131227:RED131227 RNV131227:RNZ131227 RXR131227:RXV131227 SHN131227:SHR131227 SRJ131227:SRN131227 TBF131227:TBJ131227 TLB131227:TLF131227 TUX131227:TVB131227 UET131227:UEX131227 UOP131227:UOT131227 UYL131227:UYP131227 VIH131227:VIL131227 VSD131227:VSH131227 WBZ131227:WCD131227 WLV131227:WLZ131227 WVR131227:WVV131227 J196763:N196763 JF196763:JJ196763 TB196763:TF196763 ACX196763:ADB196763 AMT196763:AMX196763 AWP196763:AWT196763 BGL196763:BGP196763 BQH196763:BQL196763 CAD196763:CAH196763 CJZ196763:CKD196763 CTV196763:CTZ196763 DDR196763:DDV196763 DNN196763:DNR196763 DXJ196763:DXN196763 EHF196763:EHJ196763 ERB196763:ERF196763 FAX196763:FBB196763 FKT196763:FKX196763 FUP196763:FUT196763 GEL196763:GEP196763 GOH196763:GOL196763 GYD196763:GYH196763 HHZ196763:HID196763 HRV196763:HRZ196763 IBR196763:IBV196763 ILN196763:ILR196763 IVJ196763:IVN196763 JFF196763:JFJ196763 JPB196763:JPF196763 JYX196763:JZB196763 KIT196763:KIX196763 KSP196763:KST196763 LCL196763:LCP196763 LMH196763:LML196763 LWD196763:LWH196763 MFZ196763:MGD196763 MPV196763:MPZ196763 MZR196763:MZV196763 NJN196763:NJR196763 NTJ196763:NTN196763 ODF196763:ODJ196763 ONB196763:ONF196763 OWX196763:OXB196763 PGT196763:PGX196763 PQP196763:PQT196763 QAL196763:QAP196763 QKH196763:QKL196763 QUD196763:QUH196763 RDZ196763:RED196763 RNV196763:RNZ196763 RXR196763:RXV196763 SHN196763:SHR196763 SRJ196763:SRN196763 TBF196763:TBJ196763 TLB196763:TLF196763 TUX196763:TVB196763 UET196763:UEX196763 UOP196763:UOT196763 UYL196763:UYP196763 VIH196763:VIL196763 VSD196763:VSH196763 WBZ196763:WCD196763 WLV196763:WLZ196763 WVR196763:WVV196763 J262299:N262299 JF262299:JJ262299 TB262299:TF262299 ACX262299:ADB262299 AMT262299:AMX262299 AWP262299:AWT262299 BGL262299:BGP262299 BQH262299:BQL262299 CAD262299:CAH262299 CJZ262299:CKD262299 CTV262299:CTZ262299 DDR262299:DDV262299 DNN262299:DNR262299 DXJ262299:DXN262299 EHF262299:EHJ262299 ERB262299:ERF262299 FAX262299:FBB262299 FKT262299:FKX262299 FUP262299:FUT262299 GEL262299:GEP262299 GOH262299:GOL262299 GYD262299:GYH262299 HHZ262299:HID262299 HRV262299:HRZ262299 IBR262299:IBV262299 ILN262299:ILR262299 IVJ262299:IVN262299 JFF262299:JFJ262299 JPB262299:JPF262299 JYX262299:JZB262299 KIT262299:KIX262299 KSP262299:KST262299 LCL262299:LCP262299 LMH262299:LML262299 LWD262299:LWH262299 MFZ262299:MGD262299 MPV262299:MPZ262299 MZR262299:MZV262299 NJN262299:NJR262299 NTJ262299:NTN262299 ODF262299:ODJ262299 ONB262299:ONF262299 OWX262299:OXB262299 PGT262299:PGX262299 PQP262299:PQT262299 QAL262299:QAP262299 QKH262299:QKL262299 QUD262299:QUH262299 RDZ262299:RED262299 RNV262299:RNZ262299 RXR262299:RXV262299 SHN262299:SHR262299 SRJ262299:SRN262299 TBF262299:TBJ262299 TLB262299:TLF262299 TUX262299:TVB262299 UET262299:UEX262299 UOP262299:UOT262299 UYL262299:UYP262299 VIH262299:VIL262299 VSD262299:VSH262299 WBZ262299:WCD262299 WLV262299:WLZ262299 WVR262299:WVV262299 J327835:N327835 JF327835:JJ327835 TB327835:TF327835 ACX327835:ADB327835 AMT327835:AMX327835 AWP327835:AWT327835 BGL327835:BGP327835 BQH327835:BQL327835 CAD327835:CAH327835 CJZ327835:CKD327835 CTV327835:CTZ327835 DDR327835:DDV327835 DNN327835:DNR327835 DXJ327835:DXN327835 EHF327835:EHJ327835 ERB327835:ERF327835 FAX327835:FBB327835 FKT327835:FKX327835 FUP327835:FUT327835 GEL327835:GEP327835 GOH327835:GOL327835 GYD327835:GYH327835 HHZ327835:HID327835 HRV327835:HRZ327835 IBR327835:IBV327835 ILN327835:ILR327835 IVJ327835:IVN327835 JFF327835:JFJ327835 JPB327835:JPF327835 JYX327835:JZB327835 KIT327835:KIX327835 KSP327835:KST327835 LCL327835:LCP327835 LMH327835:LML327835 LWD327835:LWH327835 MFZ327835:MGD327835 MPV327835:MPZ327835 MZR327835:MZV327835 NJN327835:NJR327835 NTJ327835:NTN327835 ODF327835:ODJ327835 ONB327835:ONF327835 OWX327835:OXB327835 PGT327835:PGX327835 PQP327835:PQT327835 QAL327835:QAP327835 QKH327835:QKL327835 QUD327835:QUH327835 RDZ327835:RED327835 RNV327835:RNZ327835 RXR327835:RXV327835 SHN327835:SHR327835 SRJ327835:SRN327835 TBF327835:TBJ327835 TLB327835:TLF327835 TUX327835:TVB327835 UET327835:UEX327835 UOP327835:UOT327835 UYL327835:UYP327835 VIH327835:VIL327835 VSD327835:VSH327835 WBZ327835:WCD327835 WLV327835:WLZ327835 WVR327835:WVV327835 J393371:N393371 JF393371:JJ393371 TB393371:TF393371 ACX393371:ADB393371 AMT393371:AMX393371 AWP393371:AWT393371 BGL393371:BGP393371 BQH393371:BQL393371 CAD393371:CAH393371 CJZ393371:CKD393371 CTV393371:CTZ393371 DDR393371:DDV393371 DNN393371:DNR393371 DXJ393371:DXN393371 EHF393371:EHJ393371 ERB393371:ERF393371 FAX393371:FBB393371 FKT393371:FKX393371 FUP393371:FUT393371 GEL393371:GEP393371 GOH393371:GOL393371 GYD393371:GYH393371 HHZ393371:HID393371 HRV393371:HRZ393371 IBR393371:IBV393371 ILN393371:ILR393371 IVJ393371:IVN393371 JFF393371:JFJ393371 JPB393371:JPF393371 JYX393371:JZB393371 KIT393371:KIX393371 KSP393371:KST393371 LCL393371:LCP393371 LMH393371:LML393371 LWD393371:LWH393371 MFZ393371:MGD393371 MPV393371:MPZ393371 MZR393371:MZV393371 NJN393371:NJR393371 NTJ393371:NTN393371 ODF393371:ODJ393371 ONB393371:ONF393371 OWX393371:OXB393371 PGT393371:PGX393371 PQP393371:PQT393371 QAL393371:QAP393371 QKH393371:QKL393371 QUD393371:QUH393371 RDZ393371:RED393371 RNV393371:RNZ393371 RXR393371:RXV393371 SHN393371:SHR393371 SRJ393371:SRN393371 TBF393371:TBJ393371 TLB393371:TLF393371 TUX393371:TVB393371 UET393371:UEX393371 UOP393371:UOT393371 UYL393371:UYP393371 VIH393371:VIL393371 VSD393371:VSH393371 WBZ393371:WCD393371 WLV393371:WLZ393371 WVR393371:WVV393371 J458907:N458907 JF458907:JJ458907 TB458907:TF458907 ACX458907:ADB458907 AMT458907:AMX458907 AWP458907:AWT458907 BGL458907:BGP458907 BQH458907:BQL458907 CAD458907:CAH458907 CJZ458907:CKD458907 CTV458907:CTZ458907 DDR458907:DDV458907 DNN458907:DNR458907 DXJ458907:DXN458907 EHF458907:EHJ458907 ERB458907:ERF458907 FAX458907:FBB458907 FKT458907:FKX458907 FUP458907:FUT458907 GEL458907:GEP458907 GOH458907:GOL458907 GYD458907:GYH458907 HHZ458907:HID458907 HRV458907:HRZ458907 IBR458907:IBV458907 ILN458907:ILR458907 IVJ458907:IVN458907 JFF458907:JFJ458907 JPB458907:JPF458907 JYX458907:JZB458907 KIT458907:KIX458907 KSP458907:KST458907 LCL458907:LCP458907 LMH458907:LML458907 LWD458907:LWH458907 MFZ458907:MGD458907 MPV458907:MPZ458907 MZR458907:MZV458907 NJN458907:NJR458907 NTJ458907:NTN458907 ODF458907:ODJ458907 ONB458907:ONF458907 OWX458907:OXB458907 PGT458907:PGX458907 PQP458907:PQT458907 QAL458907:QAP458907 QKH458907:QKL458907 QUD458907:QUH458907 RDZ458907:RED458907 RNV458907:RNZ458907 RXR458907:RXV458907 SHN458907:SHR458907 SRJ458907:SRN458907 TBF458907:TBJ458907 TLB458907:TLF458907 TUX458907:TVB458907 UET458907:UEX458907 UOP458907:UOT458907 UYL458907:UYP458907 VIH458907:VIL458907 VSD458907:VSH458907 WBZ458907:WCD458907 WLV458907:WLZ458907 WVR458907:WVV458907 J524443:N524443 JF524443:JJ524443 TB524443:TF524443 ACX524443:ADB524443 AMT524443:AMX524443 AWP524443:AWT524443 BGL524443:BGP524443 BQH524443:BQL524443 CAD524443:CAH524443 CJZ524443:CKD524443 CTV524443:CTZ524443 DDR524443:DDV524443 DNN524443:DNR524443 DXJ524443:DXN524443 EHF524443:EHJ524443 ERB524443:ERF524443 FAX524443:FBB524443 FKT524443:FKX524443 FUP524443:FUT524443 GEL524443:GEP524443 GOH524443:GOL524443 GYD524443:GYH524443 HHZ524443:HID524443 HRV524443:HRZ524443 IBR524443:IBV524443 ILN524443:ILR524443 IVJ524443:IVN524443 JFF524443:JFJ524443 JPB524443:JPF524443 JYX524443:JZB524443 KIT524443:KIX524443 KSP524443:KST524443 LCL524443:LCP524443 LMH524443:LML524443 LWD524443:LWH524443 MFZ524443:MGD524443 MPV524443:MPZ524443 MZR524443:MZV524443 NJN524443:NJR524443 NTJ524443:NTN524443 ODF524443:ODJ524443 ONB524443:ONF524443 OWX524443:OXB524443 PGT524443:PGX524443 PQP524443:PQT524443 QAL524443:QAP524443 QKH524443:QKL524443 QUD524443:QUH524443 RDZ524443:RED524443 RNV524443:RNZ524443 RXR524443:RXV524443 SHN524443:SHR524443 SRJ524443:SRN524443 TBF524443:TBJ524443 TLB524443:TLF524443 TUX524443:TVB524443 UET524443:UEX524443 UOP524443:UOT524443 UYL524443:UYP524443 VIH524443:VIL524443 VSD524443:VSH524443 WBZ524443:WCD524443 WLV524443:WLZ524443 WVR524443:WVV524443 J589979:N589979 JF589979:JJ589979 TB589979:TF589979 ACX589979:ADB589979 AMT589979:AMX589979 AWP589979:AWT589979 BGL589979:BGP589979 BQH589979:BQL589979 CAD589979:CAH589979 CJZ589979:CKD589979 CTV589979:CTZ589979 DDR589979:DDV589979 DNN589979:DNR589979 DXJ589979:DXN589979 EHF589979:EHJ589979 ERB589979:ERF589979 FAX589979:FBB589979 FKT589979:FKX589979 FUP589979:FUT589979 GEL589979:GEP589979 GOH589979:GOL589979 GYD589979:GYH589979 HHZ589979:HID589979 HRV589979:HRZ589979 IBR589979:IBV589979 ILN589979:ILR589979 IVJ589979:IVN589979 JFF589979:JFJ589979 JPB589979:JPF589979 JYX589979:JZB589979 KIT589979:KIX589979 KSP589979:KST589979 LCL589979:LCP589979 LMH589979:LML589979 LWD589979:LWH589979 MFZ589979:MGD589979 MPV589979:MPZ589979 MZR589979:MZV589979 NJN589979:NJR589979 NTJ589979:NTN589979 ODF589979:ODJ589979 ONB589979:ONF589979 OWX589979:OXB589979 PGT589979:PGX589979 PQP589979:PQT589979 QAL589979:QAP589979 QKH589979:QKL589979 QUD589979:QUH589979 RDZ589979:RED589979 RNV589979:RNZ589979 RXR589979:RXV589979 SHN589979:SHR589979 SRJ589979:SRN589979 TBF589979:TBJ589979 TLB589979:TLF589979 TUX589979:TVB589979 UET589979:UEX589979 UOP589979:UOT589979 UYL589979:UYP589979 VIH589979:VIL589979 VSD589979:VSH589979 WBZ589979:WCD589979 WLV589979:WLZ589979 WVR589979:WVV589979 J655515:N655515 JF655515:JJ655515 TB655515:TF655515 ACX655515:ADB655515 AMT655515:AMX655515 AWP655515:AWT655515 BGL655515:BGP655515 BQH655515:BQL655515 CAD655515:CAH655515 CJZ655515:CKD655515 CTV655515:CTZ655515 DDR655515:DDV655515 DNN655515:DNR655515 DXJ655515:DXN655515 EHF655515:EHJ655515 ERB655515:ERF655515 FAX655515:FBB655515 FKT655515:FKX655515 FUP655515:FUT655515 GEL655515:GEP655515 GOH655515:GOL655515 GYD655515:GYH655515 HHZ655515:HID655515 HRV655515:HRZ655515 IBR655515:IBV655515 ILN655515:ILR655515 IVJ655515:IVN655515 JFF655515:JFJ655515 JPB655515:JPF655515 JYX655515:JZB655515 KIT655515:KIX655515 KSP655515:KST655515 LCL655515:LCP655515 LMH655515:LML655515 LWD655515:LWH655515 MFZ655515:MGD655515 MPV655515:MPZ655515 MZR655515:MZV655515 NJN655515:NJR655515 NTJ655515:NTN655515 ODF655515:ODJ655515 ONB655515:ONF655515 OWX655515:OXB655515 PGT655515:PGX655515 PQP655515:PQT655515 QAL655515:QAP655515 QKH655515:QKL655515 QUD655515:QUH655515 RDZ655515:RED655515 RNV655515:RNZ655515 RXR655515:RXV655515 SHN655515:SHR655515 SRJ655515:SRN655515 TBF655515:TBJ655515 TLB655515:TLF655515 TUX655515:TVB655515 UET655515:UEX655515 UOP655515:UOT655515 UYL655515:UYP655515 VIH655515:VIL655515 VSD655515:VSH655515 WBZ655515:WCD655515 WLV655515:WLZ655515 WVR655515:WVV655515 J721051:N721051 JF721051:JJ721051 TB721051:TF721051 ACX721051:ADB721051 AMT721051:AMX721051 AWP721051:AWT721051 BGL721051:BGP721051 BQH721051:BQL721051 CAD721051:CAH721051 CJZ721051:CKD721051 CTV721051:CTZ721051 DDR721051:DDV721051 DNN721051:DNR721051 DXJ721051:DXN721051 EHF721051:EHJ721051 ERB721051:ERF721051 FAX721051:FBB721051 FKT721051:FKX721051 FUP721051:FUT721051 GEL721051:GEP721051 GOH721051:GOL721051 GYD721051:GYH721051 HHZ721051:HID721051 HRV721051:HRZ721051 IBR721051:IBV721051 ILN721051:ILR721051 IVJ721051:IVN721051 JFF721051:JFJ721051 JPB721051:JPF721051 JYX721051:JZB721051 KIT721051:KIX721051 KSP721051:KST721051 LCL721051:LCP721051 LMH721051:LML721051 LWD721051:LWH721051 MFZ721051:MGD721051 MPV721051:MPZ721051 MZR721051:MZV721051 NJN721051:NJR721051 NTJ721051:NTN721051 ODF721051:ODJ721051 ONB721051:ONF721051 OWX721051:OXB721051 PGT721051:PGX721051 PQP721051:PQT721051 QAL721051:QAP721051 QKH721051:QKL721051 QUD721051:QUH721051 RDZ721051:RED721051 RNV721051:RNZ721051 RXR721051:RXV721051 SHN721051:SHR721051 SRJ721051:SRN721051 TBF721051:TBJ721051 TLB721051:TLF721051 TUX721051:TVB721051 UET721051:UEX721051 UOP721051:UOT721051 UYL721051:UYP721051 VIH721051:VIL721051 VSD721051:VSH721051 WBZ721051:WCD721051 WLV721051:WLZ721051 WVR721051:WVV721051 J786587:N786587 JF786587:JJ786587 TB786587:TF786587 ACX786587:ADB786587 AMT786587:AMX786587 AWP786587:AWT786587 BGL786587:BGP786587 BQH786587:BQL786587 CAD786587:CAH786587 CJZ786587:CKD786587 CTV786587:CTZ786587 DDR786587:DDV786587 DNN786587:DNR786587 DXJ786587:DXN786587 EHF786587:EHJ786587 ERB786587:ERF786587 FAX786587:FBB786587 FKT786587:FKX786587 FUP786587:FUT786587 GEL786587:GEP786587 GOH786587:GOL786587 GYD786587:GYH786587 HHZ786587:HID786587 HRV786587:HRZ786587 IBR786587:IBV786587 ILN786587:ILR786587 IVJ786587:IVN786587 JFF786587:JFJ786587 JPB786587:JPF786587 JYX786587:JZB786587 KIT786587:KIX786587 KSP786587:KST786587 LCL786587:LCP786587 LMH786587:LML786587 LWD786587:LWH786587 MFZ786587:MGD786587 MPV786587:MPZ786587 MZR786587:MZV786587 NJN786587:NJR786587 NTJ786587:NTN786587 ODF786587:ODJ786587 ONB786587:ONF786587 OWX786587:OXB786587 PGT786587:PGX786587 PQP786587:PQT786587 QAL786587:QAP786587 QKH786587:QKL786587 QUD786587:QUH786587 RDZ786587:RED786587 RNV786587:RNZ786587 RXR786587:RXV786587 SHN786587:SHR786587 SRJ786587:SRN786587 TBF786587:TBJ786587 TLB786587:TLF786587 TUX786587:TVB786587 UET786587:UEX786587 UOP786587:UOT786587 UYL786587:UYP786587 VIH786587:VIL786587 VSD786587:VSH786587 WBZ786587:WCD786587 WLV786587:WLZ786587 WVR786587:WVV786587 J852123:N852123 JF852123:JJ852123 TB852123:TF852123 ACX852123:ADB852123 AMT852123:AMX852123 AWP852123:AWT852123 BGL852123:BGP852123 BQH852123:BQL852123 CAD852123:CAH852123 CJZ852123:CKD852123 CTV852123:CTZ852123 DDR852123:DDV852123 DNN852123:DNR852123 DXJ852123:DXN852123 EHF852123:EHJ852123 ERB852123:ERF852123 FAX852123:FBB852123 FKT852123:FKX852123 FUP852123:FUT852123 GEL852123:GEP852123 GOH852123:GOL852123 GYD852123:GYH852123 HHZ852123:HID852123 HRV852123:HRZ852123 IBR852123:IBV852123 ILN852123:ILR852123 IVJ852123:IVN852123 JFF852123:JFJ852123 JPB852123:JPF852123 JYX852123:JZB852123 KIT852123:KIX852123 KSP852123:KST852123 LCL852123:LCP852123 LMH852123:LML852123 LWD852123:LWH852123 MFZ852123:MGD852123 MPV852123:MPZ852123 MZR852123:MZV852123 NJN852123:NJR852123 NTJ852123:NTN852123 ODF852123:ODJ852123 ONB852123:ONF852123 OWX852123:OXB852123 PGT852123:PGX852123 PQP852123:PQT852123 QAL852123:QAP852123 QKH852123:QKL852123 QUD852123:QUH852123 RDZ852123:RED852123 RNV852123:RNZ852123 RXR852123:RXV852123 SHN852123:SHR852123 SRJ852123:SRN852123 TBF852123:TBJ852123 TLB852123:TLF852123 TUX852123:TVB852123 UET852123:UEX852123 UOP852123:UOT852123 UYL852123:UYP852123 VIH852123:VIL852123 VSD852123:VSH852123 WBZ852123:WCD852123 WLV852123:WLZ852123 WVR852123:WVV852123 J917659:N917659 JF917659:JJ917659 TB917659:TF917659 ACX917659:ADB917659 AMT917659:AMX917659 AWP917659:AWT917659 BGL917659:BGP917659 BQH917659:BQL917659 CAD917659:CAH917659 CJZ917659:CKD917659 CTV917659:CTZ917659 DDR917659:DDV917659 DNN917659:DNR917659 DXJ917659:DXN917659 EHF917659:EHJ917659 ERB917659:ERF917659 FAX917659:FBB917659 FKT917659:FKX917659 FUP917659:FUT917659 GEL917659:GEP917659 GOH917659:GOL917659 GYD917659:GYH917659 HHZ917659:HID917659 HRV917659:HRZ917659 IBR917659:IBV917659 ILN917659:ILR917659 IVJ917659:IVN917659 JFF917659:JFJ917659 JPB917659:JPF917659 JYX917659:JZB917659 KIT917659:KIX917659 KSP917659:KST917659 LCL917659:LCP917659 LMH917659:LML917659 LWD917659:LWH917659 MFZ917659:MGD917659 MPV917659:MPZ917659 MZR917659:MZV917659 NJN917659:NJR917659 NTJ917659:NTN917659 ODF917659:ODJ917659 ONB917659:ONF917659 OWX917659:OXB917659 PGT917659:PGX917659 PQP917659:PQT917659 QAL917659:QAP917659 QKH917659:QKL917659 QUD917659:QUH917659 RDZ917659:RED917659 RNV917659:RNZ917659 RXR917659:RXV917659 SHN917659:SHR917659 SRJ917659:SRN917659 TBF917659:TBJ917659 TLB917659:TLF917659 TUX917659:TVB917659 UET917659:UEX917659 UOP917659:UOT917659 UYL917659:UYP917659 VIH917659:VIL917659 VSD917659:VSH917659 WBZ917659:WCD917659 WLV917659:WLZ917659 WVR917659:WVV917659 J983195:N983195 JF983195:JJ983195 TB983195:TF983195 ACX983195:ADB983195 AMT983195:AMX983195 AWP983195:AWT983195 BGL983195:BGP983195 BQH983195:BQL983195 CAD983195:CAH983195 CJZ983195:CKD983195 CTV983195:CTZ983195 DDR983195:DDV983195 DNN983195:DNR983195 DXJ983195:DXN983195 EHF983195:EHJ983195 ERB983195:ERF983195 FAX983195:FBB983195 FKT983195:FKX983195 FUP983195:FUT983195 GEL983195:GEP983195 GOH983195:GOL983195 GYD983195:GYH983195 HHZ983195:HID983195 HRV983195:HRZ983195 IBR983195:IBV983195 ILN983195:ILR983195 IVJ983195:IVN983195 JFF983195:JFJ983195 JPB983195:JPF983195 JYX983195:JZB983195 KIT983195:KIX983195 KSP983195:KST983195 LCL983195:LCP983195 LMH983195:LML983195 LWD983195:LWH983195 MFZ983195:MGD983195 MPV983195:MPZ983195 MZR983195:MZV983195 NJN983195:NJR983195 NTJ983195:NTN983195 ODF983195:ODJ983195 ONB983195:ONF983195 OWX983195:OXB983195 PGT983195:PGX983195 PQP983195:PQT983195 QAL983195:QAP983195 QKH983195:QKL983195 QUD983195:QUH983195 RDZ983195:RED983195 RNV983195:RNZ983195 RXR983195:RXV983195 SHN983195:SHR983195 SRJ983195:SRN983195 TBF983195:TBJ983195 TLB983195:TLF983195 TUX983195:TVB983195 UET983195:UEX983195 UOP983195:UOT983195 UYL983195:UYP983195 VIH983195:VIL983195 VSD983195:VSH983195 WBZ983195:WCD983195 WLV983195:WLZ983195 WVR983195:WVV983195" xr:uid="{00000000-0002-0000-0900-000004000000}"/>
    <dataValidation allowBlank="1" showInputMessage="1" showErrorMessage="1" prompt="All Non Nursing labor dollars expense (to include, regular, overtime, shift differentials, etc.)  All productive Non Nursing labor expense" sqref="J127:N127 JF127:JJ127 TB127:TF127 ACX127:ADB127 AMT127:AMX127 AWP127:AWT127 BGL127:BGP127 BQH127:BQL127 CAD127:CAH127 CJZ127:CKD127 CTV127:CTZ127 DDR127:DDV127 DNN127:DNR127 DXJ127:DXN127 EHF127:EHJ127 ERB127:ERF127 FAX127:FBB127 FKT127:FKX127 FUP127:FUT127 GEL127:GEP127 GOH127:GOL127 GYD127:GYH127 HHZ127:HID127 HRV127:HRZ127 IBR127:IBV127 ILN127:ILR127 IVJ127:IVN127 JFF127:JFJ127 JPB127:JPF127 JYX127:JZB127 KIT127:KIX127 KSP127:KST127 LCL127:LCP127 LMH127:LML127 LWD127:LWH127 MFZ127:MGD127 MPV127:MPZ127 MZR127:MZV127 NJN127:NJR127 NTJ127:NTN127 ODF127:ODJ127 ONB127:ONF127 OWX127:OXB127 PGT127:PGX127 PQP127:PQT127 QAL127:QAP127 QKH127:QKL127 QUD127:QUH127 RDZ127:RED127 RNV127:RNZ127 RXR127:RXV127 SHN127:SHR127 SRJ127:SRN127 TBF127:TBJ127 TLB127:TLF127 TUX127:TVB127 UET127:UEX127 UOP127:UOT127 UYL127:UYP127 VIH127:VIL127 VSD127:VSH127 WBZ127:WCD127 WLV127:WLZ127 WVR127:WVV127 J65663:N65663 JF65663:JJ65663 TB65663:TF65663 ACX65663:ADB65663 AMT65663:AMX65663 AWP65663:AWT65663 BGL65663:BGP65663 BQH65663:BQL65663 CAD65663:CAH65663 CJZ65663:CKD65663 CTV65663:CTZ65663 DDR65663:DDV65663 DNN65663:DNR65663 DXJ65663:DXN65663 EHF65663:EHJ65663 ERB65663:ERF65663 FAX65663:FBB65663 FKT65663:FKX65663 FUP65663:FUT65663 GEL65663:GEP65663 GOH65663:GOL65663 GYD65663:GYH65663 HHZ65663:HID65663 HRV65663:HRZ65663 IBR65663:IBV65663 ILN65663:ILR65663 IVJ65663:IVN65663 JFF65663:JFJ65663 JPB65663:JPF65663 JYX65663:JZB65663 KIT65663:KIX65663 KSP65663:KST65663 LCL65663:LCP65663 LMH65663:LML65663 LWD65663:LWH65663 MFZ65663:MGD65663 MPV65663:MPZ65663 MZR65663:MZV65663 NJN65663:NJR65663 NTJ65663:NTN65663 ODF65663:ODJ65663 ONB65663:ONF65663 OWX65663:OXB65663 PGT65663:PGX65663 PQP65663:PQT65663 QAL65663:QAP65663 QKH65663:QKL65663 QUD65663:QUH65663 RDZ65663:RED65663 RNV65663:RNZ65663 RXR65663:RXV65663 SHN65663:SHR65663 SRJ65663:SRN65663 TBF65663:TBJ65663 TLB65663:TLF65663 TUX65663:TVB65663 UET65663:UEX65663 UOP65663:UOT65663 UYL65663:UYP65663 VIH65663:VIL65663 VSD65663:VSH65663 WBZ65663:WCD65663 WLV65663:WLZ65663 WVR65663:WVV65663 J131199:N131199 JF131199:JJ131199 TB131199:TF131199 ACX131199:ADB131199 AMT131199:AMX131199 AWP131199:AWT131199 BGL131199:BGP131199 BQH131199:BQL131199 CAD131199:CAH131199 CJZ131199:CKD131199 CTV131199:CTZ131199 DDR131199:DDV131199 DNN131199:DNR131199 DXJ131199:DXN131199 EHF131199:EHJ131199 ERB131199:ERF131199 FAX131199:FBB131199 FKT131199:FKX131199 FUP131199:FUT131199 GEL131199:GEP131199 GOH131199:GOL131199 GYD131199:GYH131199 HHZ131199:HID131199 HRV131199:HRZ131199 IBR131199:IBV131199 ILN131199:ILR131199 IVJ131199:IVN131199 JFF131199:JFJ131199 JPB131199:JPF131199 JYX131199:JZB131199 KIT131199:KIX131199 KSP131199:KST131199 LCL131199:LCP131199 LMH131199:LML131199 LWD131199:LWH131199 MFZ131199:MGD131199 MPV131199:MPZ131199 MZR131199:MZV131199 NJN131199:NJR131199 NTJ131199:NTN131199 ODF131199:ODJ131199 ONB131199:ONF131199 OWX131199:OXB131199 PGT131199:PGX131199 PQP131199:PQT131199 QAL131199:QAP131199 QKH131199:QKL131199 QUD131199:QUH131199 RDZ131199:RED131199 RNV131199:RNZ131199 RXR131199:RXV131199 SHN131199:SHR131199 SRJ131199:SRN131199 TBF131199:TBJ131199 TLB131199:TLF131199 TUX131199:TVB131199 UET131199:UEX131199 UOP131199:UOT131199 UYL131199:UYP131199 VIH131199:VIL131199 VSD131199:VSH131199 WBZ131199:WCD131199 WLV131199:WLZ131199 WVR131199:WVV131199 J196735:N196735 JF196735:JJ196735 TB196735:TF196735 ACX196735:ADB196735 AMT196735:AMX196735 AWP196735:AWT196735 BGL196735:BGP196735 BQH196735:BQL196735 CAD196735:CAH196735 CJZ196735:CKD196735 CTV196735:CTZ196735 DDR196735:DDV196735 DNN196735:DNR196735 DXJ196735:DXN196735 EHF196735:EHJ196735 ERB196735:ERF196735 FAX196735:FBB196735 FKT196735:FKX196735 FUP196735:FUT196735 GEL196735:GEP196735 GOH196735:GOL196735 GYD196735:GYH196735 HHZ196735:HID196735 HRV196735:HRZ196735 IBR196735:IBV196735 ILN196735:ILR196735 IVJ196735:IVN196735 JFF196735:JFJ196735 JPB196735:JPF196735 JYX196735:JZB196735 KIT196735:KIX196735 KSP196735:KST196735 LCL196735:LCP196735 LMH196735:LML196735 LWD196735:LWH196735 MFZ196735:MGD196735 MPV196735:MPZ196735 MZR196735:MZV196735 NJN196735:NJR196735 NTJ196735:NTN196735 ODF196735:ODJ196735 ONB196735:ONF196735 OWX196735:OXB196735 PGT196735:PGX196735 PQP196735:PQT196735 QAL196735:QAP196735 QKH196735:QKL196735 QUD196735:QUH196735 RDZ196735:RED196735 RNV196735:RNZ196735 RXR196735:RXV196735 SHN196735:SHR196735 SRJ196735:SRN196735 TBF196735:TBJ196735 TLB196735:TLF196735 TUX196735:TVB196735 UET196735:UEX196735 UOP196735:UOT196735 UYL196735:UYP196735 VIH196735:VIL196735 VSD196735:VSH196735 WBZ196735:WCD196735 WLV196735:WLZ196735 WVR196735:WVV196735 J262271:N262271 JF262271:JJ262271 TB262271:TF262271 ACX262271:ADB262271 AMT262271:AMX262271 AWP262271:AWT262271 BGL262271:BGP262271 BQH262271:BQL262271 CAD262271:CAH262271 CJZ262271:CKD262271 CTV262271:CTZ262271 DDR262271:DDV262271 DNN262271:DNR262271 DXJ262271:DXN262271 EHF262271:EHJ262271 ERB262271:ERF262271 FAX262271:FBB262271 FKT262271:FKX262271 FUP262271:FUT262271 GEL262271:GEP262271 GOH262271:GOL262271 GYD262271:GYH262271 HHZ262271:HID262271 HRV262271:HRZ262271 IBR262271:IBV262271 ILN262271:ILR262271 IVJ262271:IVN262271 JFF262271:JFJ262271 JPB262271:JPF262271 JYX262271:JZB262271 KIT262271:KIX262271 KSP262271:KST262271 LCL262271:LCP262271 LMH262271:LML262271 LWD262271:LWH262271 MFZ262271:MGD262271 MPV262271:MPZ262271 MZR262271:MZV262271 NJN262271:NJR262271 NTJ262271:NTN262271 ODF262271:ODJ262271 ONB262271:ONF262271 OWX262271:OXB262271 PGT262271:PGX262271 PQP262271:PQT262271 QAL262271:QAP262271 QKH262271:QKL262271 QUD262271:QUH262271 RDZ262271:RED262271 RNV262271:RNZ262271 RXR262271:RXV262271 SHN262271:SHR262271 SRJ262271:SRN262271 TBF262271:TBJ262271 TLB262271:TLF262271 TUX262271:TVB262271 UET262271:UEX262271 UOP262271:UOT262271 UYL262271:UYP262271 VIH262271:VIL262271 VSD262271:VSH262271 WBZ262271:WCD262271 WLV262271:WLZ262271 WVR262271:WVV262271 J327807:N327807 JF327807:JJ327807 TB327807:TF327807 ACX327807:ADB327807 AMT327807:AMX327807 AWP327807:AWT327807 BGL327807:BGP327807 BQH327807:BQL327807 CAD327807:CAH327807 CJZ327807:CKD327807 CTV327807:CTZ327807 DDR327807:DDV327807 DNN327807:DNR327807 DXJ327807:DXN327807 EHF327807:EHJ327807 ERB327807:ERF327807 FAX327807:FBB327807 FKT327807:FKX327807 FUP327807:FUT327807 GEL327807:GEP327807 GOH327807:GOL327807 GYD327807:GYH327807 HHZ327807:HID327807 HRV327807:HRZ327807 IBR327807:IBV327807 ILN327807:ILR327807 IVJ327807:IVN327807 JFF327807:JFJ327807 JPB327807:JPF327807 JYX327807:JZB327807 KIT327807:KIX327807 KSP327807:KST327807 LCL327807:LCP327807 LMH327807:LML327807 LWD327807:LWH327807 MFZ327807:MGD327807 MPV327807:MPZ327807 MZR327807:MZV327807 NJN327807:NJR327807 NTJ327807:NTN327807 ODF327807:ODJ327807 ONB327807:ONF327807 OWX327807:OXB327807 PGT327807:PGX327807 PQP327807:PQT327807 QAL327807:QAP327807 QKH327807:QKL327807 QUD327807:QUH327807 RDZ327807:RED327807 RNV327807:RNZ327807 RXR327807:RXV327807 SHN327807:SHR327807 SRJ327807:SRN327807 TBF327807:TBJ327807 TLB327807:TLF327807 TUX327807:TVB327807 UET327807:UEX327807 UOP327807:UOT327807 UYL327807:UYP327807 VIH327807:VIL327807 VSD327807:VSH327807 WBZ327807:WCD327807 WLV327807:WLZ327807 WVR327807:WVV327807 J393343:N393343 JF393343:JJ393343 TB393343:TF393343 ACX393343:ADB393343 AMT393343:AMX393343 AWP393343:AWT393343 BGL393343:BGP393343 BQH393343:BQL393343 CAD393343:CAH393343 CJZ393343:CKD393343 CTV393343:CTZ393343 DDR393343:DDV393343 DNN393343:DNR393343 DXJ393343:DXN393343 EHF393343:EHJ393343 ERB393343:ERF393343 FAX393343:FBB393343 FKT393343:FKX393343 FUP393343:FUT393343 GEL393343:GEP393343 GOH393343:GOL393343 GYD393343:GYH393343 HHZ393343:HID393343 HRV393343:HRZ393343 IBR393343:IBV393343 ILN393343:ILR393343 IVJ393343:IVN393343 JFF393343:JFJ393343 JPB393343:JPF393343 JYX393343:JZB393343 KIT393343:KIX393343 KSP393343:KST393343 LCL393343:LCP393343 LMH393343:LML393343 LWD393343:LWH393343 MFZ393343:MGD393343 MPV393343:MPZ393343 MZR393343:MZV393343 NJN393343:NJR393343 NTJ393343:NTN393343 ODF393343:ODJ393343 ONB393343:ONF393343 OWX393343:OXB393343 PGT393343:PGX393343 PQP393343:PQT393343 QAL393343:QAP393343 QKH393343:QKL393343 QUD393343:QUH393343 RDZ393343:RED393343 RNV393343:RNZ393343 RXR393343:RXV393343 SHN393343:SHR393343 SRJ393343:SRN393343 TBF393343:TBJ393343 TLB393343:TLF393343 TUX393343:TVB393343 UET393343:UEX393343 UOP393343:UOT393343 UYL393343:UYP393343 VIH393343:VIL393343 VSD393343:VSH393343 WBZ393343:WCD393343 WLV393343:WLZ393343 WVR393343:WVV393343 J458879:N458879 JF458879:JJ458879 TB458879:TF458879 ACX458879:ADB458879 AMT458879:AMX458879 AWP458879:AWT458879 BGL458879:BGP458879 BQH458879:BQL458879 CAD458879:CAH458879 CJZ458879:CKD458879 CTV458879:CTZ458879 DDR458879:DDV458879 DNN458879:DNR458879 DXJ458879:DXN458879 EHF458879:EHJ458879 ERB458879:ERF458879 FAX458879:FBB458879 FKT458879:FKX458879 FUP458879:FUT458879 GEL458879:GEP458879 GOH458879:GOL458879 GYD458879:GYH458879 HHZ458879:HID458879 HRV458879:HRZ458879 IBR458879:IBV458879 ILN458879:ILR458879 IVJ458879:IVN458879 JFF458879:JFJ458879 JPB458879:JPF458879 JYX458879:JZB458879 KIT458879:KIX458879 KSP458879:KST458879 LCL458879:LCP458879 LMH458879:LML458879 LWD458879:LWH458879 MFZ458879:MGD458879 MPV458879:MPZ458879 MZR458879:MZV458879 NJN458879:NJR458879 NTJ458879:NTN458879 ODF458879:ODJ458879 ONB458879:ONF458879 OWX458879:OXB458879 PGT458879:PGX458879 PQP458879:PQT458879 QAL458879:QAP458879 QKH458879:QKL458879 QUD458879:QUH458879 RDZ458879:RED458879 RNV458879:RNZ458879 RXR458879:RXV458879 SHN458879:SHR458879 SRJ458879:SRN458879 TBF458879:TBJ458879 TLB458879:TLF458879 TUX458879:TVB458879 UET458879:UEX458879 UOP458879:UOT458879 UYL458879:UYP458879 VIH458879:VIL458879 VSD458879:VSH458879 WBZ458879:WCD458879 WLV458879:WLZ458879 WVR458879:WVV458879 J524415:N524415 JF524415:JJ524415 TB524415:TF524415 ACX524415:ADB524415 AMT524415:AMX524415 AWP524415:AWT524415 BGL524415:BGP524415 BQH524415:BQL524415 CAD524415:CAH524415 CJZ524415:CKD524415 CTV524415:CTZ524415 DDR524415:DDV524415 DNN524415:DNR524415 DXJ524415:DXN524415 EHF524415:EHJ524415 ERB524415:ERF524415 FAX524415:FBB524415 FKT524415:FKX524415 FUP524415:FUT524415 GEL524415:GEP524415 GOH524415:GOL524415 GYD524415:GYH524415 HHZ524415:HID524415 HRV524415:HRZ524415 IBR524415:IBV524415 ILN524415:ILR524415 IVJ524415:IVN524415 JFF524415:JFJ524415 JPB524415:JPF524415 JYX524415:JZB524415 KIT524415:KIX524415 KSP524415:KST524415 LCL524415:LCP524415 LMH524415:LML524415 LWD524415:LWH524415 MFZ524415:MGD524415 MPV524415:MPZ524415 MZR524415:MZV524415 NJN524415:NJR524415 NTJ524415:NTN524415 ODF524415:ODJ524415 ONB524415:ONF524415 OWX524415:OXB524415 PGT524415:PGX524415 PQP524415:PQT524415 QAL524415:QAP524415 QKH524415:QKL524415 QUD524415:QUH524415 RDZ524415:RED524415 RNV524415:RNZ524415 RXR524415:RXV524415 SHN524415:SHR524415 SRJ524415:SRN524415 TBF524415:TBJ524415 TLB524415:TLF524415 TUX524415:TVB524415 UET524415:UEX524415 UOP524415:UOT524415 UYL524415:UYP524415 VIH524415:VIL524415 VSD524415:VSH524415 WBZ524415:WCD524415 WLV524415:WLZ524415 WVR524415:WVV524415 J589951:N589951 JF589951:JJ589951 TB589951:TF589951 ACX589951:ADB589951 AMT589951:AMX589951 AWP589951:AWT589951 BGL589951:BGP589951 BQH589951:BQL589951 CAD589951:CAH589951 CJZ589951:CKD589951 CTV589951:CTZ589951 DDR589951:DDV589951 DNN589951:DNR589951 DXJ589951:DXN589951 EHF589951:EHJ589951 ERB589951:ERF589951 FAX589951:FBB589951 FKT589951:FKX589951 FUP589951:FUT589951 GEL589951:GEP589951 GOH589951:GOL589951 GYD589951:GYH589951 HHZ589951:HID589951 HRV589951:HRZ589951 IBR589951:IBV589951 ILN589951:ILR589951 IVJ589951:IVN589951 JFF589951:JFJ589951 JPB589951:JPF589951 JYX589951:JZB589951 KIT589951:KIX589951 KSP589951:KST589951 LCL589951:LCP589951 LMH589951:LML589951 LWD589951:LWH589951 MFZ589951:MGD589951 MPV589951:MPZ589951 MZR589951:MZV589951 NJN589951:NJR589951 NTJ589951:NTN589951 ODF589951:ODJ589951 ONB589951:ONF589951 OWX589951:OXB589951 PGT589951:PGX589951 PQP589951:PQT589951 QAL589951:QAP589951 QKH589951:QKL589951 QUD589951:QUH589951 RDZ589951:RED589951 RNV589951:RNZ589951 RXR589951:RXV589951 SHN589951:SHR589951 SRJ589951:SRN589951 TBF589951:TBJ589951 TLB589951:TLF589951 TUX589951:TVB589951 UET589951:UEX589951 UOP589951:UOT589951 UYL589951:UYP589951 VIH589951:VIL589951 VSD589951:VSH589951 WBZ589951:WCD589951 WLV589951:WLZ589951 WVR589951:WVV589951 J655487:N655487 JF655487:JJ655487 TB655487:TF655487 ACX655487:ADB655487 AMT655487:AMX655487 AWP655487:AWT655487 BGL655487:BGP655487 BQH655487:BQL655487 CAD655487:CAH655487 CJZ655487:CKD655487 CTV655487:CTZ655487 DDR655487:DDV655487 DNN655487:DNR655487 DXJ655487:DXN655487 EHF655487:EHJ655487 ERB655487:ERF655487 FAX655487:FBB655487 FKT655487:FKX655487 FUP655487:FUT655487 GEL655487:GEP655487 GOH655487:GOL655487 GYD655487:GYH655487 HHZ655487:HID655487 HRV655487:HRZ655487 IBR655487:IBV655487 ILN655487:ILR655487 IVJ655487:IVN655487 JFF655487:JFJ655487 JPB655487:JPF655487 JYX655487:JZB655487 KIT655487:KIX655487 KSP655487:KST655487 LCL655487:LCP655487 LMH655487:LML655487 LWD655487:LWH655487 MFZ655487:MGD655487 MPV655487:MPZ655487 MZR655487:MZV655487 NJN655487:NJR655487 NTJ655487:NTN655487 ODF655487:ODJ655487 ONB655487:ONF655487 OWX655487:OXB655487 PGT655487:PGX655487 PQP655487:PQT655487 QAL655487:QAP655487 QKH655487:QKL655487 QUD655487:QUH655487 RDZ655487:RED655487 RNV655487:RNZ655487 RXR655487:RXV655487 SHN655487:SHR655487 SRJ655487:SRN655487 TBF655487:TBJ655487 TLB655487:TLF655487 TUX655487:TVB655487 UET655487:UEX655487 UOP655487:UOT655487 UYL655487:UYP655487 VIH655487:VIL655487 VSD655487:VSH655487 WBZ655487:WCD655487 WLV655487:WLZ655487 WVR655487:WVV655487 J721023:N721023 JF721023:JJ721023 TB721023:TF721023 ACX721023:ADB721023 AMT721023:AMX721023 AWP721023:AWT721023 BGL721023:BGP721023 BQH721023:BQL721023 CAD721023:CAH721023 CJZ721023:CKD721023 CTV721023:CTZ721023 DDR721023:DDV721023 DNN721023:DNR721023 DXJ721023:DXN721023 EHF721023:EHJ721023 ERB721023:ERF721023 FAX721023:FBB721023 FKT721023:FKX721023 FUP721023:FUT721023 GEL721023:GEP721023 GOH721023:GOL721023 GYD721023:GYH721023 HHZ721023:HID721023 HRV721023:HRZ721023 IBR721023:IBV721023 ILN721023:ILR721023 IVJ721023:IVN721023 JFF721023:JFJ721023 JPB721023:JPF721023 JYX721023:JZB721023 KIT721023:KIX721023 KSP721023:KST721023 LCL721023:LCP721023 LMH721023:LML721023 LWD721023:LWH721023 MFZ721023:MGD721023 MPV721023:MPZ721023 MZR721023:MZV721023 NJN721023:NJR721023 NTJ721023:NTN721023 ODF721023:ODJ721023 ONB721023:ONF721023 OWX721023:OXB721023 PGT721023:PGX721023 PQP721023:PQT721023 QAL721023:QAP721023 QKH721023:QKL721023 QUD721023:QUH721023 RDZ721023:RED721023 RNV721023:RNZ721023 RXR721023:RXV721023 SHN721023:SHR721023 SRJ721023:SRN721023 TBF721023:TBJ721023 TLB721023:TLF721023 TUX721023:TVB721023 UET721023:UEX721023 UOP721023:UOT721023 UYL721023:UYP721023 VIH721023:VIL721023 VSD721023:VSH721023 WBZ721023:WCD721023 WLV721023:WLZ721023 WVR721023:WVV721023 J786559:N786559 JF786559:JJ786559 TB786559:TF786559 ACX786559:ADB786559 AMT786559:AMX786559 AWP786559:AWT786559 BGL786559:BGP786559 BQH786559:BQL786559 CAD786559:CAH786559 CJZ786559:CKD786559 CTV786559:CTZ786559 DDR786559:DDV786559 DNN786559:DNR786559 DXJ786559:DXN786559 EHF786559:EHJ786559 ERB786559:ERF786559 FAX786559:FBB786559 FKT786559:FKX786559 FUP786559:FUT786559 GEL786559:GEP786559 GOH786559:GOL786559 GYD786559:GYH786559 HHZ786559:HID786559 HRV786559:HRZ786559 IBR786559:IBV786559 ILN786559:ILR786559 IVJ786559:IVN786559 JFF786559:JFJ786559 JPB786559:JPF786559 JYX786559:JZB786559 KIT786559:KIX786559 KSP786559:KST786559 LCL786559:LCP786559 LMH786559:LML786559 LWD786559:LWH786559 MFZ786559:MGD786559 MPV786559:MPZ786559 MZR786559:MZV786559 NJN786559:NJR786559 NTJ786559:NTN786559 ODF786559:ODJ786559 ONB786559:ONF786559 OWX786559:OXB786559 PGT786559:PGX786559 PQP786559:PQT786559 QAL786559:QAP786559 QKH786559:QKL786559 QUD786559:QUH786559 RDZ786559:RED786559 RNV786559:RNZ786559 RXR786559:RXV786559 SHN786559:SHR786559 SRJ786559:SRN786559 TBF786559:TBJ786559 TLB786559:TLF786559 TUX786559:TVB786559 UET786559:UEX786559 UOP786559:UOT786559 UYL786559:UYP786559 VIH786559:VIL786559 VSD786559:VSH786559 WBZ786559:WCD786559 WLV786559:WLZ786559 WVR786559:WVV786559 J852095:N852095 JF852095:JJ852095 TB852095:TF852095 ACX852095:ADB852095 AMT852095:AMX852095 AWP852095:AWT852095 BGL852095:BGP852095 BQH852095:BQL852095 CAD852095:CAH852095 CJZ852095:CKD852095 CTV852095:CTZ852095 DDR852095:DDV852095 DNN852095:DNR852095 DXJ852095:DXN852095 EHF852095:EHJ852095 ERB852095:ERF852095 FAX852095:FBB852095 FKT852095:FKX852095 FUP852095:FUT852095 GEL852095:GEP852095 GOH852095:GOL852095 GYD852095:GYH852095 HHZ852095:HID852095 HRV852095:HRZ852095 IBR852095:IBV852095 ILN852095:ILR852095 IVJ852095:IVN852095 JFF852095:JFJ852095 JPB852095:JPF852095 JYX852095:JZB852095 KIT852095:KIX852095 KSP852095:KST852095 LCL852095:LCP852095 LMH852095:LML852095 LWD852095:LWH852095 MFZ852095:MGD852095 MPV852095:MPZ852095 MZR852095:MZV852095 NJN852095:NJR852095 NTJ852095:NTN852095 ODF852095:ODJ852095 ONB852095:ONF852095 OWX852095:OXB852095 PGT852095:PGX852095 PQP852095:PQT852095 QAL852095:QAP852095 QKH852095:QKL852095 QUD852095:QUH852095 RDZ852095:RED852095 RNV852095:RNZ852095 RXR852095:RXV852095 SHN852095:SHR852095 SRJ852095:SRN852095 TBF852095:TBJ852095 TLB852095:TLF852095 TUX852095:TVB852095 UET852095:UEX852095 UOP852095:UOT852095 UYL852095:UYP852095 VIH852095:VIL852095 VSD852095:VSH852095 WBZ852095:WCD852095 WLV852095:WLZ852095 WVR852095:WVV852095 J917631:N917631 JF917631:JJ917631 TB917631:TF917631 ACX917631:ADB917631 AMT917631:AMX917631 AWP917631:AWT917631 BGL917631:BGP917631 BQH917631:BQL917631 CAD917631:CAH917631 CJZ917631:CKD917631 CTV917631:CTZ917631 DDR917631:DDV917631 DNN917631:DNR917631 DXJ917631:DXN917631 EHF917631:EHJ917631 ERB917631:ERF917631 FAX917631:FBB917631 FKT917631:FKX917631 FUP917631:FUT917631 GEL917631:GEP917631 GOH917631:GOL917631 GYD917631:GYH917631 HHZ917631:HID917631 HRV917631:HRZ917631 IBR917631:IBV917631 ILN917631:ILR917631 IVJ917631:IVN917631 JFF917631:JFJ917631 JPB917631:JPF917631 JYX917631:JZB917631 KIT917631:KIX917631 KSP917631:KST917631 LCL917631:LCP917631 LMH917631:LML917631 LWD917631:LWH917631 MFZ917631:MGD917631 MPV917631:MPZ917631 MZR917631:MZV917631 NJN917631:NJR917631 NTJ917631:NTN917631 ODF917631:ODJ917631 ONB917631:ONF917631 OWX917631:OXB917631 PGT917631:PGX917631 PQP917631:PQT917631 QAL917631:QAP917631 QKH917631:QKL917631 QUD917631:QUH917631 RDZ917631:RED917631 RNV917631:RNZ917631 RXR917631:RXV917631 SHN917631:SHR917631 SRJ917631:SRN917631 TBF917631:TBJ917631 TLB917631:TLF917631 TUX917631:TVB917631 UET917631:UEX917631 UOP917631:UOT917631 UYL917631:UYP917631 VIH917631:VIL917631 VSD917631:VSH917631 WBZ917631:WCD917631 WLV917631:WLZ917631 WVR917631:WVV917631 J983167:N983167 JF983167:JJ983167 TB983167:TF983167 ACX983167:ADB983167 AMT983167:AMX983167 AWP983167:AWT983167 BGL983167:BGP983167 BQH983167:BQL983167 CAD983167:CAH983167 CJZ983167:CKD983167 CTV983167:CTZ983167 DDR983167:DDV983167 DNN983167:DNR983167 DXJ983167:DXN983167 EHF983167:EHJ983167 ERB983167:ERF983167 FAX983167:FBB983167 FKT983167:FKX983167 FUP983167:FUT983167 GEL983167:GEP983167 GOH983167:GOL983167 GYD983167:GYH983167 HHZ983167:HID983167 HRV983167:HRZ983167 IBR983167:IBV983167 ILN983167:ILR983167 IVJ983167:IVN983167 JFF983167:JFJ983167 JPB983167:JPF983167 JYX983167:JZB983167 KIT983167:KIX983167 KSP983167:KST983167 LCL983167:LCP983167 LMH983167:LML983167 LWD983167:LWH983167 MFZ983167:MGD983167 MPV983167:MPZ983167 MZR983167:MZV983167 NJN983167:NJR983167 NTJ983167:NTN983167 ODF983167:ODJ983167 ONB983167:ONF983167 OWX983167:OXB983167 PGT983167:PGX983167 PQP983167:PQT983167 QAL983167:QAP983167 QKH983167:QKL983167 QUD983167:QUH983167 RDZ983167:RED983167 RNV983167:RNZ983167 RXR983167:RXV983167 SHN983167:SHR983167 SRJ983167:SRN983167 TBF983167:TBJ983167 TLB983167:TLF983167 TUX983167:TVB983167 UET983167:UEX983167 UOP983167:UOT983167 UYL983167:UYP983167 VIH983167:VIL983167 VSD983167:VSH983167 WBZ983167:WCD983167 WLV983167:WLZ983167 WVR983167:WVV983167" xr:uid="{00000000-0002-0000-0900-000005000000}"/>
    <dataValidation allowBlank="1" showInputMessage="1" showErrorMessage="1" prompt="Contract/Agency Expense Nursing" sqref="J126:N126 JF126:JJ126 TB126:TF126 ACX126:ADB126 AMT126:AMX126 AWP126:AWT126 BGL126:BGP126 BQH126:BQL126 CAD126:CAH126 CJZ126:CKD126 CTV126:CTZ126 DDR126:DDV126 DNN126:DNR126 DXJ126:DXN126 EHF126:EHJ126 ERB126:ERF126 FAX126:FBB126 FKT126:FKX126 FUP126:FUT126 GEL126:GEP126 GOH126:GOL126 GYD126:GYH126 HHZ126:HID126 HRV126:HRZ126 IBR126:IBV126 ILN126:ILR126 IVJ126:IVN126 JFF126:JFJ126 JPB126:JPF126 JYX126:JZB126 KIT126:KIX126 KSP126:KST126 LCL126:LCP126 LMH126:LML126 LWD126:LWH126 MFZ126:MGD126 MPV126:MPZ126 MZR126:MZV126 NJN126:NJR126 NTJ126:NTN126 ODF126:ODJ126 ONB126:ONF126 OWX126:OXB126 PGT126:PGX126 PQP126:PQT126 QAL126:QAP126 QKH126:QKL126 QUD126:QUH126 RDZ126:RED126 RNV126:RNZ126 RXR126:RXV126 SHN126:SHR126 SRJ126:SRN126 TBF126:TBJ126 TLB126:TLF126 TUX126:TVB126 UET126:UEX126 UOP126:UOT126 UYL126:UYP126 VIH126:VIL126 VSD126:VSH126 WBZ126:WCD126 WLV126:WLZ126 WVR126:WVV126 J65662:N65662 JF65662:JJ65662 TB65662:TF65662 ACX65662:ADB65662 AMT65662:AMX65662 AWP65662:AWT65662 BGL65662:BGP65662 BQH65662:BQL65662 CAD65662:CAH65662 CJZ65662:CKD65662 CTV65662:CTZ65662 DDR65662:DDV65662 DNN65662:DNR65662 DXJ65662:DXN65662 EHF65662:EHJ65662 ERB65662:ERF65662 FAX65662:FBB65662 FKT65662:FKX65662 FUP65662:FUT65662 GEL65662:GEP65662 GOH65662:GOL65662 GYD65662:GYH65662 HHZ65662:HID65662 HRV65662:HRZ65662 IBR65662:IBV65662 ILN65662:ILR65662 IVJ65662:IVN65662 JFF65662:JFJ65662 JPB65662:JPF65662 JYX65662:JZB65662 KIT65662:KIX65662 KSP65662:KST65662 LCL65662:LCP65662 LMH65662:LML65662 LWD65662:LWH65662 MFZ65662:MGD65662 MPV65662:MPZ65662 MZR65662:MZV65662 NJN65662:NJR65662 NTJ65662:NTN65662 ODF65662:ODJ65662 ONB65662:ONF65662 OWX65662:OXB65662 PGT65662:PGX65662 PQP65662:PQT65662 QAL65662:QAP65662 QKH65662:QKL65662 QUD65662:QUH65662 RDZ65662:RED65662 RNV65662:RNZ65662 RXR65662:RXV65662 SHN65662:SHR65662 SRJ65662:SRN65662 TBF65662:TBJ65662 TLB65662:TLF65662 TUX65662:TVB65662 UET65662:UEX65662 UOP65662:UOT65662 UYL65662:UYP65662 VIH65662:VIL65662 VSD65662:VSH65662 WBZ65662:WCD65662 WLV65662:WLZ65662 WVR65662:WVV65662 J131198:N131198 JF131198:JJ131198 TB131198:TF131198 ACX131198:ADB131198 AMT131198:AMX131198 AWP131198:AWT131198 BGL131198:BGP131198 BQH131198:BQL131198 CAD131198:CAH131198 CJZ131198:CKD131198 CTV131198:CTZ131198 DDR131198:DDV131198 DNN131198:DNR131198 DXJ131198:DXN131198 EHF131198:EHJ131198 ERB131198:ERF131198 FAX131198:FBB131198 FKT131198:FKX131198 FUP131198:FUT131198 GEL131198:GEP131198 GOH131198:GOL131198 GYD131198:GYH131198 HHZ131198:HID131198 HRV131198:HRZ131198 IBR131198:IBV131198 ILN131198:ILR131198 IVJ131198:IVN131198 JFF131198:JFJ131198 JPB131198:JPF131198 JYX131198:JZB131198 KIT131198:KIX131198 KSP131198:KST131198 LCL131198:LCP131198 LMH131198:LML131198 LWD131198:LWH131198 MFZ131198:MGD131198 MPV131198:MPZ131198 MZR131198:MZV131198 NJN131198:NJR131198 NTJ131198:NTN131198 ODF131198:ODJ131198 ONB131198:ONF131198 OWX131198:OXB131198 PGT131198:PGX131198 PQP131198:PQT131198 QAL131198:QAP131198 QKH131198:QKL131198 QUD131198:QUH131198 RDZ131198:RED131198 RNV131198:RNZ131198 RXR131198:RXV131198 SHN131198:SHR131198 SRJ131198:SRN131198 TBF131198:TBJ131198 TLB131198:TLF131198 TUX131198:TVB131198 UET131198:UEX131198 UOP131198:UOT131198 UYL131198:UYP131198 VIH131198:VIL131198 VSD131198:VSH131198 WBZ131198:WCD131198 WLV131198:WLZ131198 WVR131198:WVV131198 J196734:N196734 JF196734:JJ196734 TB196734:TF196734 ACX196734:ADB196734 AMT196734:AMX196734 AWP196734:AWT196734 BGL196734:BGP196734 BQH196734:BQL196734 CAD196734:CAH196734 CJZ196734:CKD196734 CTV196734:CTZ196734 DDR196734:DDV196734 DNN196734:DNR196734 DXJ196734:DXN196734 EHF196734:EHJ196734 ERB196734:ERF196734 FAX196734:FBB196734 FKT196734:FKX196734 FUP196734:FUT196734 GEL196734:GEP196734 GOH196734:GOL196734 GYD196734:GYH196734 HHZ196734:HID196734 HRV196734:HRZ196734 IBR196734:IBV196734 ILN196734:ILR196734 IVJ196734:IVN196734 JFF196734:JFJ196734 JPB196734:JPF196734 JYX196734:JZB196734 KIT196734:KIX196734 KSP196734:KST196734 LCL196734:LCP196734 LMH196734:LML196734 LWD196734:LWH196734 MFZ196734:MGD196734 MPV196734:MPZ196734 MZR196734:MZV196734 NJN196734:NJR196734 NTJ196734:NTN196734 ODF196734:ODJ196734 ONB196734:ONF196734 OWX196734:OXB196734 PGT196734:PGX196734 PQP196734:PQT196734 QAL196734:QAP196734 QKH196734:QKL196734 QUD196734:QUH196734 RDZ196734:RED196734 RNV196734:RNZ196734 RXR196734:RXV196734 SHN196734:SHR196734 SRJ196734:SRN196734 TBF196734:TBJ196734 TLB196734:TLF196734 TUX196734:TVB196734 UET196734:UEX196734 UOP196734:UOT196734 UYL196734:UYP196734 VIH196734:VIL196734 VSD196734:VSH196734 WBZ196734:WCD196734 WLV196734:WLZ196734 WVR196734:WVV196734 J262270:N262270 JF262270:JJ262270 TB262270:TF262270 ACX262270:ADB262270 AMT262270:AMX262270 AWP262270:AWT262270 BGL262270:BGP262270 BQH262270:BQL262270 CAD262270:CAH262270 CJZ262270:CKD262270 CTV262270:CTZ262270 DDR262270:DDV262270 DNN262270:DNR262270 DXJ262270:DXN262270 EHF262270:EHJ262270 ERB262270:ERF262270 FAX262270:FBB262270 FKT262270:FKX262270 FUP262270:FUT262270 GEL262270:GEP262270 GOH262270:GOL262270 GYD262270:GYH262270 HHZ262270:HID262270 HRV262270:HRZ262270 IBR262270:IBV262270 ILN262270:ILR262270 IVJ262270:IVN262270 JFF262270:JFJ262270 JPB262270:JPF262270 JYX262270:JZB262270 KIT262270:KIX262270 KSP262270:KST262270 LCL262270:LCP262270 LMH262270:LML262270 LWD262270:LWH262270 MFZ262270:MGD262270 MPV262270:MPZ262270 MZR262270:MZV262270 NJN262270:NJR262270 NTJ262270:NTN262270 ODF262270:ODJ262270 ONB262270:ONF262270 OWX262270:OXB262270 PGT262270:PGX262270 PQP262270:PQT262270 QAL262270:QAP262270 QKH262270:QKL262270 QUD262270:QUH262270 RDZ262270:RED262270 RNV262270:RNZ262270 RXR262270:RXV262270 SHN262270:SHR262270 SRJ262270:SRN262270 TBF262270:TBJ262270 TLB262270:TLF262270 TUX262270:TVB262270 UET262270:UEX262270 UOP262270:UOT262270 UYL262270:UYP262270 VIH262270:VIL262270 VSD262270:VSH262270 WBZ262270:WCD262270 WLV262270:WLZ262270 WVR262270:WVV262270 J327806:N327806 JF327806:JJ327806 TB327806:TF327806 ACX327806:ADB327806 AMT327806:AMX327806 AWP327806:AWT327806 BGL327806:BGP327806 BQH327806:BQL327806 CAD327806:CAH327806 CJZ327806:CKD327806 CTV327806:CTZ327806 DDR327806:DDV327806 DNN327806:DNR327806 DXJ327806:DXN327806 EHF327806:EHJ327806 ERB327806:ERF327806 FAX327806:FBB327806 FKT327806:FKX327806 FUP327806:FUT327806 GEL327806:GEP327806 GOH327806:GOL327806 GYD327806:GYH327806 HHZ327806:HID327806 HRV327806:HRZ327806 IBR327806:IBV327806 ILN327806:ILR327806 IVJ327806:IVN327806 JFF327806:JFJ327806 JPB327806:JPF327806 JYX327806:JZB327806 KIT327806:KIX327806 KSP327806:KST327806 LCL327806:LCP327806 LMH327806:LML327806 LWD327806:LWH327806 MFZ327806:MGD327806 MPV327806:MPZ327806 MZR327806:MZV327806 NJN327806:NJR327806 NTJ327806:NTN327806 ODF327806:ODJ327806 ONB327806:ONF327806 OWX327806:OXB327806 PGT327806:PGX327806 PQP327806:PQT327806 QAL327806:QAP327806 QKH327806:QKL327806 QUD327806:QUH327806 RDZ327806:RED327806 RNV327806:RNZ327806 RXR327806:RXV327806 SHN327806:SHR327806 SRJ327806:SRN327806 TBF327806:TBJ327806 TLB327806:TLF327806 TUX327806:TVB327806 UET327806:UEX327806 UOP327806:UOT327806 UYL327806:UYP327806 VIH327806:VIL327806 VSD327806:VSH327806 WBZ327806:WCD327806 WLV327806:WLZ327806 WVR327806:WVV327806 J393342:N393342 JF393342:JJ393342 TB393342:TF393342 ACX393342:ADB393342 AMT393342:AMX393342 AWP393342:AWT393342 BGL393342:BGP393342 BQH393342:BQL393342 CAD393342:CAH393342 CJZ393342:CKD393342 CTV393342:CTZ393342 DDR393342:DDV393342 DNN393342:DNR393342 DXJ393342:DXN393342 EHF393342:EHJ393342 ERB393342:ERF393342 FAX393342:FBB393342 FKT393342:FKX393342 FUP393342:FUT393342 GEL393342:GEP393342 GOH393342:GOL393342 GYD393342:GYH393342 HHZ393342:HID393342 HRV393342:HRZ393342 IBR393342:IBV393342 ILN393342:ILR393342 IVJ393342:IVN393342 JFF393342:JFJ393342 JPB393342:JPF393342 JYX393342:JZB393342 KIT393342:KIX393342 KSP393342:KST393342 LCL393342:LCP393342 LMH393342:LML393342 LWD393342:LWH393342 MFZ393342:MGD393342 MPV393342:MPZ393342 MZR393342:MZV393342 NJN393342:NJR393342 NTJ393342:NTN393342 ODF393342:ODJ393342 ONB393342:ONF393342 OWX393342:OXB393342 PGT393342:PGX393342 PQP393342:PQT393342 QAL393342:QAP393342 QKH393342:QKL393342 QUD393342:QUH393342 RDZ393342:RED393342 RNV393342:RNZ393342 RXR393342:RXV393342 SHN393342:SHR393342 SRJ393342:SRN393342 TBF393342:TBJ393342 TLB393342:TLF393342 TUX393342:TVB393342 UET393342:UEX393342 UOP393342:UOT393342 UYL393342:UYP393342 VIH393342:VIL393342 VSD393342:VSH393342 WBZ393342:WCD393342 WLV393342:WLZ393342 WVR393342:WVV393342 J458878:N458878 JF458878:JJ458878 TB458878:TF458878 ACX458878:ADB458878 AMT458878:AMX458878 AWP458878:AWT458878 BGL458878:BGP458878 BQH458878:BQL458878 CAD458878:CAH458878 CJZ458878:CKD458878 CTV458878:CTZ458878 DDR458878:DDV458878 DNN458878:DNR458878 DXJ458878:DXN458878 EHF458878:EHJ458878 ERB458878:ERF458878 FAX458878:FBB458878 FKT458878:FKX458878 FUP458878:FUT458878 GEL458878:GEP458878 GOH458878:GOL458878 GYD458878:GYH458878 HHZ458878:HID458878 HRV458878:HRZ458878 IBR458878:IBV458878 ILN458878:ILR458878 IVJ458878:IVN458878 JFF458878:JFJ458878 JPB458878:JPF458878 JYX458878:JZB458878 KIT458878:KIX458878 KSP458878:KST458878 LCL458878:LCP458878 LMH458878:LML458878 LWD458878:LWH458878 MFZ458878:MGD458878 MPV458878:MPZ458878 MZR458878:MZV458878 NJN458878:NJR458878 NTJ458878:NTN458878 ODF458878:ODJ458878 ONB458878:ONF458878 OWX458878:OXB458878 PGT458878:PGX458878 PQP458878:PQT458878 QAL458878:QAP458878 QKH458878:QKL458878 QUD458878:QUH458878 RDZ458878:RED458878 RNV458878:RNZ458878 RXR458878:RXV458878 SHN458878:SHR458878 SRJ458878:SRN458878 TBF458878:TBJ458878 TLB458878:TLF458878 TUX458878:TVB458878 UET458878:UEX458878 UOP458878:UOT458878 UYL458878:UYP458878 VIH458878:VIL458878 VSD458878:VSH458878 WBZ458878:WCD458878 WLV458878:WLZ458878 WVR458878:WVV458878 J524414:N524414 JF524414:JJ524414 TB524414:TF524414 ACX524414:ADB524414 AMT524414:AMX524414 AWP524414:AWT524414 BGL524414:BGP524414 BQH524414:BQL524414 CAD524414:CAH524414 CJZ524414:CKD524414 CTV524414:CTZ524414 DDR524414:DDV524414 DNN524414:DNR524414 DXJ524414:DXN524414 EHF524414:EHJ524414 ERB524414:ERF524414 FAX524414:FBB524414 FKT524414:FKX524414 FUP524414:FUT524414 GEL524414:GEP524414 GOH524414:GOL524414 GYD524414:GYH524414 HHZ524414:HID524414 HRV524414:HRZ524414 IBR524414:IBV524414 ILN524414:ILR524414 IVJ524414:IVN524414 JFF524414:JFJ524414 JPB524414:JPF524414 JYX524414:JZB524414 KIT524414:KIX524414 KSP524414:KST524414 LCL524414:LCP524414 LMH524414:LML524414 LWD524414:LWH524414 MFZ524414:MGD524414 MPV524414:MPZ524414 MZR524414:MZV524414 NJN524414:NJR524414 NTJ524414:NTN524414 ODF524414:ODJ524414 ONB524414:ONF524414 OWX524414:OXB524414 PGT524414:PGX524414 PQP524414:PQT524414 QAL524414:QAP524414 QKH524414:QKL524414 QUD524414:QUH524414 RDZ524414:RED524414 RNV524414:RNZ524414 RXR524414:RXV524414 SHN524414:SHR524414 SRJ524414:SRN524414 TBF524414:TBJ524414 TLB524414:TLF524414 TUX524414:TVB524414 UET524414:UEX524414 UOP524414:UOT524414 UYL524414:UYP524414 VIH524414:VIL524414 VSD524414:VSH524414 WBZ524414:WCD524414 WLV524414:WLZ524414 WVR524414:WVV524414 J589950:N589950 JF589950:JJ589950 TB589950:TF589950 ACX589950:ADB589950 AMT589950:AMX589950 AWP589950:AWT589950 BGL589950:BGP589950 BQH589950:BQL589950 CAD589950:CAH589950 CJZ589950:CKD589950 CTV589950:CTZ589950 DDR589950:DDV589950 DNN589950:DNR589950 DXJ589950:DXN589950 EHF589950:EHJ589950 ERB589950:ERF589950 FAX589950:FBB589950 FKT589950:FKX589950 FUP589950:FUT589950 GEL589950:GEP589950 GOH589950:GOL589950 GYD589950:GYH589950 HHZ589950:HID589950 HRV589950:HRZ589950 IBR589950:IBV589950 ILN589950:ILR589950 IVJ589950:IVN589950 JFF589950:JFJ589950 JPB589950:JPF589950 JYX589950:JZB589950 KIT589950:KIX589950 KSP589950:KST589950 LCL589950:LCP589950 LMH589950:LML589950 LWD589950:LWH589950 MFZ589950:MGD589950 MPV589950:MPZ589950 MZR589950:MZV589950 NJN589950:NJR589950 NTJ589950:NTN589950 ODF589950:ODJ589950 ONB589950:ONF589950 OWX589950:OXB589950 PGT589950:PGX589950 PQP589950:PQT589950 QAL589950:QAP589950 QKH589950:QKL589950 QUD589950:QUH589950 RDZ589950:RED589950 RNV589950:RNZ589950 RXR589950:RXV589950 SHN589950:SHR589950 SRJ589950:SRN589950 TBF589950:TBJ589950 TLB589950:TLF589950 TUX589950:TVB589950 UET589950:UEX589950 UOP589950:UOT589950 UYL589950:UYP589950 VIH589950:VIL589950 VSD589950:VSH589950 WBZ589950:WCD589950 WLV589950:WLZ589950 WVR589950:WVV589950 J655486:N655486 JF655486:JJ655486 TB655486:TF655486 ACX655486:ADB655486 AMT655486:AMX655486 AWP655486:AWT655486 BGL655486:BGP655486 BQH655486:BQL655486 CAD655486:CAH655486 CJZ655486:CKD655486 CTV655486:CTZ655486 DDR655486:DDV655486 DNN655486:DNR655486 DXJ655486:DXN655486 EHF655486:EHJ655486 ERB655486:ERF655486 FAX655486:FBB655486 FKT655486:FKX655486 FUP655486:FUT655486 GEL655486:GEP655486 GOH655486:GOL655486 GYD655486:GYH655486 HHZ655486:HID655486 HRV655486:HRZ655486 IBR655486:IBV655486 ILN655486:ILR655486 IVJ655486:IVN655486 JFF655486:JFJ655486 JPB655486:JPF655486 JYX655486:JZB655486 KIT655486:KIX655486 KSP655486:KST655486 LCL655486:LCP655486 LMH655486:LML655486 LWD655486:LWH655486 MFZ655486:MGD655486 MPV655486:MPZ655486 MZR655486:MZV655486 NJN655486:NJR655486 NTJ655486:NTN655486 ODF655486:ODJ655486 ONB655486:ONF655486 OWX655486:OXB655486 PGT655486:PGX655486 PQP655486:PQT655486 QAL655486:QAP655486 QKH655486:QKL655486 QUD655486:QUH655486 RDZ655486:RED655486 RNV655486:RNZ655486 RXR655486:RXV655486 SHN655486:SHR655486 SRJ655486:SRN655486 TBF655486:TBJ655486 TLB655486:TLF655486 TUX655486:TVB655486 UET655486:UEX655486 UOP655486:UOT655486 UYL655486:UYP655486 VIH655486:VIL655486 VSD655486:VSH655486 WBZ655486:WCD655486 WLV655486:WLZ655486 WVR655486:WVV655486 J721022:N721022 JF721022:JJ721022 TB721022:TF721022 ACX721022:ADB721022 AMT721022:AMX721022 AWP721022:AWT721022 BGL721022:BGP721022 BQH721022:BQL721022 CAD721022:CAH721022 CJZ721022:CKD721022 CTV721022:CTZ721022 DDR721022:DDV721022 DNN721022:DNR721022 DXJ721022:DXN721022 EHF721022:EHJ721022 ERB721022:ERF721022 FAX721022:FBB721022 FKT721022:FKX721022 FUP721022:FUT721022 GEL721022:GEP721022 GOH721022:GOL721022 GYD721022:GYH721022 HHZ721022:HID721022 HRV721022:HRZ721022 IBR721022:IBV721022 ILN721022:ILR721022 IVJ721022:IVN721022 JFF721022:JFJ721022 JPB721022:JPF721022 JYX721022:JZB721022 KIT721022:KIX721022 KSP721022:KST721022 LCL721022:LCP721022 LMH721022:LML721022 LWD721022:LWH721022 MFZ721022:MGD721022 MPV721022:MPZ721022 MZR721022:MZV721022 NJN721022:NJR721022 NTJ721022:NTN721022 ODF721022:ODJ721022 ONB721022:ONF721022 OWX721022:OXB721022 PGT721022:PGX721022 PQP721022:PQT721022 QAL721022:QAP721022 QKH721022:QKL721022 QUD721022:QUH721022 RDZ721022:RED721022 RNV721022:RNZ721022 RXR721022:RXV721022 SHN721022:SHR721022 SRJ721022:SRN721022 TBF721022:TBJ721022 TLB721022:TLF721022 TUX721022:TVB721022 UET721022:UEX721022 UOP721022:UOT721022 UYL721022:UYP721022 VIH721022:VIL721022 VSD721022:VSH721022 WBZ721022:WCD721022 WLV721022:WLZ721022 WVR721022:WVV721022 J786558:N786558 JF786558:JJ786558 TB786558:TF786558 ACX786558:ADB786558 AMT786558:AMX786558 AWP786558:AWT786558 BGL786558:BGP786558 BQH786558:BQL786558 CAD786558:CAH786558 CJZ786558:CKD786558 CTV786558:CTZ786558 DDR786558:DDV786558 DNN786558:DNR786558 DXJ786558:DXN786558 EHF786558:EHJ786558 ERB786558:ERF786558 FAX786558:FBB786558 FKT786558:FKX786558 FUP786558:FUT786558 GEL786558:GEP786558 GOH786558:GOL786558 GYD786558:GYH786558 HHZ786558:HID786558 HRV786558:HRZ786558 IBR786558:IBV786558 ILN786558:ILR786558 IVJ786558:IVN786558 JFF786558:JFJ786558 JPB786558:JPF786558 JYX786558:JZB786558 KIT786558:KIX786558 KSP786558:KST786558 LCL786558:LCP786558 LMH786558:LML786558 LWD786558:LWH786558 MFZ786558:MGD786558 MPV786558:MPZ786558 MZR786558:MZV786558 NJN786558:NJR786558 NTJ786558:NTN786558 ODF786558:ODJ786558 ONB786558:ONF786558 OWX786558:OXB786558 PGT786558:PGX786558 PQP786558:PQT786558 QAL786558:QAP786558 QKH786558:QKL786558 QUD786558:QUH786558 RDZ786558:RED786558 RNV786558:RNZ786558 RXR786558:RXV786558 SHN786558:SHR786558 SRJ786558:SRN786558 TBF786558:TBJ786558 TLB786558:TLF786558 TUX786558:TVB786558 UET786558:UEX786558 UOP786558:UOT786558 UYL786558:UYP786558 VIH786558:VIL786558 VSD786558:VSH786558 WBZ786558:WCD786558 WLV786558:WLZ786558 WVR786558:WVV786558 J852094:N852094 JF852094:JJ852094 TB852094:TF852094 ACX852094:ADB852094 AMT852094:AMX852094 AWP852094:AWT852094 BGL852094:BGP852094 BQH852094:BQL852094 CAD852094:CAH852094 CJZ852094:CKD852094 CTV852094:CTZ852094 DDR852094:DDV852094 DNN852094:DNR852094 DXJ852094:DXN852094 EHF852094:EHJ852094 ERB852094:ERF852094 FAX852094:FBB852094 FKT852094:FKX852094 FUP852094:FUT852094 GEL852094:GEP852094 GOH852094:GOL852094 GYD852094:GYH852094 HHZ852094:HID852094 HRV852094:HRZ852094 IBR852094:IBV852094 ILN852094:ILR852094 IVJ852094:IVN852094 JFF852094:JFJ852094 JPB852094:JPF852094 JYX852094:JZB852094 KIT852094:KIX852094 KSP852094:KST852094 LCL852094:LCP852094 LMH852094:LML852094 LWD852094:LWH852094 MFZ852094:MGD852094 MPV852094:MPZ852094 MZR852094:MZV852094 NJN852094:NJR852094 NTJ852094:NTN852094 ODF852094:ODJ852094 ONB852094:ONF852094 OWX852094:OXB852094 PGT852094:PGX852094 PQP852094:PQT852094 QAL852094:QAP852094 QKH852094:QKL852094 QUD852094:QUH852094 RDZ852094:RED852094 RNV852094:RNZ852094 RXR852094:RXV852094 SHN852094:SHR852094 SRJ852094:SRN852094 TBF852094:TBJ852094 TLB852094:TLF852094 TUX852094:TVB852094 UET852094:UEX852094 UOP852094:UOT852094 UYL852094:UYP852094 VIH852094:VIL852094 VSD852094:VSH852094 WBZ852094:WCD852094 WLV852094:WLZ852094 WVR852094:WVV852094 J917630:N917630 JF917630:JJ917630 TB917630:TF917630 ACX917630:ADB917630 AMT917630:AMX917630 AWP917630:AWT917630 BGL917630:BGP917630 BQH917630:BQL917630 CAD917630:CAH917630 CJZ917630:CKD917630 CTV917630:CTZ917630 DDR917630:DDV917630 DNN917630:DNR917630 DXJ917630:DXN917630 EHF917630:EHJ917630 ERB917630:ERF917630 FAX917630:FBB917630 FKT917630:FKX917630 FUP917630:FUT917630 GEL917630:GEP917630 GOH917630:GOL917630 GYD917630:GYH917630 HHZ917630:HID917630 HRV917630:HRZ917630 IBR917630:IBV917630 ILN917630:ILR917630 IVJ917630:IVN917630 JFF917630:JFJ917630 JPB917630:JPF917630 JYX917630:JZB917630 KIT917630:KIX917630 KSP917630:KST917630 LCL917630:LCP917630 LMH917630:LML917630 LWD917630:LWH917630 MFZ917630:MGD917630 MPV917630:MPZ917630 MZR917630:MZV917630 NJN917630:NJR917630 NTJ917630:NTN917630 ODF917630:ODJ917630 ONB917630:ONF917630 OWX917630:OXB917630 PGT917630:PGX917630 PQP917630:PQT917630 QAL917630:QAP917630 QKH917630:QKL917630 QUD917630:QUH917630 RDZ917630:RED917630 RNV917630:RNZ917630 RXR917630:RXV917630 SHN917630:SHR917630 SRJ917630:SRN917630 TBF917630:TBJ917630 TLB917630:TLF917630 TUX917630:TVB917630 UET917630:UEX917630 UOP917630:UOT917630 UYL917630:UYP917630 VIH917630:VIL917630 VSD917630:VSH917630 WBZ917630:WCD917630 WLV917630:WLZ917630 WVR917630:WVV917630 J983166:N983166 JF983166:JJ983166 TB983166:TF983166 ACX983166:ADB983166 AMT983166:AMX983166 AWP983166:AWT983166 BGL983166:BGP983166 BQH983166:BQL983166 CAD983166:CAH983166 CJZ983166:CKD983166 CTV983166:CTZ983166 DDR983166:DDV983166 DNN983166:DNR983166 DXJ983166:DXN983166 EHF983166:EHJ983166 ERB983166:ERF983166 FAX983166:FBB983166 FKT983166:FKX983166 FUP983166:FUT983166 GEL983166:GEP983166 GOH983166:GOL983166 GYD983166:GYH983166 HHZ983166:HID983166 HRV983166:HRZ983166 IBR983166:IBV983166 ILN983166:ILR983166 IVJ983166:IVN983166 JFF983166:JFJ983166 JPB983166:JPF983166 JYX983166:JZB983166 KIT983166:KIX983166 KSP983166:KST983166 LCL983166:LCP983166 LMH983166:LML983166 LWD983166:LWH983166 MFZ983166:MGD983166 MPV983166:MPZ983166 MZR983166:MZV983166 NJN983166:NJR983166 NTJ983166:NTN983166 ODF983166:ODJ983166 ONB983166:ONF983166 OWX983166:OXB983166 PGT983166:PGX983166 PQP983166:PQT983166 QAL983166:QAP983166 QKH983166:QKL983166 QUD983166:QUH983166 RDZ983166:RED983166 RNV983166:RNZ983166 RXR983166:RXV983166 SHN983166:SHR983166 SRJ983166:SRN983166 TBF983166:TBJ983166 TLB983166:TLF983166 TUX983166:TVB983166 UET983166:UEX983166 UOP983166:UOT983166 UYL983166:UYP983166 VIH983166:VIL983166 VSD983166:VSH983166 WBZ983166:WCD983166 WLV983166:WLZ983166 WVR983166:WVV983166" xr:uid="{00000000-0002-0000-0900-000006000000}"/>
    <dataValidation allowBlank="1" showInputMessage="1" showErrorMessage="1" prompt="Total Labor dollars expense (to include, regular, overtime, shift differential, etc.). All productive nursing labor expense" sqref="J125:N125 JF125:JJ125 TB125:TF125 ACX125:ADB125 AMT125:AMX125 AWP125:AWT125 BGL125:BGP125 BQH125:BQL125 CAD125:CAH125 CJZ125:CKD125 CTV125:CTZ125 DDR125:DDV125 DNN125:DNR125 DXJ125:DXN125 EHF125:EHJ125 ERB125:ERF125 FAX125:FBB125 FKT125:FKX125 FUP125:FUT125 GEL125:GEP125 GOH125:GOL125 GYD125:GYH125 HHZ125:HID125 HRV125:HRZ125 IBR125:IBV125 ILN125:ILR125 IVJ125:IVN125 JFF125:JFJ125 JPB125:JPF125 JYX125:JZB125 KIT125:KIX125 KSP125:KST125 LCL125:LCP125 LMH125:LML125 LWD125:LWH125 MFZ125:MGD125 MPV125:MPZ125 MZR125:MZV125 NJN125:NJR125 NTJ125:NTN125 ODF125:ODJ125 ONB125:ONF125 OWX125:OXB125 PGT125:PGX125 PQP125:PQT125 QAL125:QAP125 QKH125:QKL125 QUD125:QUH125 RDZ125:RED125 RNV125:RNZ125 RXR125:RXV125 SHN125:SHR125 SRJ125:SRN125 TBF125:TBJ125 TLB125:TLF125 TUX125:TVB125 UET125:UEX125 UOP125:UOT125 UYL125:UYP125 VIH125:VIL125 VSD125:VSH125 WBZ125:WCD125 WLV125:WLZ125 WVR125:WVV125 J65661:N65661 JF65661:JJ65661 TB65661:TF65661 ACX65661:ADB65661 AMT65661:AMX65661 AWP65661:AWT65661 BGL65661:BGP65661 BQH65661:BQL65661 CAD65661:CAH65661 CJZ65661:CKD65661 CTV65661:CTZ65661 DDR65661:DDV65661 DNN65661:DNR65661 DXJ65661:DXN65661 EHF65661:EHJ65661 ERB65661:ERF65661 FAX65661:FBB65661 FKT65661:FKX65661 FUP65661:FUT65661 GEL65661:GEP65661 GOH65661:GOL65661 GYD65661:GYH65661 HHZ65661:HID65661 HRV65661:HRZ65661 IBR65661:IBV65661 ILN65661:ILR65661 IVJ65661:IVN65661 JFF65661:JFJ65661 JPB65661:JPF65661 JYX65661:JZB65661 KIT65661:KIX65661 KSP65661:KST65661 LCL65661:LCP65661 LMH65661:LML65661 LWD65661:LWH65661 MFZ65661:MGD65661 MPV65661:MPZ65661 MZR65661:MZV65661 NJN65661:NJR65661 NTJ65661:NTN65661 ODF65661:ODJ65661 ONB65661:ONF65661 OWX65661:OXB65661 PGT65661:PGX65661 PQP65661:PQT65661 QAL65661:QAP65661 QKH65661:QKL65661 QUD65661:QUH65661 RDZ65661:RED65661 RNV65661:RNZ65661 RXR65661:RXV65661 SHN65661:SHR65661 SRJ65661:SRN65661 TBF65661:TBJ65661 TLB65661:TLF65661 TUX65661:TVB65661 UET65661:UEX65661 UOP65661:UOT65661 UYL65661:UYP65661 VIH65661:VIL65661 VSD65661:VSH65661 WBZ65661:WCD65661 WLV65661:WLZ65661 WVR65661:WVV65661 J131197:N131197 JF131197:JJ131197 TB131197:TF131197 ACX131197:ADB131197 AMT131197:AMX131197 AWP131197:AWT131197 BGL131197:BGP131197 BQH131197:BQL131197 CAD131197:CAH131197 CJZ131197:CKD131197 CTV131197:CTZ131197 DDR131197:DDV131197 DNN131197:DNR131197 DXJ131197:DXN131197 EHF131197:EHJ131197 ERB131197:ERF131197 FAX131197:FBB131197 FKT131197:FKX131197 FUP131197:FUT131197 GEL131197:GEP131197 GOH131197:GOL131197 GYD131197:GYH131197 HHZ131197:HID131197 HRV131197:HRZ131197 IBR131197:IBV131197 ILN131197:ILR131197 IVJ131197:IVN131197 JFF131197:JFJ131197 JPB131197:JPF131197 JYX131197:JZB131197 KIT131197:KIX131197 KSP131197:KST131197 LCL131197:LCP131197 LMH131197:LML131197 LWD131197:LWH131197 MFZ131197:MGD131197 MPV131197:MPZ131197 MZR131197:MZV131197 NJN131197:NJR131197 NTJ131197:NTN131197 ODF131197:ODJ131197 ONB131197:ONF131197 OWX131197:OXB131197 PGT131197:PGX131197 PQP131197:PQT131197 QAL131197:QAP131197 QKH131197:QKL131197 QUD131197:QUH131197 RDZ131197:RED131197 RNV131197:RNZ131197 RXR131197:RXV131197 SHN131197:SHR131197 SRJ131197:SRN131197 TBF131197:TBJ131197 TLB131197:TLF131197 TUX131197:TVB131197 UET131197:UEX131197 UOP131197:UOT131197 UYL131197:UYP131197 VIH131197:VIL131197 VSD131197:VSH131197 WBZ131197:WCD131197 WLV131197:WLZ131197 WVR131197:WVV131197 J196733:N196733 JF196733:JJ196733 TB196733:TF196733 ACX196733:ADB196733 AMT196733:AMX196733 AWP196733:AWT196733 BGL196733:BGP196733 BQH196733:BQL196733 CAD196733:CAH196733 CJZ196733:CKD196733 CTV196733:CTZ196733 DDR196733:DDV196733 DNN196733:DNR196733 DXJ196733:DXN196733 EHF196733:EHJ196733 ERB196733:ERF196733 FAX196733:FBB196733 FKT196733:FKX196733 FUP196733:FUT196733 GEL196733:GEP196733 GOH196733:GOL196733 GYD196733:GYH196733 HHZ196733:HID196733 HRV196733:HRZ196733 IBR196733:IBV196733 ILN196733:ILR196733 IVJ196733:IVN196733 JFF196733:JFJ196733 JPB196733:JPF196733 JYX196733:JZB196733 KIT196733:KIX196733 KSP196733:KST196733 LCL196733:LCP196733 LMH196733:LML196733 LWD196733:LWH196733 MFZ196733:MGD196733 MPV196733:MPZ196733 MZR196733:MZV196733 NJN196733:NJR196733 NTJ196733:NTN196733 ODF196733:ODJ196733 ONB196733:ONF196733 OWX196733:OXB196733 PGT196733:PGX196733 PQP196733:PQT196733 QAL196733:QAP196733 QKH196733:QKL196733 QUD196733:QUH196733 RDZ196733:RED196733 RNV196733:RNZ196733 RXR196733:RXV196733 SHN196733:SHR196733 SRJ196733:SRN196733 TBF196733:TBJ196733 TLB196733:TLF196733 TUX196733:TVB196733 UET196733:UEX196733 UOP196733:UOT196733 UYL196733:UYP196733 VIH196733:VIL196733 VSD196733:VSH196733 WBZ196733:WCD196733 WLV196733:WLZ196733 WVR196733:WVV196733 J262269:N262269 JF262269:JJ262269 TB262269:TF262269 ACX262269:ADB262269 AMT262269:AMX262269 AWP262269:AWT262269 BGL262269:BGP262269 BQH262269:BQL262269 CAD262269:CAH262269 CJZ262269:CKD262269 CTV262269:CTZ262269 DDR262269:DDV262269 DNN262269:DNR262269 DXJ262269:DXN262269 EHF262269:EHJ262269 ERB262269:ERF262269 FAX262269:FBB262269 FKT262269:FKX262269 FUP262269:FUT262269 GEL262269:GEP262269 GOH262269:GOL262269 GYD262269:GYH262269 HHZ262269:HID262269 HRV262269:HRZ262269 IBR262269:IBV262269 ILN262269:ILR262269 IVJ262269:IVN262269 JFF262269:JFJ262269 JPB262269:JPF262269 JYX262269:JZB262269 KIT262269:KIX262269 KSP262269:KST262269 LCL262269:LCP262269 LMH262269:LML262269 LWD262269:LWH262269 MFZ262269:MGD262269 MPV262269:MPZ262269 MZR262269:MZV262269 NJN262269:NJR262269 NTJ262269:NTN262269 ODF262269:ODJ262269 ONB262269:ONF262269 OWX262269:OXB262269 PGT262269:PGX262269 PQP262269:PQT262269 QAL262269:QAP262269 QKH262269:QKL262269 QUD262269:QUH262269 RDZ262269:RED262269 RNV262269:RNZ262269 RXR262269:RXV262269 SHN262269:SHR262269 SRJ262269:SRN262269 TBF262269:TBJ262269 TLB262269:TLF262269 TUX262269:TVB262269 UET262269:UEX262269 UOP262269:UOT262269 UYL262269:UYP262269 VIH262269:VIL262269 VSD262269:VSH262269 WBZ262269:WCD262269 WLV262269:WLZ262269 WVR262269:WVV262269 J327805:N327805 JF327805:JJ327805 TB327805:TF327805 ACX327805:ADB327805 AMT327805:AMX327805 AWP327805:AWT327805 BGL327805:BGP327805 BQH327805:BQL327805 CAD327805:CAH327805 CJZ327805:CKD327805 CTV327805:CTZ327805 DDR327805:DDV327805 DNN327805:DNR327805 DXJ327805:DXN327805 EHF327805:EHJ327805 ERB327805:ERF327805 FAX327805:FBB327805 FKT327805:FKX327805 FUP327805:FUT327805 GEL327805:GEP327805 GOH327805:GOL327805 GYD327805:GYH327805 HHZ327805:HID327805 HRV327805:HRZ327805 IBR327805:IBV327805 ILN327805:ILR327805 IVJ327805:IVN327805 JFF327805:JFJ327805 JPB327805:JPF327805 JYX327805:JZB327805 KIT327805:KIX327805 KSP327805:KST327805 LCL327805:LCP327805 LMH327805:LML327805 LWD327805:LWH327805 MFZ327805:MGD327805 MPV327805:MPZ327805 MZR327805:MZV327805 NJN327805:NJR327805 NTJ327805:NTN327805 ODF327805:ODJ327805 ONB327805:ONF327805 OWX327805:OXB327805 PGT327805:PGX327805 PQP327805:PQT327805 QAL327805:QAP327805 QKH327805:QKL327805 QUD327805:QUH327805 RDZ327805:RED327805 RNV327805:RNZ327805 RXR327805:RXV327805 SHN327805:SHR327805 SRJ327805:SRN327805 TBF327805:TBJ327805 TLB327805:TLF327805 TUX327805:TVB327805 UET327805:UEX327805 UOP327805:UOT327805 UYL327805:UYP327805 VIH327805:VIL327805 VSD327805:VSH327805 WBZ327805:WCD327805 WLV327805:WLZ327805 WVR327805:WVV327805 J393341:N393341 JF393341:JJ393341 TB393341:TF393341 ACX393341:ADB393341 AMT393341:AMX393341 AWP393341:AWT393341 BGL393341:BGP393341 BQH393341:BQL393341 CAD393341:CAH393341 CJZ393341:CKD393341 CTV393341:CTZ393341 DDR393341:DDV393341 DNN393341:DNR393341 DXJ393341:DXN393341 EHF393341:EHJ393341 ERB393341:ERF393341 FAX393341:FBB393341 FKT393341:FKX393341 FUP393341:FUT393341 GEL393341:GEP393341 GOH393341:GOL393341 GYD393341:GYH393341 HHZ393341:HID393341 HRV393341:HRZ393341 IBR393341:IBV393341 ILN393341:ILR393341 IVJ393341:IVN393341 JFF393341:JFJ393341 JPB393341:JPF393341 JYX393341:JZB393341 KIT393341:KIX393341 KSP393341:KST393341 LCL393341:LCP393341 LMH393341:LML393341 LWD393341:LWH393341 MFZ393341:MGD393341 MPV393341:MPZ393341 MZR393341:MZV393341 NJN393341:NJR393341 NTJ393341:NTN393341 ODF393341:ODJ393341 ONB393341:ONF393341 OWX393341:OXB393341 PGT393341:PGX393341 PQP393341:PQT393341 QAL393341:QAP393341 QKH393341:QKL393341 QUD393341:QUH393341 RDZ393341:RED393341 RNV393341:RNZ393341 RXR393341:RXV393341 SHN393341:SHR393341 SRJ393341:SRN393341 TBF393341:TBJ393341 TLB393341:TLF393341 TUX393341:TVB393341 UET393341:UEX393341 UOP393341:UOT393341 UYL393341:UYP393341 VIH393341:VIL393341 VSD393341:VSH393341 WBZ393341:WCD393341 WLV393341:WLZ393341 WVR393341:WVV393341 J458877:N458877 JF458877:JJ458877 TB458877:TF458877 ACX458877:ADB458877 AMT458877:AMX458877 AWP458877:AWT458877 BGL458877:BGP458877 BQH458877:BQL458877 CAD458877:CAH458877 CJZ458877:CKD458877 CTV458877:CTZ458877 DDR458877:DDV458877 DNN458877:DNR458877 DXJ458877:DXN458877 EHF458877:EHJ458877 ERB458877:ERF458877 FAX458877:FBB458877 FKT458877:FKX458877 FUP458877:FUT458877 GEL458877:GEP458877 GOH458877:GOL458877 GYD458877:GYH458877 HHZ458877:HID458877 HRV458877:HRZ458877 IBR458877:IBV458877 ILN458877:ILR458877 IVJ458877:IVN458877 JFF458877:JFJ458877 JPB458877:JPF458877 JYX458877:JZB458877 KIT458877:KIX458877 KSP458877:KST458877 LCL458877:LCP458877 LMH458877:LML458877 LWD458877:LWH458877 MFZ458877:MGD458877 MPV458877:MPZ458877 MZR458877:MZV458877 NJN458877:NJR458877 NTJ458877:NTN458877 ODF458877:ODJ458877 ONB458877:ONF458877 OWX458877:OXB458877 PGT458877:PGX458877 PQP458877:PQT458877 QAL458877:QAP458877 QKH458877:QKL458877 QUD458877:QUH458877 RDZ458877:RED458877 RNV458877:RNZ458877 RXR458877:RXV458877 SHN458877:SHR458877 SRJ458877:SRN458877 TBF458877:TBJ458877 TLB458877:TLF458877 TUX458877:TVB458877 UET458877:UEX458877 UOP458877:UOT458877 UYL458877:UYP458877 VIH458877:VIL458877 VSD458877:VSH458877 WBZ458877:WCD458877 WLV458877:WLZ458877 WVR458877:WVV458877 J524413:N524413 JF524413:JJ524413 TB524413:TF524413 ACX524413:ADB524413 AMT524413:AMX524413 AWP524413:AWT524413 BGL524413:BGP524413 BQH524413:BQL524413 CAD524413:CAH524413 CJZ524413:CKD524413 CTV524413:CTZ524413 DDR524413:DDV524413 DNN524413:DNR524413 DXJ524413:DXN524413 EHF524413:EHJ524413 ERB524413:ERF524413 FAX524413:FBB524413 FKT524413:FKX524413 FUP524413:FUT524413 GEL524413:GEP524413 GOH524413:GOL524413 GYD524413:GYH524413 HHZ524413:HID524413 HRV524413:HRZ524413 IBR524413:IBV524413 ILN524413:ILR524413 IVJ524413:IVN524413 JFF524413:JFJ524413 JPB524413:JPF524413 JYX524413:JZB524413 KIT524413:KIX524413 KSP524413:KST524413 LCL524413:LCP524413 LMH524413:LML524413 LWD524413:LWH524413 MFZ524413:MGD524413 MPV524413:MPZ524413 MZR524413:MZV524413 NJN524413:NJR524413 NTJ524413:NTN524413 ODF524413:ODJ524413 ONB524413:ONF524413 OWX524413:OXB524413 PGT524413:PGX524413 PQP524413:PQT524413 QAL524413:QAP524413 QKH524413:QKL524413 QUD524413:QUH524413 RDZ524413:RED524413 RNV524413:RNZ524413 RXR524413:RXV524413 SHN524413:SHR524413 SRJ524413:SRN524413 TBF524413:TBJ524413 TLB524413:TLF524413 TUX524413:TVB524413 UET524413:UEX524413 UOP524413:UOT524413 UYL524413:UYP524413 VIH524413:VIL524413 VSD524413:VSH524413 WBZ524413:WCD524413 WLV524413:WLZ524413 WVR524413:WVV524413 J589949:N589949 JF589949:JJ589949 TB589949:TF589949 ACX589949:ADB589949 AMT589949:AMX589949 AWP589949:AWT589949 BGL589949:BGP589949 BQH589949:BQL589949 CAD589949:CAH589949 CJZ589949:CKD589949 CTV589949:CTZ589949 DDR589949:DDV589949 DNN589949:DNR589949 DXJ589949:DXN589949 EHF589949:EHJ589949 ERB589949:ERF589949 FAX589949:FBB589949 FKT589949:FKX589949 FUP589949:FUT589949 GEL589949:GEP589949 GOH589949:GOL589949 GYD589949:GYH589949 HHZ589949:HID589949 HRV589949:HRZ589949 IBR589949:IBV589949 ILN589949:ILR589949 IVJ589949:IVN589949 JFF589949:JFJ589949 JPB589949:JPF589949 JYX589949:JZB589949 KIT589949:KIX589949 KSP589949:KST589949 LCL589949:LCP589949 LMH589949:LML589949 LWD589949:LWH589949 MFZ589949:MGD589949 MPV589949:MPZ589949 MZR589949:MZV589949 NJN589949:NJR589949 NTJ589949:NTN589949 ODF589949:ODJ589949 ONB589949:ONF589949 OWX589949:OXB589949 PGT589949:PGX589949 PQP589949:PQT589949 QAL589949:QAP589949 QKH589949:QKL589949 QUD589949:QUH589949 RDZ589949:RED589949 RNV589949:RNZ589949 RXR589949:RXV589949 SHN589949:SHR589949 SRJ589949:SRN589949 TBF589949:TBJ589949 TLB589949:TLF589949 TUX589949:TVB589949 UET589949:UEX589949 UOP589949:UOT589949 UYL589949:UYP589949 VIH589949:VIL589949 VSD589949:VSH589949 WBZ589949:WCD589949 WLV589949:WLZ589949 WVR589949:WVV589949 J655485:N655485 JF655485:JJ655485 TB655485:TF655485 ACX655485:ADB655485 AMT655485:AMX655485 AWP655485:AWT655485 BGL655485:BGP655485 BQH655485:BQL655485 CAD655485:CAH655485 CJZ655485:CKD655485 CTV655485:CTZ655485 DDR655485:DDV655485 DNN655485:DNR655485 DXJ655485:DXN655485 EHF655485:EHJ655485 ERB655485:ERF655485 FAX655485:FBB655485 FKT655485:FKX655485 FUP655485:FUT655485 GEL655485:GEP655485 GOH655485:GOL655485 GYD655485:GYH655485 HHZ655485:HID655485 HRV655485:HRZ655485 IBR655485:IBV655485 ILN655485:ILR655485 IVJ655485:IVN655485 JFF655485:JFJ655485 JPB655485:JPF655485 JYX655485:JZB655485 KIT655485:KIX655485 KSP655485:KST655485 LCL655485:LCP655485 LMH655485:LML655485 LWD655485:LWH655485 MFZ655485:MGD655485 MPV655485:MPZ655485 MZR655485:MZV655485 NJN655485:NJR655485 NTJ655485:NTN655485 ODF655485:ODJ655485 ONB655485:ONF655485 OWX655485:OXB655485 PGT655485:PGX655485 PQP655485:PQT655485 QAL655485:QAP655485 QKH655485:QKL655485 QUD655485:QUH655485 RDZ655485:RED655485 RNV655485:RNZ655485 RXR655485:RXV655485 SHN655485:SHR655485 SRJ655485:SRN655485 TBF655485:TBJ655485 TLB655485:TLF655485 TUX655485:TVB655485 UET655485:UEX655485 UOP655485:UOT655485 UYL655485:UYP655485 VIH655485:VIL655485 VSD655485:VSH655485 WBZ655485:WCD655485 WLV655485:WLZ655485 WVR655485:WVV655485 J721021:N721021 JF721021:JJ721021 TB721021:TF721021 ACX721021:ADB721021 AMT721021:AMX721021 AWP721021:AWT721021 BGL721021:BGP721021 BQH721021:BQL721021 CAD721021:CAH721021 CJZ721021:CKD721021 CTV721021:CTZ721021 DDR721021:DDV721021 DNN721021:DNR721021 DXJ721021:DXN721021 EHF721021:EHJ721021 ERB721021:ERF721021 FAX721021:FBB721021 FKT721021:FKX721021 FUP721021:FUT721021 GEL721021:GEP721021 GOH721021:GOL721021 GYD721021:GYH721021 HHZ721021:HID721021 HRV721021:HRZ721021 IBR721021:IBV721021 ILN721021:ILR721021 IVJ721021:IVN721021 JFF721021:JFJ721021 JPB721021:JPF721021 JYX721021:JZB721021 KIT721021:KIX721021 KSP721021:KST721021 LCL721021:LCP721021 LMH721021:LML721021 LWD721021:LWH721021 MFZ721021:MGD721021 MPV721021:MPZ721021 MZR721021:MZV721021 NJN721021:NJR721021 NTJ721021:NTN721021 ODF721021:ODJ721021 ONB721021:ONF721021 OWX721021:OXB721021 PGT721021:PGX721021 PQP721021:PQT721021 QAL721021:QAP721021 QKH721021:QKL721021 QUD721021:QUH721021 RDZ721021:RED721021 RNV721021:RNZ721021 RXR721021:RXV721021 SHN721021:SHR721021 SRJ721021:SRN721021 TBF721021:TBJ721021 TLB721021:TLF721021 TUX721021:TVB721021 UET721021:UEX721021 UOP721021:UOT721021 UYL721021:UYP721021 VIH721021:VIL721021 VSD721021:VSH721021 WBZ721021:WCD721021 WLV721021:WLZ721021 WVR721021:WVV721021 J786557:N786557 JF786557:JJ786557 TB786557:TF786557 ACX786557:ADB786557 AMT786557:AMX786557 AWP786557:AWT786557 BGL786557:BGP786557 BQH786557:BQL786557 CAD786557:CAH786557 CJZ786557:CKD786557 CTV786557:CTZ786557 DDR786557:DDV786557 DNN786557:DNR786557 DXJ786557:DXN786557 EHF786557:EHJ786557 ERB786557:ERF786557 FAX786557:FBB786557 FKT786557:FKX786557 FUP786557:FUT786557 GEL786557:GEP786557 GOH786557:GOL786557 GYD786557:GYH786557 HHZ786557:HID786557 HRV786557:HRZ786557 IBR786557:IBV786557 ILN786557:ILR786557 IVJ786557:IVN786557 JFF786557:JFJ786557 JPB786557:JPF786557 JYX786557:JZB786557 KIT786557:KIX786557 KSP786557:KST786557 LCL786557:LCP786557 LMH786557:LML786557 LWD786557:LWH786557 MFZ786557:MGD786557 MPV786557:MPZ786557 MZR786557:MZV786557 NJN786557:NJR786557 NTJ786557:NTN786557 ODF786557:ODJ786557 ONB786557:ONF786557 OWX786557:OXB786557 PGT786557:PGX786557 PQP786557:PQT786557 QAL786557:QAP786557 QKH786557:QKL786557 QUD786557:QUH786557 RDZ786557:RED786557 RNV786557:RNZ786557 RXR786557:RXV786557 SHN786557:SHR786557 SRJ786557:SRN786557 TBF786557:TBJ786557 TLB786557:TLF786557 TUX786557:TVB786557 UET786557:UEX786557 UOP786557:UOT786557 UYL786557:UYP786557 VIH786557:VIL786557 VSD786557:VSH786557 WBZ786557:WCD786557 WLV786557:WLZ786557 WVR786557:WVV786557 J852093:N852093 JF852093:JJ852093 TB852093:TF852093 ACX852093:ADB852093 AMT852093:AMX852093 AWP852093:AWT852093 BGL852093:BGP852093 BQH852093:BQL852093 CAD852093:CAH852093 CJZ852093:CKD852093 CTV852093:CTZ852093 DDR852093:DDV852093 DNN852093:DNR852093 DXJ852093:DXN852093 EHF852093:EHJ852093 ERB852093:ERF852093 FAX852093:FBB852093 FKT852093:FKX852093 FUP852093:FUT852093 GEL852093:GEP852093 GOH852093:GOL852093 GYD852093:GYH852093 HHZ852093:HID852093 HRV852093:HRZ852093 IBR852093:IBV852093 ILN852093:ILR852093 IVJ852093:IVN852093 JFF852093:JFJ852093 JPB852093:JPF852093 JYX852093:JZB852093 KIT852093:KIX852093 KSP852093:KST852093 LCL852093:LCP852093 LMH852093:LML852093 LWD852093:LWH852093 MFZ852093:MGD852093 MPV852093:MPZ852093 MZR852093:MZV852093 NJN852093:NJR852093 NTJ852093:NTN852093 ODF852093:ODJ852093 ONB852093:ONF852093 OWX852093:OXB852093 PGT852093:PGX852093 PQP852093:PQT852093 QAL852093:QAP852093 QKH852093:QKL852093 QUD852093:QUH852093 RDZ852093:RED852093 RNV852093:RNZ852093 RXR852093:RXV852093 SHN852093:SHR852093 SRJ852093:SRN852093 TBF852093:TBJ852093 TLB852093:TLF852093 TUX852093:TVB852093 UET852093:UEX852093 UOP852093:UOT852093 UYL852093:UYP852093 VIH852093:VIL852093 VSD852093:VSH852093 WBZ852093:WCD852093 WLV852093:WLZ852093 WVR852093:WVV852093 J917629:N917629 JF917629:JJ917629 TB917629:TF917629 ACX917629:ADB917629 AMT917629:AMX917629 AWP917629:AWT917629 BGL917629:BGP917629 BQH917629:BQL917629 CAD917629:CAH917629 CJZ917629:CKD917629 CTV917629:CTZ917629 DDR917629:DDV917629 DNN917629:DNR917629 DXJ917629:DXN917629 EHF917629:EHJ917629 ERB917629:ERF917629 FAX917629:FBB917629 FKT917629:FKX917629 FUP917629:FUT917629 GEL917629:GEP917629 GOH917629:GOL917629 GYD917629:GYH917629 HHZ917629:HID917629 HRV917629:HRZ917629 IBR917629:IBV917629 ILN917629:ILR917629 IVJ917629:IVN917629 JFF917629:JFJ917629 JPB917629:JPF917629 JYX917629:JZB917629 KIT917629:KIX917629 KSP917629:KST917629 LCL917629:LCP917629 LMH917629:LML917629 LWD917629:LWH917629 MFZ917629:MGD917629 MPV917629:MPZ917629 MZR917629:MZV917629 NJN917629:NJR917629 NTJ917629:NTN917629 ODF917629:ODJ917629 ONB917629:ONF917629 OWX917629:OXB917629 PGT917629:PGX917629 PQP917629:PQT917629 QAL917629:QAP917629 QKH917629:QKL917629 QUD917629:QUH917629 RDZ917629:RED917629 RNV917629:RNZ917629 RXR917629:RXV917629 SHN917629:SHR917629 SRJ917629:SRN917629 TBF917629:TBJ917629 TLB917629:TLF917629 TUX917629:TVB917629 UET917629:UEX917629 UOP917629:UOT917629 UYL917629:UYP917629 VIH917629:VIL917629 VSD917629:VSH917629 WBZ917629:WCD917629 WLV917629:WLZ917629 WVR917629:WVV917629 J983165:N983165 JF983165:JJ983165 TB983165:TF983165 ACX983165:ADB983165 AMT983165:AMX983165 AWP983165:AWT983165 BGL983165:BGP983165 BQH983165:BQL983165 CAD983165:CAH983165 CJZ983165:CKD983165 CTV983165:CTZ983165 DDR983165:DDV983165 DNN983165:DNR983165 DXJ983165:DXN983165 EHF983165:EHJ983165 ERB983165:ERF983165 FAX983165:FBB983165 FKT983165:FKX983165 FUP983165:FUT983165 GEL983165:GEP983165 GOH983165:GOL983165 GYD983165:GYH983165 HHZ983165:HID983165 HRV983165:HRZ983165 IBR983165:IBV983165 ILN983165:ILR983165 IVJ983165:IVN983165 JFF983165:JFJ983165 JPB983165:JPF983165 JYX983165:JZB983165 KIT983165:KIX983165 KSP983165:KST983165 LCL983165:LCP983165 LMH983165:LML983165 LWD983165:LWH983165 MFZ983165:MGD983165 MPV983165:MPZ983165 MZR983165:MZV983165 NJN983165:NJR983165 NTJ983165:NTN983165 ODF983165:ODJ983165 ONB983165:ONF983165 OWX983165:OXB983165 PGT983165:PGX983165 PQP983165:PQT983165 QAL983165:QAP983165 QKH983165:QKL983165 QUD983165:QUH983165 RDZ983165:RED983165 RNV983165:RNZ983165 RXR983165:RXV983165 SHN983165:SHR983165 SRJ983165:SRN983165 TBF983165:TBJ983165 TLB983165:TLF983165 TUX983165:TVB983165 UET983165:UEX983165 UOP983165:UOT983165 UYL983165:UYP983165 VIH983165:VIL983165 VSD983165:VSH983165 WBZ983165:WCD983165 WLV983165:WLZ983165 WVR983165:WVV983165" xr:uid="{00000000-0002-0000-0900-000007000000}"/>
    <dataValidation allowBlank="1" showInputMessage="1" showErrorMessage="1" prompt="The difference between GAAP rent expense and cash rent expense" sqref="J119:N119 JF119:JJ119 TB119:TF119 ACX119:ADB119 AMT119:AMX119 AWP119:AWT119 BGL119:BGP119 BQH119:BQL119 CAD119:CAH119 CJZ119:CKD119 CTV119:CTZ119 DDR119:DDV119 DNN119:DNR119 DXJ119:DXN119 EHF119:EHJ119 ERB119:ERF119 FAX119:FBB119 FKT119:FKX119 FUP119:FUT119 GEL119:GEP119 GOH119:GOL119 GYD119:GYH119 HHZ119:HID119 HRV119:HRZ119 IBR119:IBV119 ILN119:ILR119 IVJ119:IVN119 JFF119:JFJ119 JPB119:JPF119 JYX119:JZB119 KIT119:KIX119 KSP119:KST119 LCL119:LCP119 LMH119:LML119 LWD119:LWH119 MFZ119:MGD119 MPV119:MPZ119 MZR119:MZV119 NJN119:NJR119 NTJ119:NTN119 ODF119:ODJ119 ONB119:ONF119 OWX119:OXB119 PGT119:PGX119 PQP119:PQT119 QAL119:QAP119 QKH119:QKL119 QUD119:QUH119 RDZ119:RED119 RNV119:RNZ119 RXR119:RXV119 SHN119:SHR119 SRJ119:SRN119 TBF119:TBJ119 TLB119:TLF119 TUX119:TVB119 UET119:UEX119 UOP119:UOT119 UYL119:UYP119 VIH119:VIL119 VSD119:VSH119 WBZ119:WCD119 WLV119:WLZ119 WVR119:WVV119 J65655:N65655 JF65655:JJ65655 TB65655:TF65655 ACX65655:ADB65655 AMT65655:AMX65655 AWP65655:AWT65655 BGL65655:BGP65655 BQH65655:BQL65655 CAD65655:CAH65655 CJZ65655:CKD65655 CTV65655:CTZ65655 DDR65655:DDV65655 DNN65655:DNR65655 DXJ65655:DXN65655 EHF65655:EHJ65655 ERB65655:ERF65655 FAX65655:FBB65655 FKT65655:FKX65655 FUP65655:FUT65655 GEL65655:GEP65655 GOH65655:GOL65655 GYD65655:GYH65655 HHZ65655:HID65655 HRV65655:HRZ65655 IBR65655:IBV65655 ILN65655:ILR65655 IVJ65655:IVN65655 JFF65655:JFJ65655 JPB65655:JPF65655 JYX65655:JZB65655 KIT65655:KIX65655 KSP65655:KST65655 LCL65655:LCP65655 LMH65655:LML65655 LWD65655:LWH65655 MFZ65655:MGD65655 MPV65655:MPZ65655 MZR65655:MZV65655 NJN65655:NJR65655 NTJ65655:NTN65655 ODF65655:ODJ65655 ONB65655:ONF65655 OWX65655:OXB65655 PGT65655:PGX65655 PQP65655:PQT65655 QAL65655:QAP65655 QKH65655:QKL65655 QUD65655:QUH65655 RDZ65655:RED65655 RNV65655:RNZ65655 RXR65655:RXV65655 SHN65655:SHR65655 SRJ65655:SRN65655 TBF65655:TBJ65655 TLB65655:TLF65655 TUX65655:TVB65655 UET65655:UEX65655 UOP65655:UOT65655 UYL65655:UYP65655 VIH65655:VIL65655 VSD65655:VSH65655 WBZ65655:WCD65655 WLV65655:WLZ65655 WVR65655:WVV65655 J131191:N131191 JF131191:JJ131191 TB131191:TF131191 ACX131191:ADB131191 AMT131191:AMX131191 AWP131191:AWT131191 BGL131191:BGP131191 BQH131191:BQL131191 CAD131191:CAH131191 CJZ131191:CKD131191 CTV131191:CTZ131191 DDR131191:DDV131191 DNN131191:DNR131191 DXJ131191:DXN131191 EHF131191:EHJ131191 ERB131191:ERF131191 FAX131191:FBB131191 FKT131191:FKX131191 FUP131191:FUT131191 GEL131191:GEP131191 GOH131191:GOL131191 GYD131191:GYH131191 HHZ131191:HID131191 HRV131191:HRZ131191 IBR131191:IBV131191 ILN131191:ILR131191 IVJ131191:IVN131191 JFF131191:JFJ131191 JPB131191:JPF131191 JYX131191:JZB131191 KIT131191:KIX131191 KSP131191:KST131191 LCL131191:LCP131191 LMH131191:LML131191 LWD131191:LWH131191 MFZ131191:MGD131191 MPV131191:MPZ131191 MZR131191:MZV131191 NJN131191:NJR131191 NTJ131191:NTN131191 ODF131191:ODJ131191 ONB131191:ONF131191 OWX131191:OXB131191 PGT131191:PGX131191 PQP131191:PQT131191 QAL131191:QAP131191 QKH131191:QKL131191 QUD131191:QUH131191 RDZ131191:RED131191 RNV131191:RNZ131191 RXR131191:RXV131191 SHN131191:SHR131191 SRJ131191:SRN131191 TBF131191:TBJ131191 TLB131191:TLF131191 TUX131191:TVB131191 UET131191:UEX131191 UOP131191:UOT131191 UYL131191:UYP131191 VIH131191:VIL131191 VSD131191:VSH131191 WBZ131191:WCD131191 WLV131191:WLZ131191 WVR131191:WVV131191 J196727:N196727 JF196727:JJ196727 TB196727:TF196727 ACX196727:ADB196727 AMT196727:AMX196727 AWP196727:AWT196727 BGL196727:BGP196727 BQH196727:BQL196727 CAD196727:CAH196727 CJZ196727:CKD196727 CTV196727:CTZ196727 DDR196727:DDV196727 DNN196727:DNR196727 DXJ196727:DXN196727 EHF196727:EHJ196727 ERB196727:ERF196727 FAX196727:FBB196727 FKT196727:FKX196727 FUP196727:FUT196727 GEL196727:GEP196727 GOH196727:GOL196727 GYD196727:GYH196727 HHZ196727:HID196727 HRV196727:HRZ196727 IBR196727:IBV196727 ILN196727:ILR196727 IVJ196727:IVN196727 JFF196727:JFJ196727 JPB196727:JPF196727 JYX196727:JZB196727 KIT196727:KIX196727 KSP196727:KST196727 LCL196727:LCP196727 LMH196727:LML196727 LWD196727:LWH196727 MFZ196727:MGD196727 MPV196727:MPZ196727 MZR196727:MZV196727 NJN196727:NJR196727 NTJ196727:NTN196727 ODF196727:ODJ196727 ONB196727:ONF196727 OWX196727:OXB196727 PGT196727:PGX196727 PQP196727:PQT196727 QAL196727:QAP196727 QKH196727:QKL196727 QUD196727:QUH196727 RDZ196727:RED196727 RNV196727:RNZ196727 RXR196727:RXV196727 SHN196727:SHR196727 SRJ196727:SRN196727 TBF196727:TBJ196727 TLB196727:TLF196727 TUX196727:TVB196727 UET196727:UEX196727 UOP196727:UOT196727 UYL196727:UYP196727 VIH196727:VIL196727 VSD196727:VSH196727 WBZ196727:WCD196727 WLV196727:WLZ196727 WVR196727:WVV196727 J262263:N262263 JF262263:JJ262263 TB262263:TF262263 ACX262263:ADB262263 AMT262263:AMX262263 AWP262263:AWT262263 BGL262263:BGP262263 BQH262263:BQL262263 CAD262263:CAH262263 CJZ262263:CKD262263 CTV262263:CTZ262263 DDR262263:DDV262263 DNN262263:DNR262263 DXJ262263:DXN262263 EHF262263:EHJ262263 ERB262263:ERF262263 FAX262263:FBB262263 FKT262263:FKX262263 FUP262263:FUT262263 GEL262263:GEP262263 GOH262263:GOL262263 GYD262263:GYH262263 HHZ262263:HID262263 HRV262263:HRZ262263 IBR262263:IBV262263 ILN262263:ILR262263 IVJ262263:IVN262263 JFF262263:JFJ262263 JPB262263:JPF262263 JYX262263:JZB262263 KIT262263:KIX262263 KSP262263:KST262263 LCL262263:LCP262263 LMH262263:LML262263 LWD262263:LWH262263 MFZ262263:MGD262263 MPV262263:MPZ262263 MZR262263:MZV262263 NJN262263:NJR262263 NTJ262263:NTN262263 ODF262263:ODJ262263 ONB262263:ONF262263 OWX262263:OXB262263 PGT262263:PGX262263 PQP262263:PQT262263 QAL262263:QAP262263 QKH262263:QKL262263 QUD262263:QUH262263 RDZ262263:RED262263 RNV262263:RNZ262263 RXR262263:RXV262263 SHN262263:SHR262263 SRJ262263:SRN262263 TBF262263:TBJ262263 TLB262263:TLF262263 TUX262263:TVB262263 UET262263:UEX262263 UOP262263:UOT262263 UYL262263:UYP262263 VIH262263:VIL262263 VSD262263:VSH262263 WBZ262263:WCD262263 WLV262263:WLZ262263 WVR262263:WVV262263 J327799:N327799 JF327799:JJ327799 TB327799:TF327799 ACX327799:ADB327799 AMT327799:AMX327799 AWP327799:AWT327799 BGL327799:BGP327799 BQH327799:BQL327799 CAD327799:CAH327799 CJZ327799:CKD327799 CTV327799:CTZ327799 DDR327799:DDV327799 DNN327799:DNR327799 DXJ327799:DXN327799 EHF327799:EHJ327799 ERB327799:ERF327799 FAX327799:FBB327799 FKT327799:FKX327799 FUP327799:FUT327799 GEL327799:GEP327799 GOH327799:GOL327799 GYD327799:GYH327799 HHZ327799:HID327799 HRV327799:HRZ327799 IBR327799:IBV327799 ILN327799:ILR327799 IVJ327799:IVN327799 JFF327799:JFJ327799 JPB327799:JPF327799 JYX327799:JZB327799 KIT327799:KIX327799 KSP327799:KST327799 LCL327799:LCP327799 LMH327799:LML327799 LWD327799:LWH327799 MFZ327799:MGD327799 MPV327799:MPZ327799 MZR327799:MZV327799 NJN327799:NJR327799 NTJ327799:NTN327799 ODF327799:ODJ327799 ONB327799:ONF327799 OWX327799:OXB327799 PGT327799:PGX327799 PQP327799:PQT327799 QAL327799:QAP327799 QKH327799:QKL327799 QUD327799:QUH327799 RDZ327799:RED327799 RNV327799:RNZ327799 RXR327799:RXV327799 SHN327799:SHR327799 SRJ327799:SRN327799 TBF327799:TBJ327799 TLB327799:TLF327799 TUX327799:TVB327799 UET327799:UEX327799 UOP327799:UOT327799 UYL327799:UYP327799 VIH327799:VIL327799 VSD327799:VSH327799 WBZ327799:WCD327799 WLV327799:WLZ327799 WVR327799:WVV327799 J393335:N393335 JF393335:JJ393335 TB393335:TF393335 ACX393335:ADB393335 AMT393335:AMX393335 AWP393335:AWT393335 BGL393335:BGP393335 BQH393335:BQL393335 CAD393335:CAH393335 CJZ393335:CKD393335 CTV393335:CTZ393335 DDR393335:DDV393335 DNN393335:DNR393335 DXJ393335:DXN393335 EHF393335:EHJ393335 ERB393335:ERF393335 FAX393335:FBB393335 FKT393335:FKX393335 FUP393335:FUT393335 GEL393335:GEP393335 GOH393335:GOL393335 GYD393335:GYH393335 HHZ393335:HID393335 HRV393335:HRZ393335 IBR393335:IBV393335 ILN393335:ILR393335 IVJ393335:IVN393335 JFF393335:JFJ393335 JPB393335:JPF393335 JYX393335:JZB393335 KIT393335:KIX393335 KSP393335:KST393335 LCL393335:LCP393335 LMH393335:LML393335 LWD393335:LWH393335 MFZ393335:MGD393335 MPV393335:MPZ393335 MZR393335:MZV393335 NJN393335:NJR393335 NTJ393335:NTN393335 ODF393335:ODJ393335 ONB393335:ONF393335 OWX393335:OXB393335 PGT393335:PGX393335 PQP393335:PQT393335 QAL393335:QAP393335 QKH393335:QKL393335 QUD393335:QUH393335 RDZ393335:RED393335 RNV393335:RNZ393335 RXR393335:RXV393335 SHN393335:SHR393335 SRJ393335:SRN393335 TBF393335:TBJ393335 TLB393335:TLF393335 TUX393335:TVB393335 UET393335:UEX393335 UOP393335:UOT393335 UYL393335:UYP393335 VIH393335:VIL393335 VSD393335:VSH393335 WBZ393335:WCD393335 WLV393335:WLZ393335 WVR393335:WVV393335 J458871:N458871 JF458871:JJ458871 TB458871:TF458871 ACX458871:ADB458871 AMT458871:AMX458871 AWP458871:AWT458871 BGL458871:BGP458871 BQH458871:BQL458871 CAD458871:CAH458871 CJZ458871:CKD458871 CTV458871:CTZ458871 DDR458871:DDV458871 DNN458871:DNR458871 DXJ458871:DXN458871 EHF458871:EHJ458871 ERB458871:ERF458871 FAX458871:FBB458871 FKT458871:FKX458871 FUP458871:FUT458871 GEL458871:GEP458871 GOH458871:GOL458871 GYD458871:GYH458871 HHZ458871:HID458871 HRV458871:HRZ458871 IBR458871:IBV458871 ILN458871:ILR458871 IVJ458871:IVN458871 JFF458871:JFJ458871 JPB458871:JPF458871 JYX458871:JZB458871 KIT458871:KIX458871 KSP458871:KST458871 LCL458871:LCP458871 LMH458871:LML458871 LWD458871:LWH458871 MFZ458871:MGD458871 MPV458871:MPZ458871 MZR458871:MZV458871 NJN458871:NJR458871 NTJ458871:NTN458871 ODF458871:ODJ458871 ONB458871:ONF458871 OWX458871:OXB458871 PGT458871:PGX458871 PQP458871:PQT458871 QAL458871:QAP458871 QKH458871:QKL458871 QUD458871:QUH458871 RDZ458871:RED458871 RNV458871:RNZ458871 RXR458871:RXV458871 SHN458871:SHR458871 SRJ458871:SRN458871 TBF458871:TBJ458871 TLB458871:TLF458871 TUX458871:TVB458871 UET458871:UEX458871 UOP458871:UOT458871 UYL458871:UYP458871 VIH458871:VIL458871 VSD458871:VSH458871 WBZ458871:WCD458871 WLV458871:WLZ458871 WVR458871:WVV458871 J524407:N524407 JF524407:JJ524407 TB524407:TF524407 ACX524407:ADB524407 AMT524407:AMX524407 AWP524407:AWT524407 BGL524407:BGP524407 BQH524407:BQL524407 CAD524407:CAH524407 CJZ524407:CKD524407 CTV524407:CTZ524407 DDR524407:DDV524407 DNN524407:DNR524407 DXJ524407:DXN524407 EHF524407:EHJ524407 ERB524407:ERF524407 FAX524407:FBB524407 FKT524407:FKX524407 FUP524407:FUT524407 GEL524407:GEP524407 GOH524407:GOL524407 GYD524407:GYH524407 HHZ524407:HID524407 HRV524407:HRZ524407 IBR524407:IBV524407 ILN524407:ILR524407 IVJ524407:IVN524407 JFF524407:JFJ524407 JPB524407:JPF524407 JYX524407:JZB524407 KIT524407:KIX524407 KSP524407:KST524407 LCL524407:LCP524407 LMH524407:LML524407 LWD524407:LWH524407 MFZ524407:MGD524407 MPV524407:MPZ524407 MZR524407:MZV524407 NJN524407:NJR524407 NTJ524407:NTN524407 ODF524407:ODJ524407 ONB524407:ONF524407 OWX524407:OXB524407 PGT524407:PGX524407 PQP524407:PQT524407 QAL524407:QAP524407 QKH524407:QKL524407 QUD524407:QUH524407 RDZ524407:RED524407 RNV524407:RNZ524407 RXR524407:RXV524407 SHN524407:SHR524407 SRJ524407:SRN524407 TBF524407:TBJ524407 TLB524407:TLF524407 TUX524407:TVB524407 UET524407:UEX524407 UOP524407:UOT524407 UYL524407:UYP524407 VIH524407:VIL524407 VSD524407:VSH524407 WBZ524407:WCD524407 WLV524407:WLZ524407 WVR524407:WVV524407 J589943:N589943 JF589943:JJ589943 TB589943:TF589943 ACX589943:ADB589943 AMT589943:AMX589943 AWP589943:AWT589943 BGL589943:BGP589943 BQH589943:BQL589943 CAD589943:CAH589943 CJZ589943:CKD589943 CTV589943:CTZ589943 DDR589943:DDV589943 DNN589943:DNR589943 DXJ589943:DXN589943 EHF589943:EHJ589943 ERB589943:ERF589943 FAX589943:FBB589943 FKT589943:FKX589943 FUP589943:FUT589943 GEL589943:GEP589943 GOH589943:GOL589943 GYD589943:GYH589943 HHZ589943:HID589943 HRV589943:HRZ589943 IBR589943:IBV589943 ILN589943:ILR589943 IVJ589943:IVN589943 JFF589943:JFJ589943 JPB589943:JPF589943 JYX589943:JZB589943 KIT589943:KIX589943 KSP589943:KST589943 LCL589943:LCP589943 LMH589943:LML589943 LWD589943:LWH589943 MFZ589943:MGD589943 MPV589943:MPZ589943 MZR589943:MZV589943 NJN589943:NJR589943 NTJ589943:NTN589943 ODF589943:ODJ589943 ONB589943:ONF589943 OWX589943:OXB589943 PGT589943:PGX589943 PQP589943:PQT589943 QAL589943:QAP589943 QKH589943:QKL589943 QUD589943:QUH589943 RDZ589943:RED589943 RNV589943:RNZ589943 RXR589943:RXV589943 SHN589943:SHR589943 SRJ589943:SRN589943 TBF589943:TBJ589943 TLB589943:TLF589943 TUX589943:TVB589943 UET589943:UEX589943 UOP589943:UOT589943 UYL589943:UYP589943 VIH589943:VIL589943 VSD589943:VSH589943 WBZ589943:WCD589943 WLV589943:WLZ589943 WVR589943:WVV589943 J655479:N655479 JF655479:JJ655479 TB655479:TF655479 ACX655479:ADB655479 AMT655479:AMX655479 AWP655479:AWT655479 BGL655479:BGP655479 BQH655479:BQL655479 CAD655479:CAH655479 CJZ655479:CKD655479 CTV655479:CTZ655479 DDR655479:DDV655479 DNN655479:DNR655479 DXJ655479:DXN655479 EHF655479:EHJ655479 ERB655479:ERF655479 FAX655479:FBB655479 FKT655479:FKX655479 FUP655479:FUT655479 GEL655479:GEP655479 GOH655479:GOL655479 GYD655479:GYH655479 HHZ655479:HID655479 HRV655479:HRZ655479 IBR655479:IBV655479 ILN655479:ILR655479 IVJ655479:IVN655479 JFF655479:JFJ655479 JPB655479:JPF655479 JYX655479:JZB655479 KIT655479:KIX655479 KSP655479:KST655479 LCL655479:LCP655479 LMH655479:LML655479 LWD655479:LWH655479 MFZ655479:MGD655479 MPV655479:MPZ655479 MZR655479:MZV655479 NJN655479:NJR655479 NTJ655479:NTN655479 ODF655479:ODJ655479 ONB655479:ONF655479 OWX655479:OXB655479 PGT655479:PGX655479 PQP655479:PQT655479 QAL655479:QAP655479 QKH655479:QKL655479 QUD655479:QUH655479 RDZ655479:RED655479 RNV655479:RNZ655479 RXR655479:RXV655479 SHN655479:SHR655479 SRJ655479:SRN655479 TBF655479:TBJ655479 TLB655479:TLF655479 TUX655479:TVB655479 UET655479:UEX655479 UOP655479:UOT655479 UYL655479:UYP655479 VIH655479:VIL655479 VSD655479:VSH655479 WBZ655479:WCD655479 WLV655479:WLZ655479 WVR655479:WVV655479 J721015:N721015 JF721015:JJ721015 TB721015:TF721015 ACX721015:ADB721015 AMT721015:AMX721015 AWP721015:AWT721015 BGL721015:BGP721015 BQH721015:BQL721015 CAD721015:CAH721015 CJZ721015:CKD721015 CTV721015:CTZ721015 DDR721015:DDV721015 DNN721015:DNR721015 DXJ721015:DXN721015 EHF721015:EHJ721015 ERB721015:ERF721015 FAX721015:FBB721015 FKT721015:FKX721015 FUP721015:FUT721015 GEL721015:GEP721015 GOH721015:GOL721015 GYD721015:GYH721015 HHZ721015:HID721015 HRV721015:HRZ721015 IBR721015:IBV721015 ILN721015:ILR721015 IVJ721015:IVN721015 JFF721015:JFJ721015 JPB721015:JPF721015 JYX721015:JZB721015 KIT721015:KIX721015 KSP721015:KST721015 LCL721015:LCP721015 LMH721015:LML721015 LWD721015:LWH721015 MFZ721015:MGD721015 MPV721015:MPZ721015 MZR721015:MZV721015 NJN721015:NJR721015 NTJ721015:NTN721015 ODF721015:ODJ721015 ONB721015:ONF721015 OWX721015:OXB721015 PGT721015:PGX721015 PQP721015:PQT721015 QAL721015:QAP721015 QKH721015:QKL721015 QUD721015:QUH721015 RDZ721015:RED721015 RNV721015:RNZ721015 RXR721015:RXV721015 SHN721015:SHR721015 SRJ721015:SRN721015 TBF721015:TBJ721015 TLB721015:TLF721015 TUX721015:TVB721015 UET721015:UEX721015 UOP721015:UOT721015 UYL721015:UYP721015 VIH721015:VIL721015 VSD721015:VSH721015 WBZ721015:WCD721015 WLV721015:WLZ721015 WVR721015:WVV721015 J786551:N786551 JF786551:JJ786551 TB786551:TF786551 ACX786551:ADB786551 AMT786551:AMX786551 AWP786551:AWT786551 BGL786551:BGP786551 BQH786551:BQL786551 CAD786551:CAH786551 CJZ786551:CKD786551 CTV786551:CTZ786551 DDR786551:DDV786551 DNN786551:DNR786551 DXJ786551:DXN786551 EHF786551:EHJ786551 ERB786551:ERF786551 FAX786551:FBB786551 FKT786551:FKX786551 FUP786551:FUT786551 GEL786551:GEP786551 GOH786551:GOL786551 GYD786551:GYH786551 HHZ786551:HID786551 HRV786551:HRZ786551 IBR786551:IBV786551 ILN786551:ILR786551 IVJ786551:IVN786551 JFF786551:JFJ786551 JPB786551:JPF786551 JYX786551:JZB786551 KIT786551:KIX786551 KSP786551:KST786551 LCL786551:LCP786551 LMH786551:LML786551 LWD786551:LWH786551 MFZ786551:MGD786551 MPV786551:MPZ786551 MZR786551:MZV786551 NJN786551:NJR786551 NTJ786551:NTN786551 ODF786551:ODJ786551 ONB786551:ONF786551 OWX786551:OXB786551 PGT786551:PGX786551 PQP786551:PQT786551 QAL786551:QAP786551 QKH786551:QKL786551 QUD786551:QUH786551 RDZ786551:RED786551 RNV786551:RNZ786551 RXR786551:RXV786551 SHN786551:SHR786551 SRJ786551:SRN786551 TBF786551:TBJ786551 TLB786551:TLF786551 TUX786551:TVB786551 UET786551:UEX786551 UOP786551:UOT786551 UYL786551:UYP786551 VIH786551:VIL786551 VSD786551:VSH786551 WBZ786551:WCD786551 WLV786551:WLZ786551 WVR786551:WVV786551 J852087:N852087 JF852087:JJ852087 TB852087:TF852087 ACX852087:ADB852087 AMT852087:AMX852087 AWP852087:AWT852087 BGL852087:BGP852087 BQH852087:BQL852087 CAD852087:CAH852087 CJZ852087:CKD852087 CTV852087:CTZ852087 DDR852087:DDV852087 DNN852087:DNR852087 DXJ852087:DXN852087 EHF852087:EHJ852087 ERB852087:ERF852087 FAX852087:FBB852087 FKT852087:FKX852087 FUP852087:FUT852087 GEL852087:GEP852087 GOH852087:GOL852087 GYD852087:GYH852087 HHZ852087:HID852087 HRV852087:HRZ852087 IBR852087:IBV852087 ILN852087:ILR852087 IVJ852087:IVN852087 JFF852087:JFJ852087 JPB852087:JPF852087 JYX852087:JZB852087 KIT852087:KIX852087 KSP852087:KST852087 LCL852087:LCP852087 LMH852087:LML852087 LWD852087:LWH852087 MFZ852087:MGD852087 MPV852087:MPZ852087 MZR852087:MZV852087 NJN852087:NJR852087 NTJ852087:NTN852087 ODF852087:ODJ852087 ONB852087:ONF852087 OWX852087:OXB852087 PGT852087:PGX852087 PQP852087:PQT852087 QAL852087:QAP852087 QKH852087:QKL852087 QUD852087:QUH852087 RDZ852087:RED852087 RNV852087:RNZ852087 RXR852087:RXV852087 SHN852087:SHR852087 SRJ852087:SRN852087 TBF852087:TBJ852087 TLB852087:TLF852087 TUX852087:TVB852087 UET852087:UEX852087 UOP852087:UOT852087 UYL852087:UYP852087 VIH852087:VIL852087 VSD852087:VSH852087 WBZ852087:WCD852087 WLV852087:WLZ852087 WVR852087:WVV852087 J917623:N917623 JF917623:JJ917623 TB917623:TF917623 ACX917623:ADB917623 AMT917623:AMX917623 AWP917623:AWT917623 BGL917623:BGP917623 BQH917623:BQL917623 CAD917623:CAH917623 CJZ917623:CKD917623 CTV917623:CTZ917623 DDR917623:DDV917623 DNN917623:DNR917623 DXJ917623:DXN917623 EHF917623:EHJ917623 ERB917623:ERF917623 FAX917623:FBB917623 FKT917623:FKX917623 FUP917623:FUT917623 GEL917623:GEP917623 GOH917623:GOL917623 GYD917623:GYH917623 HHZ917623:HID917623 HRV917623:HRZ917623 IBR917623:IBV917623 ILN917623:ILR917623 IVJ917623:IVN917623 JFF917623:JFJ917623 JPB917623:JPF917623 JYX917623:JZB917623 KIT917623:KIX917623 KSP917623:KST917623 LCL917623:LCP917623 LMH917623:LML917623 LWD917623:LWH917623 MFZ917623:MGD917623 MPV917623:MPZ917623 MZR917623:MZV917623 NJN917623:NJR917623 NTJ917623:NTN917623 ODF917623:ODJ917623 ONB917623:ONF917623 OWX917623:OXB917623 PGT917623:PGX917623 PQP917623:PQT917623 QAL917623:QAP917623 QKH917623:QKL917623 QUD917623:QUH917623 RDZ917623:RED917623 RNV917623:RNZ917623 RXR917623:RXV917623 SHN917623:SHR917623 SRJ917623:SRN917623 TBF917623:TBJ917623 TLB917623:TLF917623 TUX917623:TVB917623 UET917623:UEX917623 UOP917623:UOT917623 UYL917623:UYP917623 VIH917623:VIL917623 VSD917623:VSH917623 WBZ917623:WCD917623 WLV917623:WLZ917623 WVR917623:WVV917623 J983159:N983159 JF983159:JJ983159 TB983159:TF983159 ACX983159:ADB983159 AMT983159:AMX983159 AWP983159:AWT983159 BGL983159:BGP983159 BQH983159:BQL983159 CAD983159:CAH983159 CJZ983159:CKD983159 CTV983159:CTZ983159 DDR983159:DDV983159 DNN983159:DNR983159 DXJ983159:DXN983159 EHF983159:EHJ983159 ERB983159:ERF983159 FAX983159:FBB983159 FKT983159:FKX983159 FUP983159:FUT983159 GEL983159:GEP983159 GOH983159:GOL983159 GYD983159:GYH983159 HHZ983159:HID983159 HRV983159:HRZ983159 IBR983159:IBV983159 ILN983159:ILR983159 IVJ983159:IVN983159 JFF983159:JFJ983159 JPB983159:JPF983159 JYX983159:JZB983159 KIT983159:KIX983159 KSP983159:KST983159 LCL983159:LCP983159 LMH983159:LML983159 LWD983159:LWH983159 MFZ983159:MGD983159 MPV983159:MPZ983159 MZR983159:MZV983159 NJN983159:NJR983159 NTJ983159:NTN983159 ODF983159:ODJ983159 ONB983159:ONF983159 OWX983159:OXB983159 PGT983159:PGX983159 PQP983159:PQT983159 QAL983159:QAP983159 QKH983159:QKL983159 QUD983159:QUH983159 RDZ983159:RED983159 RNV983159:RNZ983159 RXR983159:RXV983159 SHN983159:SHR983159 SRJ983159:SRN983159 TBF983159:TBJ983159 TLB983159:TLF983159 TUX983159:TVB983159 UET983159:UEX983159 UOP983159:UOT983159 UYL983159:UYP983159 VIH983159:VIL983159 VSD983159:VSH983159 WBZ983159:WCD983159 WLV983159:WLZ983159 WVR983159:WVV983159" xr:uid="{00000000-0002-0000-0900-000008000000}"/>
    <dataValidation allowBlank="1" showInputMessage="1" showErrorMessage="1" prompt="Any non-operating income or expense amounts not otherwise captured (cost report settlement, gain/loss of sale of assets, etc.)" sqref="J115:N115 JF115:JJ115 TB115:TF115 ACX115:ADB115 AMT115:AMX115 AWP115:AWT115 BGL115:BGP115 BQH115:BQL115 CAD115:CAH115 CJZ115:CKD115 CTV115:CTZ115 DDR115:DDV115 DNN115:DNR115 DXJ115:DXN115 EHF115:EHJ115 ERB115:ERF115 FAX115:FBB115 FKT115:FKX115 FUP115:FUT115 GEL115:GEP115 GOH115:GOL115 GYD115:GYH115 HHZ115:HID115 HRV115:HRZ115 IBR115:IBV115 ILN115:ILR115 IVJ115:IVN115 JFF115:JFJ115 JPB115:JPF115 JYX115:JZB115 KIT115:KIX115 KSP115:KST115 LCL115:LCP115 LMH115:LML115 LWD115:LWH115 MFZ115:MGD115 MPV115:MPZ115 MZR115:MZV115 NJN115:NJR115 NTJ115:NTN115 ODF115:ODJ115 ONB115:ONF115 OWX115:OXB115 PGT115:PGX115 PQP115:PQT115 QAL115:QAP115 QKH115:QKL115 QUD115:QUH115 RDZ115:RED115 RNV115:RNZ115 RXR115:RXV115 SHN115:SHR115 SRJ115:SRN115 TBF115:TBJ115 TLB115:TLF115 TUX115:TVB115 UET115:UEX115 UOP115:UOT115 UYL115:UYP115 VIH115:VIL115 VSD115:VSH115 WBZ115:WCD115 WLV115:WLZ115 WVR115:WVV115 J65651:N65651 JF65651:JJ65651 TB65651:TF65651 ACX65651:ADB65651 AMT65651:AMX65651 AWP65651:AWT65651 BGL65651:BGP65651 BQH65651:BQL65651 CAD65651:CAH65651 CJZ65651:CKD65651 CTV65651:CTZ65651 DDR65651:DDV65651 DNN65651:DNR65651 DXJ65651:DXN65651 EHF65651:EHJ65651 ERB65651:ERF65651 FAX65651:FBB65651 FKT65651:FKX65651 FUP65651:FUT65651 GEL65651:GEP65651 GOH65651:GOL65651 GYD65651:GYH65651 HHZ65651:HID65651 HRV65651:HRZ65651 IBR65651:IBV65651 ILN65651:ILR65651 IVJ65651:IVN65651 JFF65651:JFJ65651 JPB65651:JPF65651 JYX65651:JZB65651 KIT65651:KIX65651 KSP65651:KST65651 LCL65651:LCP65651 LMH65651:LML65651 LWD65651:LWH65651 MFZ65651:MGD65651 MPV65651:MPZ65651 MZR65651:MZV65651 NJN65651:NJR65651 NTJ65651:NTN65651 ODF65651:ODJ65651 ONB65651:ONF65651 OWX65651:OXB65651 PGT65651:PGX65651 PQP65651:PQT65651 QAL65651:QAP65651 QKH65651:QKL65651 QUD65651:QUH65651 RDZ65651:RED65651 RNV65651:RNZ65651 RXR65651:RXV65651 SHN65651:SHR65651 SRJ65651:SRN65651 TBF65651:TBJ65651 TLB65651:TLF65651 TUX65651:TVB65651 UET65651:UEX65651 UOP65651:UOT65651 UYL65651:UYP65651 VIH65651:VIL65651 VSD65651:VSH65651 WBZ65651:WCD65651 WLV65651:WLZ65651 WVR65651:WVV65651 J131187:N131187 JF131187:JJ131187 TB131187:TF131187 ACX131187:ADB131187 AMT131187:AMX131187 AWP131187:AWT131187 BGL131187:BGP131187 BQH131187:BQL131187 CAD131187:CAH131187 CJZ131187:CKD131187 CTV131187:CTZ131187 DDR131187:DDV131187 DNN131187:DNR131187 DXJ131187:DXN131187 EHF131187:EHJ131187 ERB131187:ERF131187 FAX131187:FBB131187 FKT131187:FKX131187 FUP131187:FUT131187 GEL131187:GEP131187 GOH131187:GOL131187 GYD131187:GYH131187 HHZ131187:HID131187 HRV131187:HRZ131187 IBR131187:IBV131187 ILN131187:ILR131187 IVJ131187:IVN131187 JFF131187:JFJ131187 JPB131187:JPF131187 JYX131187:JZB131187 KIT131187:KIX131187 KSP131187:KST131187 LCL131187:LCP131187 LMH131187:LML131187 LWD131187:LWH131187 MFZ131187:MGD131187 MPV131187:MPZ131187 MZR131187:MZV131187 NJN131187:NJR131187 NTJ131187:NTN131187 ODF131187:ODJ131187 ONB131187:ONF131187 OWX131187:OXB131187 PGT131187:PGX131187 PQP131187:PQT131187 QAL131187:QAP131187 QKH131187:QKL131187 QUD131187:QUH131187 RDZ131187:RED131187 RNV131187:RNZ131187 RXR131187:RXV131187 SHN131187:SHR131187 SRJ131187:SRN131187 TBF131187:TBJ131187 TLB131187:TLF131187 TUX131187:TVB131187 UET131187:UEX131187 UOP131187:UOT131187 UYL131187:UYP131187 VIH131187:VIL131187 VSD131187:VSH131187 WBZ131187:WCD131187 WLV131187:WLZ131187 WVR131187:WVV131187 J196723:N196723 JF196723:JJ196723 TB196723:TF196723 ACX196723:ADB196723 AMT196723:AMX196723 AWP196723:AWT196723 BGL196723:BGP196723 BQH196723:BQL196723 CAD196723:CAH196723 CJZ196723:CKD196723 CTV196723:CTZ196723 DDR196723:DDV196723 DNN196723:DNR196723 DXJ196723:DXN196723 EHF196723:EHJ196723 ERB196723:ERF196723 FAX196723:FBB196723 FKT196723:FKX196723 FUP196723:FUT196723 GEL196723:GEP196723 GOH196723:GOL196723 GYD196723:GYH196723 HHZ196723:HID196723 HRV196723:HRZ196723 IBR196723:IBV196723 ILN196723:ILR196723 IVJ196723:IVN196723 JFF196723:JFJ196723 JPB196723:JPF196723 JYX196723:JZB196723 KIT196723:KIX196723 KSP196723:KST196723 LCL196723:LCP196723 LMH196723:LML196723 LWD196723:LWH196723 MFZ196723:MGD196723 MPV196723:MPZ196723 MZR196723:MZV196723 NJN196723:NJR196723 NTJ196723:NTN196723 ODF196723:ODJ196723 ONB196723:ONF196723 OWX196723:OXB196723 PGT196723:PGX196723 PQP196723:PQT196723 QAL196723:QAP196723 QKH196723:QKL196723 QUD196723:QUH196723 RDZ196723:RED196723 RNV196723:RNZ196723 RXR196723:RXV196723 SHN196723:SHR196723 SRJ196723:SRN196723 TBF196723:TBJ196723 TLB196723:TLF196723 TUX196723:TVB196723 UET196723:UEX196723 UOP196723:UOT196723 UYL196723:UYP196723 VIH196723:VIL196723 VSD196723:VSH196723 WBZ196723:WCD196723 WLV196723:WLZ196723 WVR196723:WVV196723 J262259:N262259 JF262259:JJ262259 TB262259:TF262259 ACX262259:ADB262259 AMT262259:AMX262259 AWP262259:AWT262259 BGL262259:BGP262259 BQH262259:BQL262259 CAD262259:CAH262259 CJZ262259:CKD262259 CTV262259:CTZ262259 DDR262259:DDV262259 DNN262259:DNR262259 DXJ262259:DXN262259 EHF262259:EHJ262259 ERB262259:ERF262259 FAX262259:FBB262259 FKT262259:FKX262259 FUP262259:FUT262259 GEL262259:GEP262259 GOH262259:GOL262259 GYD262259:GYH262259 HHZ262259:HID262259 HRV262259:HRZ262259 IBR262259:IBV262259 ILN262259:ILR262259 IVJ262259:IVN262259 JFF262259:JFJ262259 JPB262259:JPF262259 JYX262259:JZB262259 KIT262259:KIX262259 KSP262259:KST262259 LCL262259:LCP262259 LMH262259:LML262259 LWD262259:LWH262259 MFZ262259:MGD262259 MPV262259:MPZ262259 MZR262259:MZV262259 NJN262259:NJR262259 NTJ262259:NTN262259 ODF262259:ODJ262259 ONB262259:ONF262259 OWX262259:OXB262259 PGT262259:PGX262259 PQP262259:PQT262259 QAL262259:QAP262259 QKH262259:QKL262259 QUD262259:QUH262259 RDZ262259:RED262259 RNV262259:RNZ262259 RXR262259:RXV262259 SHN262259:SHR262259 SRJ262259:SRN262259 TBF262259:TBJ262259 TLB262259:TLF262259 TUX262259:TVB262259 UET262259:UEX262259 UOP262259:UOT262259 UYL262259:UYP262259 VIH262259:VIL262259 VSD262259:VSH262259 WBZ262259:WCD262259 WLV262259:WLZ262259 WVR262259:WVV262259 J327795:N327795 JF327795:JJ327795 TB327795:TF327795 ACX327795:ADB327795 AMT327795:AMX327795 AWP327795:AWT327795 BGL327795:BGP327795 BQH327795:BQL327795 CAD327795:CAH327795 CJZ327795:CKD327795 CTV327795:CTZ327795 DDR327795:DDV327795 DNN327795:DNR327795 DXJ327795:DXN327795 EHF327795:EHJ327795 ERB327795:ERF327795 FAX327795:FBB327795 FKT327795:FKX327795 FUP327795:FUT327795 GEL327795:GEP327795 GOH327795:GOL327795 GYD327795:GYH327795 HHZ327795:HID327795 HRV327795:HRZ327795 IBR327795:IBV327795 ILN327795:ILR327795 IVJ327795:IVN327795 JFF327795:JFJ327795 JPB327795:JPF327795 JYX327795:JZB327795 KIT327795:KIX327795 KSP327795:KST327795 LCL327795:LCP327795 LMH327795:LML327795 LWD327795:LWH327795 MFZ327795:MGD327795 MPV327795:MPZ327795 MZR327795:MZV327795 NJN327795:NJR327795 NTJ327795:NTN327795 ODF327795:ODJ327795 ONB327795:ONF327795 OWX327795:OXB327795 PGT327795:PGX327795 PQP327795:PQT327795 QAL327795:QAP327795 QKH327795:QKL327795 QUD327795:QUH327795 RDZ327795:RED327795 RNV327795:RNZ327795 RXR327795:RXV327795 SHN327795:SHR327795 SRJ327795:SRN327795 TBF327795:TBJ327795 TLB327795:TLF327795 TUX327795:TVB327795 UET327795:UEX327795 UOP327795:UOT327795 UYL327795:UYP327795 VIH327795:VIL327795 VSD327795:VSH327795 WBZ327795:WCD327795 WLV327795:WLZ327795 WVR327795:WVV327795 J393331:N393331 JF393331:JJ393331 TB393331:TF393331 ACX393331:ADB393331 AMT393331:AMX393331 AWP393331:AWT393331 BGL393331:BGP393331 BQH393331:BQL393331 CAD393331:CAH393331 CJZ393331:CKD393331 CTV393331:CTZ393331 DDR393331:DDV393331 DNN393331:DNR393331 DXJ393331:DXN393331 EHF393331:EHJ393331 ERB393331:ERF393331 FAX393331:FBB393331 FKT393331:FKX393331 FUP393331:FUT393331 GEL393331:GEP393331 GOH393331:GOL393331 GYD393331:GYH393331 HHZ393331:HID393331 HRV393331:HRZ393331 IBR393331:IBV393331 ILN393331:ILR393331 IVJ393331:IVN393331 JFF393331:JFJ393331 JPB393331:JPF393331 JYX393331:JZB393331 KIT393331:KIX393331 KSP393331:KST393331 LCL393331:LCP393331 LMH393331:LML393331 LWD393331:LWH393331 MFZ393331:MGD393331 MPV393331:MPZ393331 MZR393331:MZV393331 NJN393331:NJR393331 NTJ393331:NTN393331 ODF393331:ODJ393331 ONB393331:ONF393331 OWX393331:OXB393331 PGT393331:PGX393331 PQP393331:PQT393331 QAL393331:QAP393331 QKH393331:QKL393331 QUD393331:QUH393331 RDZ393331:RED393331 RNV393331:RNZ393331 RXR393331:RXV393331 SHN393331:SHR393331 SRJ393331:SRN393331 TBF393331:TBJ393331 TLB393331:TLF393331 TUX393331:TVB393331 UET393331:UEX393331 UOP393331:UOT393331 UYL393331:UYP393331 VIH393331:VIL393331 VSD393331:VSH393331 WBZ393331:WCD393331 WLV393331:WLZ393331 WVR393331:WVV393331 J458867:N458867 JF458867:JJ458867 TB458867:TF458867 ACX458867:ADB458867 AMT458867:AMX458867 AWP458867:AWT458867 BGL458867:BGP458867 BQH458867:BQL458867 CAD458867:CAH458867 CJZ458867:CKD458867 CTV458867:CTZ458867 DDR458867:DDV458867 DNN458867:DNR458867 DXJ458867:DXN458867 EHF458867:EHJ458867 ERB458867:ERF458867 FAX458867:FBB458867 FKT458867:FKX458867 FUP458867:FUT458867 GEL458867:GEP458867 GOH458867:GOL458867 GYD458867:GYH458867 HHZ458867:HID458867 HRV458867:HRZ458867 IBR458867:IBV458867 ILN458867:ILR458867 IVJ458867:IVN458867 JFF458867:JFJ458867 JPB458867:JPF458867 JYX458867:JZB458867 KIT458867:KIX458867 KSP458867:KST458867 LCL458867:LCP458867 LMH458867:LML458867 LWD458867:LWH458867 MFZ458867:MGD458867 MPV458867:MPZ458867 MZR458867:MZV458867 NJN458867:NJR458867 NTJ458867:NTN458867 ODF458867:ODJ458867 ONB458867:ONF458867 OWX458867:OXB458867 PGT458867:PGX458867 PQP458867:PQT458867 QAL458867:QAP458867 QKH458867:QKL458867 QUD458867:QUH458867 RDZ458867:RED458867 RNV458867:RNZ458867 RXR458867:RXV458867 SHN458867:SHR458867 SRJ458867:SRN458867 TBF458867:TBJ458867 TLB458867:TLF458867 TUX458867:TVB458867 UET458867:UEX458867 UOP458867:UOT458867 UYL458867:UYP458867 VIH458867:VIL458867 VSD458867:VSH458867 WBZ458867:WCD458867 WLV458867:WLZ458867 WVR458867:WVV458867 J524403:N524403 JF524403:JJ524403 TB524403:TF524403 ACX524403:ADB524403 AMT524403:AMX524403 AWP524403:AWT524403 BGL524403:BGP524403 BQH524403:BQL524403 CAD524403:CAH524403 CJZ524403:CKD524403 CTV524403:CTZ524403 DDR524403:DDV524403 DNN524403:DNR524403 DXJ524403:DXN524403 EHF524403:EHJ524403 ERB524403:ERF524403 FAX524403:FBB524403 FKT524403:FKX524403 FUP524403:FUT524403 GEL524403:GEP524403 GOH524403:GOL524403 GYD524403:GYH524403 HHZ524403:HID524403 HRV524403:HRZ524403 IBR524403:IBV524403 ILN524403:ILR524403 IVJ524403:IVN524403 JFF524403:JFJ524403 JPB524403:JPF524403 JYX524403:JZB524403 KIT524403:KIX524403 KSP524403:KST524403 LCL524403:LCP524403 LMH524403:LML524403 LWD524403:LWH524403 MFZ524403:MGD524403 MPV524403:MPZ524403 MZR524403:MZV524403 NJN524403:NJR524403 NTJ524403:NTN524403 ODF524403:ODJ524403 ONB524403:ONF524403 OWX524403:OXB524403 PGT524403:PGX524403 PQP524403:PQT524403 QAL524403:QAP524403 QKH524403:QKL524403 QUD524403:QUH524403 RDZ524403:RED524403 RNV524403:RNZ524403 RXR524403:RXV524403 SHN524403:SHR524403 SRJ524403:SRN524403 TBF524403:TBJ524403 TLB524403:TLF524403 TUX524403:TVB524403 UET524403:UEX524403 UOP524403:UOT524403 UYL524403:UYP524403 VIH524403:VIL524403 VSD524403:VSH524403 WBZ524403:WCD524403 WLV524403:WLZ524403 WVR524403:WVV524403 J589939:N589939 JF589939:JJ589939 TB589939:TF589939 ACX589939:ADB589939 AMT589939:AMX589939 AWP589939:AWT589939 BGL589939:BGP589939 BQH589939:BQL589939 CAD589939:CAH589939 CJZ589939:CKD589939 CTV589939:CTZ589939 DDR589939:DDV589939 DNN589939:DNR589939 DXJ589939:DXN589939 EHF589939:EHJ589939 ERB589939:ERF589939 FAX589939:FBB589939 FKT589939:FKX589939 FUP589939:FUT589939 GEL589939:GEP589939 GOH589939:GOL589939 GYD589939:GYH589939 HHZ589939:HID589939 HRV589939:HRZ589939 IBR589939:IBV589939 ILN589939:ILR589939 IVJ589939:IVN589939 JFF589939:JFJ589939 JPB589939:JPF589939 JYX589939:JZB589939 KIT589939:KIX589939 KSP589939:KST589939 LCL589939:LCP589939 LMH589939:LML589939 LWD589939:LWH589939 MFZ589939:MGD589939 MPV589939:MPZ589939 MZR589939:MZV589939 NJN589939:NJR589939 NTJ589939:NTN589939 ODF589939:ODJ589939 ONB589939:ONF589939 OWX589939:OXB589939 PGT589939:PGX589939 PQP589939:PQT589939 QAL589939:QAP589939 QKH589939:QKL589939 QUD589939:QUH589939 RDZ589939:RED589939 RNV589939:RNZ589939 RXR589939:RXV589939 SHN589939:SHR589939 SRJ589939:SRN589939 TBF589939:TBJ589939 TLB589939:TLF589939 TUX589939:TVB589939 UET589939:UEX589939 UOP589939:UOT589939 UYL589939:UYP589939 VIH589939:VIL589939 VSD589939:VSH589939 WBZ589939:WCD589939 WLV589939:WLZ589939 WVR589939:WVV589939 J655475:N655475 JF655475:JJ655475 TB655475:TF655475 ACX655475:ADB655475 AMT655475:AMX655475 AWP655475:AWT655475 BGL655475:BGP655475 BQH655475:BQL655475 CAD655475:CAH655475 CJZ655475:CKD655475 CTV655475:CTZ655475 DDR655475:DDV655475 DNN655475:DNR655475 DXJ655475:DXN655475 EHF655475:EHJ655475 ERB655475:ERF655475 FAX655475:FBB655475 FKT655475:FKX655475 FUP655475:FUT655475 GEL655475:GEP655475 GOH655475:GOL655475 GYD655475:GYH655475 HHZ655475:HID655475 HRV655475:HRZ655475 IBR655475:IBV655475 ILN655475:ILR655475 IVJ655475:IVN655475 JFF655475:JFJ655475 JPB655475:JPF655475 JYX655475:JZB655475 KIT655475:KIX655475 KSP655475:KST655475 LCL655475:LCP655475 LMH655475:LML655475 LWD655475:LWH655475 MFZ655475:MGD655475 MPV655475:MPZ655475 MZR655475:MZV655475 NJN655475:NJR655475 NTJ655475:NTN655475 ODF655475:ODJ655475 ONB655475:ONF655475 OWX655475:OXB655475 PGT655475:PGX655475 PQP655475:PQT655475 QAL655475:QAP655475 QKH655475:QKL655475 QUD655475:QUH655475 RDZ655475:RED655475 RNV655475:RNZ655475 RXR655475:RXV655475 SHN655475:SHR655475 SRJ655475:SRN655475 TBF655475:TBJ655475 TLB655475:TLF655475 TUX655475:TVB655475 UET655475:UEX655475 UOP655475:UOT655475 UYL655475:UYP655475 VIH655475:VIL655475 VSD655475:VSH655475 WBZ655475:WCD655475 WLV655475:WLZ655475 WVR655475:WVV655475 J721011:N721011 JF721011:JJ721011 TB721011:TF721011 ACX721011:ADB721011 AMT721011:AMX721011 AWP721011:AWT721011 BGL721011:BGP721011 BQH721011:BQL721011 CAD721011:CAH721011 CJZ721011:CKD721011 CTV721011:CTZ721011 DDR721011:DDV721011 DNN721011:DNR721011 DXJ721011:DXN721011 EHF721011:EHJ721011 ERB721011:ERF721011 FAX721011:FBB721011 FKT721011:FKX721011 FUP721011:FUT721011 GEL721011:GEP721011 GOH721011:GOL721011 GYD721011:GYH721011 HHZ721011:HID721011 HRV721011:HRZ721011 IBR721011:IBV721011 ILN721011:ILR721011 IVJ721011:IVN721011 JFF721011:JFJ721011 JPB721011:JPF721011 JYX721011:JZB721011 KIT721011:KIX721011 KSP721011:KST721011 LCL721011:LCP721011 LMH721011:LML721011 LWD721011:LWH721011 MFZ721011:MGD721011 MPV721011:MPZ721011 MZR721011:MZV721011 NJN721011:NJR721011 NTJ721011:NTN721011 ODF721011:ODJ721011 ONB721011:ONF721011 OWX721011:OXB721011 PGT721011:PGX721011 PQP721011:PQT721011 QAL721011:QAP721011 QKH721011:QKL721011 QUD721011:QUH721011 RDZ721011:RED721011 RNV721011:RNZ721011 RXR721011:RXV721011 SHN721011:SHR721011 SRJ721011:SRN721011 TBF721011:TBJ721011 TLB721011:TLF721011 TUX721011:TVB721011 UET721011:UEX721011 UOP721011:UOT721011 UYL721011:UYP721011 VIH721011:VIL721011 VSD721011:VSH721011 WBZ721011:WCD721011 WLV721011:WLZ721011 WVR721011:WVV721011 J786547:N786547 JF786547:JJ786547 TB786547:TF786547 ACX786547:ADB786547 AMT786547:AMX786547 AWP786547:AWT786547 BGL786547:BGP786547 BQH786547:BQL786547 CAD786547:CAH786547 CJZ786547:CKD786547 CTV786547:CTZ786547 DDR786547:DDV786547 DNN786547:DNR786547 DXJ786547:DXN786547 EHF786547:EHJ786547 ERB786547:ERF786547 FAX786547:FBB786547 FKT786547:FKX786547 FUP786547:FUT786547 GEL786547:GEP786547 GOH786547:GOL786547 GYD786547:GYH786547 HHZ786547:HID786547 HRV786547:HRZ786547 IBR786547:IBV786547 ILN786547:ILR786547 IVJ786547:IVN786547 JFF786547:JFJ786547 JPB786547:JPF786547 JYX786547:JZB786547 KIT786547:KIX786547 KSP786547:KST786547 LCL786547:LCP786547 LMH786547:LML786547 LWD786547:LWH786547 MFZ786547:MGD786547 MPV786547:MPZ786547 MZR786547:MZV786547 NJN786547:NJR786547 NTJ786547:NTN786547 ODF786547:ODJ786547 ONB786547:ONF786547 OWX786547:OXB786547 PGT786547:PGX786547 PQP786547:PQT786547 QAL786547:QAP786547 QKH786547:QKL786547 QUD786547:QUH786547 RDZ786547:RED786547 RNV786547:RNZ786547 RXR786547:RXV786547 SHN786547:SHR786547 SRJ786547:SRN786547 TBF786547:TBJ786547 TLB786547:TLF786547 TUX786547:TVB786547 UET786547:UEX786547 UOP786547:UOT786547 UYL786547:UYP786547 VIH786547:VIL786547 VSD786547:VSH786547 WBZ786547:WCD786547 WLV786547:WLZ786547 WVR786547:WVV786547 J852083:N852083 JF852083:JJ852083 TB852083:TF852083 ACX852083:ADB852083 AMT852083:AMX852083 AWP852083:AWT852083 BGL852083:BGP852083 BQH852083:BQL852083 CAD852083:CAH852083 CJZ852083:CKD852083 CTV852083:CTZ852083 DDR852083:DDV852083 DNN852083:DNR852083 DXJ852083:DXN852083 EHF852083:EHJ852083 ERB852083:ERF852083 FAX852083:FBB852083 FKT852083:FKX852083 FUP852083:FUT852083 GEL852083:GEP852083 GOH852083:GOL852083 GYD852083:GYH852083 HHZ852083:HID852083 HRV852083:HRZ852083 IBR852083:IBV852083 ILN852083:ILR852083 IVJ852083:IVN852083 JFF852083:JFJ852083 JPB852083:JPF852083 JYX852083:JZB852083 KIT852083:KIX852083 KSP852083:KST852083 LCL852083:LCP852083 LMH852083:LML852083 LWD852083:LWH852083 MFZ852083:MGD852083 MPV852083:MPZ852083 MZR852083:MZV852083 NJN852083:NJR852083 NTJ852083:NTN852083 ODF852083:ODJ852083 ONB852083:ONF852083 OWX852083:OXB852083 PGT852083:PGX852083 PQP852083:PQT852083 QAL852083:QAP852083 QKH852083:QKL852083 QUD852083:QUH852083 RDZ852083:RED852083 RNV852083:RNZ852083 RXR852083:RXV852083 SHN852083:SHR852083 SRJ852083:SRN852083 TBF852083:TBJ852083 TLB852083:TLF852083 TUX852083:TVB852083 UET852083:UEX852083 UOP852083:UOT852083 UYL852083:UYP852083 VIH852083:VIL852083 VSD852083:VSH852083 WBZ852083:WCD852083 WLV852083:WLZ852083 WVR852083:WVV852083 J917619:N917619 JF917619:JJ917619 TB917619:TF917619 ACX917619:ADB917619 AMT917619:AMX917619 AWP917619:AWT917619 BGL917619:BGP917619 BQH917619:BQL917619 CAD917619:CAH917619 CJZ917619:CKD917619 CTV917619:CTZ917619 DDR917619:DDV917619 DNN917619:DNR917619 DXJ917619:DXN917619 EHF917619:EHJ917619 ERB917619:ERF917619 FAX917619:FBB917619 FKT917619:FKX917619 FUP917619:FUT917619 GEL917619:GEP917619 GOH917619:GOL917619 GYD917619:GYH917619 HHZ917619:HID917619 HRV917619:HRZ917619 IBR917619:IBV917619 ILN917619:ILR917619 IVJ917619:IVN917619 JFF917619:JFJ917619 JPB917619:JPF917619 JYX917619:JZB917619 KIT917619:KIX917619 KSP917619:KST917619 LCL917619:LCP917619 LMH917619:LML917619 LWD917619:LWH917619 MFZ917619:MGD917619 MPV917619:MPZ917619 MZR917619:MZV917619 NJN917619:NJR917619 NTJ917619:NTN917619 ODF917619:ODJ917619 ONB917619:ONF917619 OWX917619:OXB917619 PGT917619:PGX917619 PQP917619:PQT917619 QAL917619:QAP917619 QKH917619:QKL917619 QUD917619:QUH917619 RDZ917619:RED917619 RNV917619:RNZ917619 RXR917619:RXV917619 SHN917619:SHR917619 SRJ917619:SRN917619 TBF917619:TBJ917619 TLB917619:TLF917619 TUX917619:TVB917619 UET917619:UEX917619 UOP917619:UOT917619 UYL917619:UYP917619 VIH917619:VIL917619 VSD917619:VSH917619 WBZ917619:WCD917619 WLV917619:WLZ917619 WVR917619:WVV917619 J983155:N983155 JF983155:JJ983155 TB983155:TF983155 ACX983155:ADB983155 AMT983155:AMX983155 AWP983155:AWT983155 BGL983155:BGP983155 BQH983155:BQL983155 CAD983155:CAH983155 CJZ983155:CKD983155 CTV983155:CTZ983155 DDR983155:DDV983155 DNN983155:DNR983155 DXJ983155:DXN983155 EHF983155:EHJ983155 ERB983155:ERF983155 FAX983155:FBB983155 FKT983155:FKX983155 FUP983155:FUT983155 GEL983155:GEP983155 GOH983155:GOL983155 GYD983155:GYH983155 HHZ983155:HID983155 HRV983155:HRZ983155 IBR983155:IBV983155 ILN983155:ILR983155 IVJ983155:IVN983155 JFF983155:JFJ983155 JPB983155:JPF983155 JYX983155:JZB983155 KIT983155:KIX983155 KSP983155:KST983155 LCL983155:LCP983155 LMH983155:LML983155 LWD983155:LWH983155 MFZ983155:MGD983155 MPV983155:MPZ983155 MZR983155:MZV983155 NJN983155:NJR983155 NTJ983155:NTN983155 ODF983155:ODJ983155 ONB983155:ONF983155 OWX983155:OXB983155 PGT983155:PGX983155 PQP983155:PQT983155 QAL983155:QAP983155 QKH983155:QKL983155 QUD983155:QUH983155 RDZ983155:RED983155 RNV983155:RNZ983155 RXR983155:RXV983155 SHN983155:SHR983155 SRJ983155:SRN983155 TBF983155:TBJ983155 TLB983155:TLF983155 TUX983155:TVB983155 UET983155:UEX983155 UOP983155:UOT983155 UYL983155:UYP983155 VIH983155:VIL983155 VSD983155:VSH983155 WBZ983155:WCD983155 WLV983155:WLZ983155 WVR983155:WVV983155" xr:uid="{00000000-0002-0000-0900-000009000000}"/>
    <dataValidation allowBlank="1" showInputMessage="1" showErrorMessage="1" prompt="All other operating expenses not captured in above expense categories" sqref="J107:N107 JF107:JJ107 TB107:TF107 ACX107:ADB107 AMT107:AMX107 AWP107:AWT107 BGL107:BGP107 BQH107:BQL107 CAD107:CAH107 CJZ107:CKD107 CTV107:CTZ107 DDR107:DDV107 DNN107:DNR107 DXJ107:DXN107 EHF107:EHJ107 ERB107:ERF107 FAX107:FBB107 FKT107:FKX107 FUP107:FUT107 GEL107:GEP107 GOH107:GOL107 GYD107:GYH107 HHZ107:HID107 HRV107:HRZ107 IBR107:IBV107 ILN107:ILR107 IVJ107:IVN107 JFF107:JFJ107 JPB107:JPF107 JYX107:JZB107 KIT107:KIX107 KSP107:KST107 LCL107:LCP107 LMH107:LML107 LWD107:LWH107 MFZ107:MGD107 MPV107:MPZ107 MZR107:MZV107 NJN107:NJR107 NTJ107:NTN107 ODF107:ODJ107 ONB107:ONF107 OWX107:OXB107 PGT107:PGX107 PQP107:PQT107 QAL107:QAP107 QKH107:QKL107 QUD107:QUH107 RDZ107:RED107 RNV107:RNZ107 RXR107:RXV107 SHN107:SHR107 SRJ107:SRN107 TBF107:TBJ107 TLB107:TLF107 TUX107:TVB107 UET107:UEX107 UOP107:UOT107 UYL107:UYP107 VIH107:VIL107 VSD107:VSH107 WBZ107:WCD107 WLV107:WLZ107 WVR107:WVV107 J65643:N65643 JF65643:JJ65643 TB65643:TF65643 ACX65643:ADB65643 AMT65643:AMX65643 AWP65643:AWT65643 BGL65643:BGP65643 BQH65643:BQL65643 CAD65643:CAH65643 CJZ65643:CKD65643 CTV65643:CTZ65643 DDR65643:DDV65643 DNN65643:DNR65643 DXJ65643:DXN65643 EHF65643:EHJ65643 ERB65643:ERF65643 FAX65643:FBB65643 FKT65643:FKX65643 FUP65643:FUT65643 GEL65643:GEP65643 GOH65643:GOL65643 GYD65643:GYH65643 HHZ65643:HID65643 HRV65643:HRZ65643 IBR65643:IBV65643 ILN65643:ILR65643 IVJ65643:IVN65643 JFF65643:JFJ65643 JPB65643:JPF65643 JYX65643:JZB65643 KIT65643:KIX65643 KSP65643:KST65643 LCL65643:LCP65643 LMH65643:LML65643 LWD65643:LWH65643 MFZ65643:MGD65643 MPV65643:MPZ65643 MZR65643:MZV65643 NJN65643:NJR65643 NTJ65643:NTN65643 ODF65643:ODJ65643 ONB65643:ONF65643 OWX65643:OXB65643 PGT65643:PGX65643 PQP65643:PQT65643 QAL65643:QAP65643 QKH65643:QKL65643 QUD65643:QUH65643 RDZ65643:RED65643 RNV65643:RNZ65643 RXR65643:RXV65643 SHN65643:SHR65643 SRJ65643:SRN65643 TBF65643:TBJ65643 TLB65643:TLF65643 TUX65643:TVB65643 UET65643:UEX65643 UOP65643:UOT65643 UYL65643:UYP65643 VIH65643:VIL65643 VSD65643:VSH65643 WBZ65643:WCD65643 WLV65643:WLZ65643 WVR65643:WVV65643 J131179:N131179 JF131179:JJ131179 TB131179:TF131179 ACX131179:ADB131179 AMT131179:AMX131179 AWP131179:AWT131179 BGL131179:BGP131179 BQH131179:BQL131179 CAD131179:CAH131179 CJZ131179:CKD131179 CTV131179:CTZ131179 DDR131179:DDV131179 DNN131179:DNR131179 DXJ131179:DXN131179 EHF131179:EHJ131179 ERB131179:ERF131179 FAX131179:FBB131179 FKT131179:FKX131179 FUP131179:FUT131179 GEL131179:GEP131179 GOH131179:GOL131179 GYD131179:GYH131179 HHZ131179:HID131179 HRV131179:HRZ131179 IBR131179:IBV131179 ILN131179:ILR131179 IVJ131179:IVN131179 JFF131179:JFJ131179 JPB131179:JPF131179 JYX131179:JZB131179 KIT131179:KIX131179 KSP131179:KST131179 LCL131179:LCP131179 LMH131179:LML131179 LWD131179:LWH131179 MFZ131179:MGD131179 MPV131179:MPZ131179 MZR131179:MZV131179 NJN131179:NJR131179 NTJ131179:NTN131179 ODF131179:ODJ131179 ONB131179:ONF131179 OWX131179:OXB131179 PGT131179:PGX131179 PQP131179:PQT131179 QAL131179:QAP131179 QKH131179:QKL131179 QUD131179:QUH131179 RDZ131179:RED131179 RNV131179:RNZ131179 RXR131179:RXV131179 SHN131179:SHR131179 SRJ131179:SRN131179 TBF131179:TBJ131179 TLB131179:TLF131179 TUX131179:TVB131179 UET131179:UEX131179 UOP131179:UOT131179 UYL131179:UYP131179 VIH131179:VIL131179 VSD131179:VSH131179 WBZ131179:WCD131179 WLV131179:WLZ131179 WVR131179:WVV131179 J196715:N196715 JF196715:JJ196715 TB196715:TF196715 ACX196715:ADB196715 AMT196715:AMX196715 AWP196715:AWT196715 BGL196715:BGP196715 BQH196715:BQL196715 CAD196715:CAH196715 CJZ196715:CKD196715 CTV196715:CTZ196715 DDR196715:DDV196715 DNN196715:DNR196715 DXJ196715:DXN196715 EHF196715:EHJ196715 ERB196715:ERF196715 FAX196715:FBB196715 FKT196715:FKX196715 FUP196715:FUT196715 GEL196715:GEP196715 GOH196715:GOL196715 GYD196715:GYH196715 HHZ196715:HID196715 HRV196715:HRZ196715 IBR196715:IBV196715 ILN196715:ILR196715 IVJ196715:IVN196715 JFF196715:JFJ196715 JPB196715:JPF196715 JYX196715:JZB196715 KIT196715:KIX196715 KSP196715:KST196715 LCL196715:LCP196715 LMH196715:LML196715 LWD196715:LWH196715 MFZ196715:MGD196715 MPV196715:MPZ196715 MZR196715:MZV196715 NJN196715:NJR196715 NTJ196715:NTN196715 ODF196715:ODJ196715 ONB196715:ONF196715 OWX196715:OXB196715 PGT196715:PGX196715 PQP196715:PQT196715 QAL196715:QAP196715 QKH196715:QKL196715 QUD196715:QUH196715 RDZ196715:RED196715 RNV196715:RNZ196715 RXR196715:RXV196715 SHN196715:SHR196715 SRJ196715:SRN196715 TBF196715:TBJ196715 TLB196715:TLF196715 TUX196715:TVB196715 UET196715:UEX196715 UOP196715:UOT196715 UYL196715:UYP196715 VIH196715:VIL196715 VSD196715:VSH196715 WBZ196715:WCD196715 WLV196715:WLZ196715 WVR196715:WVV196715 J262251:N262251 JF262251:JJ262251 TB262251:TF262251 ACX262251:ADB262251 AMT262251:AMX262251 AWP262251:AWT262251 BGL262251:BGP262251 BQH262251:BQL262251 CAD262251:CAH262251 CJZ262251:CKD262251 CTV262251:CTZ262251 DDR262251:DDV262251 DNN262251:DNR262251 DXJ262251:DXN262251 EHF262251:EHJ262251 ERB262251:ERF262251 FAX262251:FBB262251 FKT262251:FKX262251 FUP262251:FUT262251 GEL262251:GEP262251 GOH262251:GOL262251 GYD262251:GYH262251 HHZ262251:HID262251 HRV262251:HRZ262251 IBR262251:IBV262251 ILN262251:ILR262251 IVJ262251:IVN262251 JFF262251:JFJ262251 JPB262251:JPF262251 JYX262251:JZB262251 KIT262251:KIX262251 KSP262251:KST262251 LCL262251:LCP262251 LMH262251:LML262251 LWD262251:LWH262251 MFZ262251:MGD262251 MPV262251:MPZ262251 MZR262251:MZV262251 NJN262251:NJR262251 NTJ262251:NTN262251 ODF262251:ODJ262251 ONB262251:ONF262251 OWX262251:OXB262251 PGT262251:PGX262251 PQP262251:PQT262251 QAL262251:QAP262251 QKH262251:QKL262251 QUD262251:QUH262251 RDZ262251:RED262251 RNV262251:RNZ262251 RXR262251:RXV262251 SHN262251:SHR262251 SRJ262251:SRN262251 TBF262251:TBJ262251 TLB262251:TLF262251 TUX262251:TVB262251 UET262251:UEX262251 UOP262251:UOT262251 UYL262251:UYP262251 VIH262251:VIL262251 VSD262251:VSH262251 WBZ262251:WCD262251 WLV262251:WLZ262251 WVR262251:WVV262251 J327787:N327787 JF327787:JJ327787 TB327787:TF327787 ACX327787:ADB327787 AMT327787:AMX327787 AWP327787:AWT327787 BGL327787:BGP327787 BQH327787:BQL327787 CAD327787:CAH327787 CJZ327787:CKD327787 CTV327787:CTZ327787 DDR327787:DDV327787 DNN327787:DNR327787 DXJ327787:DXN327787 EHF327787:EHJ327787 ERB327787:ERF327787 FAX327787:FBB327787 FKT327787:FKX327787 FUP327787:FUT327787 GEL327787:GEP327787 GOH327787:GOL327787 GYD327787:GYH327787 HHZ327787:HID327787 HRV327787:HRZ327787 IBR327787:IBV327787 ILN327787:ILR327787 IVJ327787:IVN327787 JFF327787:JFJ327787 JPB327787:JPF327787 JYX327787:JZB327787 KIT327787:KIX327787 KSP327787:KST327787 LCL327787:LCP327787 LMH327787:LML327787 LWD327787:LWH327787 MFZ327787:MGD327787 MPV327787:MPZ327787 MZR327787:MZV327787 NJN327787:NJR327787 NTJ327787:NTN327787 ODF327787:ODJ327787 ONB327787:ONF327787 OWX327787:OXB327787 PGT327787:PGX327787 PQP327787:PQT327787 QAL327787:QAP327787 QKH327787:QKL327787 QUD327787:QUH327787 RDZ327787:RED327787 RNV327787:RNZ327787 RXR327787:RXV327787 SHN327787:SHR327787 SRJ327787:SRN327787 TBF327787:TBJ327787 TLB327787:TLF327787 TUX327787:TVB327787 UET327787:UEX327787 UOP327787:UOT327787 UYL327787:UYP327787 VIH327787:VIL327787 VSD327787:VSH327787 WBZ327787:WCD327787 WLV327787:WLZ327787 WVR327787:WVV327787 J393323:N393323 JF393323:JJ393323 TB393323:TF393323 ACX393323:ADB393323 AMT393323:AMX393323 AWP393323:AWT393323 BGL393323:BGP393323 BQH393323:BQL393323 CAD393323:CAH393323 CJZ393323:CKD393323 CTV393323:CTZ393323 DDR393323:DDV393323 DNN393323:DNR393323 DXJ393323:DXN393323 EHF393323:EHJ393323 ERB393323:ERF393323 FAX393323:FBB393323 FKT393323:FKX393323 FUP393323:FUT393323 GEL393323:GEP393323 GOH393323:GOL393323 GYD393323:GYH393323 HHZ393323:HID393323 HRV393323:HRZ393323 IBR393323:IBV393323 ILN393323:ILR393323 IVJ393323:IVN393323 JFF393323:JFJ393323 JPB393323:JPF393323 JYX393323:JZB393323 KIT393323:KIX393323 KSP393323:KST393323 LCL393323:LCP393323 LMH393323:LML393323 LWD393323:LWH393323 MFZ393323:MGD393323 MPV393323:MPZ393323 MZR393323:MZV393323 NJN393323:NJR393323 NTJ393323:NTN393323 ODF393323:ODJ393323 ONB393323:ONF393323 OWX393323:OXB393323 PGT393323:PGX393323 PQP393323:PQT393323 QAL393323:QAP393323 QKH393323:QKL393323 QUD393323:QUH393323 RDZ393323:RED393323 RNV393323:RNZ393323 RXR393323:RXV393323 SHN393323:SHR393323 SRJ393323:SRN393323 TBF393323:TBJ393323 TLB393323:TLF393323 TUX393323:TVB393323 UET393323:UEX393323 UOP393323:UOT393323 UYL393323:UYP393323 VIH393323:VIL393323 VSD393323:VSH393323 WBZ393323:WCD393323 WLV393323:WLZ393323 WVR393323:WVV393323 J458859:N458859 JF458859:JJ458859 TB458859:TF458859 ACX458859:ADB458859 AMT458859:AMX458859 AWP458859:AWT458859 BGL458859:BGP458859 BQH458859:BQL458859 CAD458859:CAH458859 CJZ458859:CKD458859 CTV458859:CTZ458859 DDR458859:DDV458859 DNN458859:DNR458859 DXJ458859:DXN458859 EHF458859:EHJ458859 ERB458859:ERF458859 FAX458859:FBB458859 FKT458859:FKX458859 FUP458859:FUT458859 GEL458859:GEP458859 GOH458859:GOL458859 GYD458859:GYH458859 HHZ458859:HID458859 HRV458859:HRZ458859 IBR458859:IBV458859 ILN458859:ILR458859 IVJ458859:IVN458859 JFF458859:JFJ458859 JPB458859:JPF458859 JYX458859:JZB458859 KIT458859:KIX458859 KSP458859:KST458859 LCL458859:LCP458859 LMH458859:LML458859 LWD458859:LWH458859 MFZ458859:MGD458859 MPV458859:MPZ458859 MZR458859:MZV458859 NJN458859:NJR458859 NTJ458859:NTN458859 ODF458859:ODJ458859 ONB458859:ONF458859 OWX458859:OXB458859 PGT458859:PGX458859 PQP458859:PQT458859 QAL458859:QAP458859 QKH458859:QKL458859 QUD458859:QUH458859 RDZ458859:RED458859 RNV458859:RNZ458859 RXR458859:RXV458859 SHN458859:SHR458859 SRJ458859:SRN458859 TBF458859:TBJ458859 TLB458859:TLF458859 TUX458859:TVB458859 UET458859:UEX458859 UOP458859:UOT458859 UYL458859:UYP458859 VIH458859:VIL458859 VSD458859:VSH458859 WBZ458859:WCD458859 WLV458859:WLZ458859 WVR458859:WVV458859 J524395:N524395 JF524395:JJ524395 TB524395:TF524395 ACX524395:ADB524395 AMT524395:AMX524395 AWP524395:AWT524395 BGL524395:BGP524395 BQH524395:BQL524395 CAD524395:CAH524395 CJZ524395:CKD524395 CTV524395:CTZ524395 DDR524395:DDV524395 DNN524395:DNR524395 DXJ524395:DXN524395 EHF524395:EHJ524395 ERB524395:ERF524395 FAX524395:FBB524395 FKT524395:FKX524395 FUP524395:FUT524395 GEL524395:GEP524395 GOH524395:GOL524395 GYD524395:GYH524395 HHZ524395:HID524395 HRV524395:HRZ524395 IBR524395:IBV524395 ILN524395:ILR524395 IVJ524395:IVN524395 JFF524395:JFJ524395 JPB524395:JPF524395 JYX524395:JZB524395 KIT524395:KIX524395 KSP524395:KST524395 LCL524395:LCP524395 LMH524395:LML524395 LWD524395:LWH524395 MFZ524395:MGD524395 MPV524395:MPZ524395 MZR524395:MZV524395 NJN524395:NJR524395 NTJ524395:NTN524395 ODF524395:ODJ524395 ONB524395:ONF524395 OWX524395:OXB524395 PGT524395:PGX524395 PQP524395:PQT524395 QAL524395:QAP524395 QKH524395:QKL524395 QUD524395:QUH524395 RDZ524395:RED524395 RNV524395:RNZ524395 RXR524395:RXV524395 SHN524395:SHR524395 SRJ524395:SRN524395 TBF524395:TBJ524395 TLB524395:TLF524395 TUX524395:TVB524395 UET524395:UEX524395 UOP524395:UOT524395 UYL524395:UYP524395 VIH524395:VIL524395 VSD524395:VSH524395 WBZ524395:WCD524395 WLV524395:WLZ524395 WVR524395:WVV524395 J589931:N589931 JF589931:JJ589931 TB589931:TF589931 ACX589931:ADB589931 AMT589931:AMX589931 AWP589931:AWT589931 BGL589931:BGP589931 BQH589931:BQL589931 CAD589931:CAH589931 CJZ589931:CKD589931 CTV589931:CTZ589931 DDR589931:DDV589931 DNN589931:DNR589931 DXJ589931:DXN589931 EHF589931:EHJ589931 ERB589931:ERF589931 FAX589931:FBB589931 FKT589931:FKX589931 FUP589931:FUT589931 GEL589931:GEP589931 GOH589931:GOL589931 GYD589931:GYH589931 HHZ589931:HID589931 HRV589931:HRZ589931 IBR589931:IBV589931 ILN589931:ILR589931 IVJ589931:IVN589931 JFF589931:JFJ589931 JPB589931:JPF589931 JYX589931:JZB589931 KIT589931:KIX589931 KSP589931:KST589931 LCL589931:LCP589931 LMH589931:LML589931 LWD589931:LWH589931 MFZ589931:MGD589931 MPV589931:MPZ589931 MZR589931:MZV589931 NJN589931:NJR589931 NTJ589931:NTN589931 ODF589931:ODJ589931 ONB589931:ONF589931 OWX589931:OXB589931 PGT589931:PGX589931 PQP589931:PQT589931 QAL589931:QAP589931 QKH589931:QKL589931 QUD589931:QUH589931 RDZ589931:RED589931 RNV589931:RNZ589931 RXR589931:RXV589931 SHN589931:SHR589931 SRJ589931:SRN589931 TBF589931:TBJ589931 TLB589931:TLF589931 TUX589931:TVB589931 UET589931:UEX589931 UOP589931:UOT589931 UYL589931:UYP589931 VIH589931:VIL589931 VSD589931:VSH589931 WBZ589931:WCD589931 WLV589931:WLZ589931 WVR589931:WVV589931 J655467:N655467 JF655467:JJ655467 TB655467:TF655467 ACX655467:ADB655467 AMT655467:AMX655467 AWP655467:AWT655467 BGL655467:BGP655467 BQH655467:BQL655467 CAD655467:CAH655467 CJZ655467:CKD655467 CTV655467:CTZ655467 DDR655467:DDV655467 DNN655467:DNR655467 DXJ655467:DXN655467 EHF655467:EHJ655467 ERB655467:ERF655467 FAX655467:FBB655467 FKT655467:FKX655467 FUP655467:FUT655467 GEL655467:GEP655467 GOH655467:GOL655467 GYD655467:GYH655467 HHZ655467:HID655467 HRV655467:HRZ655467 IBR655467:IBV655467 ILN655467:ILR655467 IVJ655467:IVN655467 JFF655467:JFJ655467 JPB655467:JPF655467 JYX655467:JZB655467 KIT655467:KIX655467 KSP655467:KST655467 LCL655467:LCP655467 LMH655467:LML655467 LWD655467:LWH655467 MFZ655467:MGD655467 MPV655467:MPZ655467 MZR655467:MZV655467 NJN655467:NJR655467 NTJ655467:NTN655467 ODF655467:ODJ655467 ONB655467:ONF655467 OWX655467:OXB655467 PGT655467:PGX655467 PQP655467:PQT655467 QAL655467:QAP655467 QKH655467:QKL655467 QUD655467:QUH655467 RDZ655467:RED655467 RNV655467:RNZ655467 RXR655467:RXV655467 SHN655467:SHR655467 SRJ655467:SRN655467 TBF655467:TBJ655467 TLB655467:TLF655467 TUX655467:TVB655467 UET655467:UEX655467 UOP655467:UOT655467 UYL655467:UYP655467 VIH655467:VIL655467 VSD655467:VSH655467 WBZ655467:WCD655467 WLV655467:WLZ655467 WVR655467:WVV655467 J721003:N721003 JF721003:JJ721003 TB721003:TF721003 ACX721003:ADB721003 AMT721003:AMX721003 AWP721003:AWT721003 BGL721003:BGP721003 BQH721003:BQL721003 CAD721003:CAH721003 CJZ721003:CKD721003 CTV721003:CTZ721003 DDR721003:DDV721003 DNN721003:DNR721003 DXJ721003:DXN721003 EHF721003:EHJ721003 ERB721003:ERF721003 FAX721003:FBB721003 FKT721003:FKX721003 FUP721003:FUT721003 GEL721003:GEP721003 GOH721003:GOL721003 GYD721003:GYH721003 HHZ721003:HID721003 HRV721003:HRZ721003 IBR721003:IBV721003 ILN721003:ILR721003 IVJ721003:IVN721003 JFF721003:JFJ721003 JPB721003:JPF721003 JYX721003:JZB721003 KIT721003:KIX721003 KSP721003:KST721003 LCL721003:LCP721003 LMH721003:LML721003 LWD721003:LWH721003 MFZ721003:MGD721003 MPV721003:MPZ721003 MZR721003:MZV721003 NJN721003:NJR721003 NTJ721003:NTN721003 ODF721003:ODJ721003 ONB721003:ONF721003 OWX721003:OXB721003 PGT721003:PGX721003 PQP721003:PQT721003 QAL721003:QAP721003 QKH721003:QKL721003 QUD721003:QUH721003 RDZ721003:RED721003 RNV721003:RNZ721003 RXR721003:RXV721003 SHN721003:SHR721003 SRJ721003:SRN721003 TBF721003:TBJ721003 TLB721003:TLF721003 TUX721003:TVB721003 UET721003:UEX721003 UOP721003:UOT721003 UYL721003:UYP721003 VIH721003:VIL721003 VSD721003:VSH721003 WBZ721003:WCD721003 WLV721003:WLZ721003 WVR721003:WVV721003 J786539:N786539 JF786539:JJ786539 TB786539:TF786539 ACX786539:ADB786539 AMT786539:AMX786539 AWP786539:AWT786539 BGL786539:BGP786539 BQH786539:BQL786539 CAD786539:CAH786539 CJZ786539:CKD786539 CTV786539:CTZ786539 DDR786539:DDV786539 DNN786539:DNR786539 DXJ786539:DXN786539 EHF786539:EHJ786539 ERB786539:ERF786539 FAX786539:FBB786539 FKT786539:FKX786539 FUP786539:FUT786539 GEL786539:GEP786539 GOH786539:GOL786539 GYD786539:GYH786539 HHZ786539:HID786539 HRV786539:HRZ786539 IBR786539:IBV786539 ILN786539:ILR786539 IVJ786539:IVN786539 JFF786539:JFJ786539 JPB786539:JPF786539 JYX786539:JZB786539 KIT786539:KIX786539 KSP786539:KST786539 LCL786539:LCP786539 LMH786539:LML786539 LWD786539:LWH786539 MFZ786539:MGD786539 MPV786539:MPZ786539 MZR786539:MZV786539 NJN786539:NJR786539 NTJ786539:NTN786539 ODF786539:ODJ786539 ONB786539:ONF786539 OWX786539:OXB786539 PGT786539:PGX786539 PQP786539:PQT786539 QAL786539:QAP786539 QKH786539:QKL786539 QUD786539:QUH786539 RDZ786539:RED786539 RNV786539:RNZ786539 RXR786539:RXV786539 SHN786539:SHR786539 SRJ786539:SRN786539 TBF786539:TBJ786539 TLB786539:TLF786539 TUX786539:TVB786539 UET786539:UEX786539 UOP786539:UOT786539 UYL786539:UYP786539 VIH786539:VIL786539 VSD786539:VSH786539 WBZ786539:WCD786539 WLV786539:WLZ786539 WVR786539:WVV786539 J852075:N852075 JF852075:JJ852075 TB852075:TF852075 ACX852075:ADB852075 AMT852075:AMX852075 AWP852075:AWT852075 BGL852075:BGP852075 BQH852075:BQL852075 CAD852075:CAH852075 CJZ852075:CKD852075 CTV852075:CTZ852075 DDR852075:DDV852075 DNN852075:DNR852075 DXJ852075:DXN852075 EHF852075:EHJ852075 ERB852075:ERF852075 FAX852075:FBB852075 FKT852075:FKX852075 FUP852075:FUT852075 GEL852075:GEP852075 GOH852075:GOL852075 GYD852075:GYH852075 HHZ852075:HID852075 HRV852075:HRZ852075 IBR852075:IBV852075 ILN852075:ILR852075 IVJ852075:IVN852075 JFF852075:JFJ852075 JPB852075:JPF852075 JYX852075:JZB852075 KIT852075:KIX852075 KSP852075:KST852075 LCL852075:LCP852075 LMH852075:LML852075 LWD852075:LWH852075 MFZ852075:MGD852075 MPV852075:MPZ852075 MZR852075:MZV852075 NJN852075:NJR852075 NTJ852075:NTN852075 ODF852075:ODJ852075 ONB852075:ONF852075 OWX852075:OXB852075 PGT852075:PGX852075 PQP852075:PQT852075 QAL852075:QAP852075 QKH852075:QKL852075 QUD852075:QUH852075 RDZ852075:RED852075 RNV852075:RNZ852075 RXR852075:RXV852075 SHN852075:SHR852075 SRJ852075:SRN852075 TBF852075:TBJ852075 TLB852075:TLF852075 TUX852075:TVB852075 UET852075:UEX852075 UOP852075:UOT852075 UYL852075:UYP852075 VIH852075:VIL852075 VSD852075:VSH852075 WBZ852075:WCD852075 WLV852075:WLZ852075 WVR852075:WVV852075 J917611:N917611 JF917611:JJ917611 TB917611:TF917611 ACX917611:ADB917611 AMT917611:AMX917611 AWP917611:AWT917611 BGL917611:BGP917611 BQH917611:BQL917611 CAD917611:CAH917611 CJZ917611:CKD917611 CTV917611:CTZ917611 DDR917611:DDV917611 DNN917611:DNR917611 DXJ917611:DXN917611 EHF917611:EHJ917611 ERB917611:ERF917611 FAX917611:FBB917611 FKT917611:FKX917611 FUP917611:FUT917611 GEL917611:GEP917611 GOH917611:GOL917611 GYD917611:GYH917611 HHZ917611:HID917611 HRV917611:HRZ917611 IBR917611:IBV917611 ILN917611:ILR917611 IVJ917611:IVN917611 JFF917611:JFJ917611 JPB917611:JPF917611 JYX917611:JZB917611 KIT917611:KIX917611 KSP917611:KST917611 LCL917611:LCP917611 LMH917611:LML917611 LWD917611:LWH917611 MFZ917611:MGD917611 MPV917611:MPZ917611 MZR917611:MZV917611 NJN917611:NJR917611 NTJ917611:NTN917611 ODF917611:ODJ917611 ONB917611:ONF917611 OWX917611:OXB917611 PGT917611:PGX917611 PQP917611:PQT917611 QAL917611:QAP917611 QKH917611:QKL917611 QUD917611:QUH917611 RDZ917611:RED917611 RNV917611:RNZ917611 RXR917611:RXV917611 SHN917611:SHR917611 SRJ917611:SRN917611 TBF917611:TBJ917611 TLB917611:TLF917611 TUX917611:TVB917611 UET917611:UEX917611 UOP917611:UOT917611 UYL917611:UYP917611 VIH917611:VIL917611 VSD917611:VSH917611 WBZ917611:WCD917611 WLV917611:WLZ917611 WVR917611:WVV917611 J983147:N983147 JF983147:JJ983147 TB983147:TF983147 ACX983147:ADB983147 AMT983147:AMX983147 AWP983147:AWT983147 BGL983147:BGP983147 BQH983147:BQL983147 CAD983147:CAH983147 CJZ983147:CKD983147 CTV983147:CTZ983147 DDR983147:DDV983147 DNN983147:DNR983147 DXJ983147:DXN983147 EHF983147:EHJ983147 ERB983147:ERF983147 FAX983147:FBB983147 FKT983147:FKX983147 FUP983147:FUT983147 GEL983147:GEP983147 GOH983147:GOL983147 GYD983147:GYH983147 HHZ983147:HID983147 HRV983147:HRZ983147 IBR983147:IBV983147 ILN983147:ILR983147 IVJ983147:IVN983147 JFF983147:JFJ983147 JPB983147:JPF983147 JYX983147:JZB983147 KIT983147:KIX983147 KSP983147:KST983147 LCL983147:LCP983147 LMH983147:LML983147 LWD983147:LWH983147 MFZ983147:MGD983147 MPV983147:MPZ983147 MZR983147:MZV983147 NJN983147:NJR983147 NTJ983147:NTN983147 ODF983147:ODJ983147 ONB983147:ONF983147 OWX983147:OXB983147 PGT983147:PGX983147 PQP983147:PQT983147 QAL983147:QAP983147 QKH983147:QKL983147 QUD983147:QUH983147 RDZ983147:RED983147 RNV983147:RNZ983147 RXR983147:RXV983147 SHN983147:SHR983147 SRJ983147:SRN983147 TBF983147:TBJ983147 TLB983147:TLF983147 TUX983147:TVB983147 UET983147:UEX983147 UOP983147:UOT983147 UYL983147:UYP983147 VIH983147:VIL983147 VSD983147:VSH983147 WBZ983147:WCD983147 WLV983147:WLZ983147 WVR983147:WVV983147" xr:uid="{00000000-0002-0000-0900-00000A000000}"/>
    <dataValidation allowBlank="1" showInputMessage="1" showErrorMessage="1" prompt="All non related therapy or pharmacy expense" sqref="J105:N105 JF105:JJ105 TB105:TF105 ACX105:ADB105 AMT105:AMX105 AWP105:AWT105 BGL105:BGP105 BQH105:BQL105 CAD105:CAH105 CJZ105:CKD105 CTV105:CTZ105 DDR105:DDV105 DNN105:DNR105 DXJ105:DXN105 EHF105:EHJ105 ERB105:ERF105 FAX105:FBB105 FKT105:FKX105 FUP105:FUT105 GEL105:GEP105 GOH105:GOL105 GYD105:GYH105 HHZ105:HID105 HRV105:HRZ105 IBR105:IBV105 ILN105:ILR105 IVJ105:IVN105 JFF105:JFJ105 JPB105:JPF105 JYX105:JZB105 KIT105:KIX105 KSP105:KST105 LCL105:LCP105 LMH105:LML105 LWD105:LWH105 MFZ105:MGD105 MPV105:MPZ105 MZR105:MZV105 NJN105:NJR105 NTJ105:NTN105 ODF105:ODJ105 ONB105:ONF105 OWX105:OXB105 PGT105:PGX105 PQP105:PQT105 QAL105:QAP105 QKH105:QKL105 QUD105:QUH105 RDZ105:RED105 RNV105:RNZ105 RXR105:RXV105 SHN105:SHR105 SRJ105:SRN105 TBF105:TBJ105 TLB105:TLF105 TUX105:TVB105 UET105:UEX105 UOP105:UOT105 UYL105:UYP105 VIH105:VIL105 VSD105:VSH105 WBZ105:WCD105 WLV105:WLZ105 WVR105:WVV105 J65641:N65641 JF65641:JJ65641 TB65641:TF65641 ACX65641:ADB65641 AMT65641:AMX65641 AWP65641:AWT65641 BGL65641:BGP65641 BQH65641:BQL65641 CAD65641:CAH65641 CJZ65641:CKD65641 CTV65641:CTZ65641 DDR65641:DDV65641 DNN65641:DNR65641 DXJ65641:DXN65641 EHF65641:EHJ65641 ERB65641:ERF65641 FAX65641:FBB65641 FKT65641:FKX65641 FUP65641:FUT65641 GEL65641:GEP65641 GOH65641:GOL65641 GYD65641:GYH65641 HHZ65641:HID65641 HRV65641:HRZ65641 IBR65641:IBV65641 ILN65641:ILR65641 IVJ65641:IVN65641 JFF65641:JFJ65641 JPB65641:JPF65641 JYX65641:JZB65641 KIT65641:KIX65641 KSP65641:KST65641 LCL65641:LCP65641 LMH65641:LML65641 LWD65641:LWH65641 MFZ65641:MGD65641 MPV65641:MPZ65641 MZR65641:MZV65641 NJN65641:NJR65641 NTJ65641:NTN65641 ODF65641:ODJ65641 ONB65641:ONF65641 OWX65641:OXB65641 PGT65641:PGX65641 PQP65641:PQT65641 QAL65641:QAP65641 QKH65641:QKL65641 QUD65641:QUH65641 RDZ65641:RED65641 RNV65641:RNZ65641 RXR65641:RXV65641 SHN65641:SHR65641 SRJ65641:SRN65641 TBF65641:TBJ65641 TLB65641:TLF65641 TUX65641:TVB65641 UET65641:UEX65641 UOP65641:UOT65641 UYL65641:UYP65641 VIH65641:VIL65641 VSD65641:VSH65641 WBZ65641:WCD65641 WLV65641:WLZ65641 WVR65641:WVV65641 J131177:N131177 JF131177:JJ131177 TB131177:TF131177 ACX131177:ADB131177 AMT131177:AMX131177 AWP131177:AWT131177 BGL131177:BGP131177 BQH131177:BQL131177 CAD131177:CAH131177 CJZ131177:CKD131177 CTV131177:CTZ131177 DDR131177:DDV131177 DNN131177:DNR131177 DXJ131177:DXN131177 EHF131177:EHJ131177 ERB131177:ERF131177 FAX131177:FBB131177 FKT131177:FKX131177 FUP131177:FUT131177 GEL131177:GEP131177 GOH131177:GOL131177 GYD131177:GYH131177 HHZ131177:HID131177 HRV131177:HRZ131177 IBR131177:IBV131177 ILN131177:ILR131177 IVJ131177:IVN131177 JFF131177:JFJ131177 JPB131177:JPF131177 JYX131177:JZB131177 KIT131177:KIX131177 KSP131177:KST131177 LCL131177:LCP131177 LMH131177:LML131177 LWD131177:LWH131177 MFZ131177:MGD131177 MPV131177:MPZ131177 MZR131177:MZV131177 NJN131177:NJR131177 NTJ131177:NTN131177 ODF131177:ODJ131177 ONB131177:ONF131177 OWX131177:OXB131177 PGT131177:PGX131177 PQP131177:PQT131177 QAL131177:QAP131177 QKH131177:QKL131177 QUD131177:QUH131177 RDZ131177:RED131177 RNV131177:RNZ131177 RXR131177:RXV131177 SHN131177:SHR131177 SRJ131177:SRN131177 TBF131177:TBJ131177 TLB131177:TLF131177 TUX131177:TVB131177 UET131177:UEX131177 UOP131177:UOT131177 UYL131177:UYP131177 VIH131177:VIL131177 VSD131177:VSH131177 WBZ131177:WCD131177 WLV131177:WLZ131177 WVR131177:WVV131177 J196713:N196713 JF196713:JJ196713 TB196713:TF196713 ACX196713:ADB196713 AMT196713:AMX196713 AWP196713:AWT196713 BGL196713:BGP196713 BQH196713:BQL196713 CAD196713:CAH196713 CJZ196713:CKD196713 CTV196713:CTZ196713 DDR196713:DDV196713 DNN196713:DNR196713 DXJ196713:DXN196713 EHF196713:EHJ196713 ERB196713:ERF196713 FAX196713:FBB196713 FKT196713:FKX196713 FUP196713:FUT196713 GEL196713:GEP196713 GOH196713:GOL196713 GYD196713:GYH196713 HHZ196713:HID196713 HRV196713:HRZ196713 IBR196713:IBV196713 ILN196713:ILR196713 IVJ196713:IVN196713 JFF196713:JFJ196713 JPB196713:JPF196713 JYX196713:JZB196713 KIT196713:KIX196713 KSP196713:KST196713 LCL196713:LCP196713 LMH196713:LML196713 LWD196713:LWH196713 MFZ196713:MGD196713 MPV196713:MPZ196713 MZR196713:MZV196713 NJN196713:NJR196713 NTJ196713:NTN196713 ODF196713:ODJ196713 ONB196713:ONF196713 OWX196713:OXB196713 PGT196713:PGX196713 PQP196713:PQT196713 QAL196713:QAP196713 QKH196713:QKL196713 QUD196713:QUH196713 RDZ196713:RED196713 RNV196713:RNZ196713 RXR196713:RXV196713 SHN196713:SHR196713 SRJ196713:SRN196713 TBF196713:TBJ196713 TLB196713:TLF196713 TUX196713:TVB196713 UET196713:UEX196713 UOP196713:UOT196713 UYL196713:UYP196713 VIH196713:VIL196713 VSD196713:VSH196713 WBZ196713:WCD196713 WLV196713:WLZ196713 WVR196713:WVV196713 J262249:N262249 JF262249:JJ262249 TB262249:TF262249 ACX262249:ADB262249 AMT262249:AMX262249 AWP262249:AWT262249 BGL262249:BGP262249 BQH262249:BQL262249 CAD262249:CAH262249 CJZ262249:CKD262249 CTV262249:CTZ262249 DDR262249:DDV262249 DNN262249:DNR262249 DXJ262249:DXN262249 EHF262249:EHJ262249 ERB262249:ERF262249 FAX262249:FBB262249 FKT262249:FKX262249 FUP262249:FUT262249 GEL262249:GEP262249 GOH262249:GOL262249 GYD262249:GYH262249 HHZ262249:HID262249 HRV262249:HRZ262249 IBR262249:IBV262249 ILN262249:ILR262249 IVJ262249:IVN262249 JFF262249:JFJ262249 JPB262249:JPF262249 JYX262249:JZB262249 KIT262249:KIX262249 KSP262249:KST262249 LCL262249:LCP262249 LMH262249:LML262249 LWD262249:LWH262249 MFZ262249:MGD262249 MPV262249:MPZ262249 MZR262249:MZV262249 NJN262249:NJR262249 NTJ262249:NTN262249 ODF262249:ODJ262249 ONB262249:ONF262249 OWX262249:OXB262249 PGT262249:PGX262249 PQP262249:PQT262249 QAL262249:QAP262249 QKH262249:QKL262249 QUD262249:QUH262249 RDZ262249:RED262249 RNV262249:RNZ262249 RXR262249:RXV262249 SHN262249:SHR262249 SRJ262249:SRN262249 TBF262249:TBJ262249 TLB262249:TLF262249 TUX262249:TVB262249 UET262249:UEX262249 UOP262249:UOT262249 UYL262249:UYP262249 VIH262249:VIL262249 VSD262249:VSH262249 WBZ262249:WCD262249 WLV262249:WLZ262249 WVR262249:WVV262249 J327785:N327785 JF327785:JJ327785 TB327785:TF327785 ACX327785:ADB327785 AMT327785:AMX327785 AWP327785:AWT327785 BGL327785:BGP327785 BQH327785:BQL327785 CAD327785:CAH327785 CJZ327785:CKD327785 CTV327785:CTZ327785 DDR327785:DDV327785 DNN327785:DNR327785 DXJ327785:DXN327785 EHF327785:EHJ327785 ERB327785:ERF327785 FAX327785:FBB327785 FKT327785:FKX327785 FUP327785:FUT327785 GEL327785:GEP327785 GOH327785:GOL327785 GYD327785:GYH327785 HHZ327785:HID327785 HRV327785:HRZ327785 IBR327785:IBV327785 ILN327785:ILR327785 IVJ327785:IVN327785 JFF327785:JFJ327785 JPB327785:JPF327785 JYX327785:JZB327785 KIT327785:KIX327785 KSP327785:KST327785 LCL327785:LCP327785 LMH327785:LML327785 LWD327785:LWH327785 MFZ327785:MGD327785 MPV327785:MPZ327785 MZR327785:MZV327785 NJN327785:NJR327785 NTJ327785:NTN327785 ODF327785:ODJ327785 ONB327785:ONF327785 OWX327785:OXB327785 PGT327785:PGX327785 PQP327785:PQT327785 QAL327785:QAP327785 QKH327785:QKL327785 QUD327785:QUH327785 RDZ327785:RED327785 RNV327785:RNZ327785 RXR327785:RXV327785 SHN327785:SHR327785 SRJ327785:SRN327785 TBF327785:TBJ327785 TLB327785:TLF327785 TUX327785:TVB327785 UET327785:UEX327785 UOP327785:UOT327785 UYL327785:UYP327785 VIH327785:VIL327785 VSD327785:VSH327785 WBZ327785:WCD327785 WLV327785:WLZ327785 WVR327785:WVV327785 J393321:N393321 JF393321:JJ393321 TB393321:TF393321 ACX393321:ADB393321 AMT393321:AMX393321 AWP393321:AWT393321 BGL393321:BGP393321 BQH393321:BQL393321 CAD393321:CAH393321 CJZ393321:CKD393321 CTV393321:CTZ393321 DDR393321:DDV393321 DNN393321:DNR393321 DXJ393321:DXN393321 EHF393321:EHJ393321 ERB393321:ERF393321 FAX393321:FBB393321 FKT393321:FKX393321 FUP393321:FUT393321 GEL393321:GEP393321 GOH393321:GOL393321 GYD393321:GYH393321 HHZ393321:HID393321 HRV393321:HRZ393321 IBR393321:IBV393321 ILN393321:ILR393321 IVJ393321:IVN393321 JFF393321:JFJ393321 JPB393321:JPF393321 JYX393321:JZB393321 KIT393321:KIX393321 KSP393321:KST393321 LCL393321:LCP393321 LMH393321:LML393321 LWD393321:LWH393321 MFZ393321:MGD393321 MPV393321:MPZ393321 MZR393321:MZV393321 NJN393321:NJR393321 NTJ393321:NTN393321 ODF393321:ODJ393321 ONB393321:ONF393321 OWX393321:OXB393321 PGT393321:PGX393321 PQP393321:PQT393321 QAL393321:QAP393321 QKH393321:QKL393321 QUD393321:QUH393321 RDZ393321:RED393321 RNV393321:RNZ393321 RXR393321:RXV393321 SHN393321:SHR393321 SRJ393321:SRN393321 TBF393321:TBJ393321 TLB393321:TLF393321 TUX393321:TVB393321 UET393321:UEX393321 UOP393321:UOT393321 UYL393321:UYP393321 VIH393321:VIL393321 VSD393321:VSH393321 WBZ393321:WCD393321 WLV393321:WLZ393321 WVR393321:WVV393321 J458857:N458857 JF458857:JJ458857 TB458857:TF458857 ACX458857:ADB458857 AMT458857:AMX458857 AWP458857:AWT458857 BGL458857:BGP458857 BQH458857:BQL458857 CAD458857:CAH458857 CJZ458857:CKD458857 CTV458857:CTZ458857 DDR458857:DDV458857 DNN458857:DNR458857 DXJ458857:DXN458857 EHF458857:EHJ458857 ERB458857:ERF458857 FAX458857:FBB458857 FKT458857:FKX458857 FUP458857:FUT458857 GEL458857:GEP458857 GOH458857:GOL458857 GYD458857:GYH458857 HHZ458857:HID458857 HRV458857:HRZ458857 IBR458857:IBV458857 ILN458857:ILR458857 IVJ458857:IVN458857 JFF458857:JFJ458857 JPB458857:JPF458857 JYX458857:JZB458857 KIT458857:KIX458857 KSP458857:KST458857 LCL458857:LCP458857 LMH458857:LML458857 LWD458857:LWH458857 MFZ458857:MGD458857 MPV458857:MPZ458857 MZR458857:MZV458857 NJN458857:NJR458857 NTJ458857:NTN458857 ODF458857:ODJ458857 ONB458857:ONF458857 OWX458857:OXB458857 PGT458857:PGX458857 PQP458857:PQT458857 QAL458857:QAP458857 QKH458857:QKL458857 QUD458857:QUH458857 RDZ458857:RED458857 RNV458857:RNZ458857 RXR458857:RXV458857 SHN458857:SHR458857 SRJ458857:SRN458857 TBF458857:TBJ458857 TLB458857:TLF458857 TUX458857:TVB458857 UET458857:UEX458857 UOP458857:UOT458857 UYL458857:UYP458857 VIH458857:VIL458857 VSD458857:VSH458857 WBZ458857:WCD458857 WLV458857:WLZ458857 WVR458857:WVV458857 J524393:N524393 JF524393:JJ524393 TB524393:TF524393 ACX524393:ADB524393 AMT524393:AMX524393 AWP524393:AWT524393 BGL524393:BGP524393 BQH524393:BQL524393 CAD524393:CAH524393 CJZ524393:CKD524393 CTV524393:CTZ524393 DDR524393:DDV524393 DNN524393:DNR524393 DXJ524393:DXN524393 EHF524393:EHJ524393 ERB524393:ERF524393 FAX524393:FBB524393 FKT524393:FKX524393 FUP524393:FUT524393 GEL524393:GEP524393 GOH524393:GOL524393 GYD524393:GYH524393 HHZ524393:HID524393 HRV524393:HRZ524393 IBR524393:IBV524393 ILN524393:ILR524393 IVJ524393:IVN524393 JFF524393:JFJ524393 JPB524393:JPF524393 JYX524393:JZB524393 KIT524393:KIX524393 KSP524393:KST524393 LCL524393:LCP524393 LMH524393:LML524393 LWD524393:LWH524393 MFZ524393:MGD524393 MPV524393:MPZ524393 MZR524393:MZV524393 NJN524393:NJR524393 NTJ524393:NTN524393 ODF524393:ODJ524393 ONB524393:ONF524393 OWX524393:OXB524393 PGT524393:PGX524393 PQP524393:PQT524393 QAL524393:QAP524393 QKH524393:QKL524393 QUD524393:QUH524393 RDZ524393:RED524393 RNV524393:RNZ524393 RXR524393:RXV524393 SHN524393:SHR524393 SRJ524393:SRN524393 TBF524393:TBJ524393 TLB524393:TLF524393 TUX524393:TVB524393 UET524393:UEX524393 UOP524393:UOT524393 UYL524393:UYP524393 VIH524393:VIL524393 VSD524393:VSH524393 WBZ524393:WCD524393 WLV524393:WLZ524393 WVR524393:WVV524393 J589929:N589929 JF589929:JJ589929 TB589929:TF589929 ACX589929:ADB589929 AMT589929:AMX589929 AWP589929:AWT589929 BGL589929:BGP589929 BQH589929:BQL589929 CAD589929:CAH589929 CJZ589929:CKD589929 CTV589929:CTZ589929 DDR589929:DDV589929 DNN589929:DNR589929 DXJ589929:DXN589929 EHF589929:EHJ589929 ERB589929:ERF589929 FAX589929:FBB589929 FKT589929:FKX589929 FUP589929:FUT589929 GEL589929:GEP589929 GOH589929:GOL589929 GYD589929:GYH589929 HHZ589929:HID589929 HRV589929:HRZ589929 IBR589929:IBV589929 ILN589929:ILR589929 IVJ589929:IVN589929 JFF589929:JFJ589929 JPB589929:JPF589929 JYX589929:JZB589929 KIT589929:KIX589929 KSP589929:KST589929 LCL589929:LCP589929 LMH589929:LML589929 LWD589929:LWH589929 MFZ589929:MGD589929 MPV589929:MPZ589929 MZR589929:MZV589929 NJN589929:NJR589929 NTJ589929:NTN589929 ODF589929:ODJ589929 ONB589929:ONF589929 OWX589929:OXB589929 PGT589929:PGX589929 PQP589929:PQT589929 QAL589929:QAP589929 QKH589929:QKL589929 QUD589929:QUH589929 RDZ589929:RED589929 RNV589929:RNZ589929 RXR589929:RXV589929 SHN589929:SHR589929 SRJ589929:SRN589929 TBF589929:TBJ589929 TLB589929:TLF589929 TUX589929:TVB589929 UET589929:UEX589929 UOP589929:UOT589929 UYL589929:UYP589929 VIH589929:VIL589929 VSD589929:VSH589929 WBZ589929:WCD589929 WLV589929:WLZ589929 WVR589929:WVV589929 J655465:N655465 JF655465:JJ655465 TB655465:TF655465 ACX655465:ADB655465 AMT655465:AMX655465 AWP655465:AWT655465 BGL655465:BGP655465 BQH655465:BQL655465 CAD655465:CAH655465 CJZ655465:CKD655465 CTV655465:CTZ655465 DDR655465:DDV655465 DNN655465:DNR655465 DXJ655465:DXN655465 EHF655465:EHJ655465 ERB655465:ERF655465 FAX655465:FBB655465 FKT655465:FKX655465 FUP655465:FUT655465 GEL655465:GEP655465 GOH655465:GOL655465 GYD655465:GYH655465 HHZ655465:HID655465 HRV655465:HRZ655465 IBR655465:IBV655465 ILN655465:ILR655465 IVJ655465:IVN655465 JFF655465:JFJ655465 JPB655465:JPF655465 JYX655465:JZB655465 KIT655465:KIX655465 KSP655465:KST655465 LCL655465:LCP655465 LMH655465:LML655465 LWD655465:LWH655465 MFZ655465:MGD655465 MPV655465:MPZ655465 MZR655465:MZV655465 NJN655465:NJR655465 NTJ655465:NTN655465 ODF655465:ODJ655465 ONB655465:ONF655465 OWX655465:OXB655465 PGT655465:PGX655465 PQP655465:PQT655465 QAL655465:QAP655465 QKH655465:QKL655465 QUD655465:QUH655465 RDZ655465:RED655465 RNV655465:RNZ655465 RXR655465:RXV655465 SHN655465:SHR655465 SRJ655465:SRN655465 TBF655465:TBJ655465 TLB655465:TLF655465 TUX655465:TVB655465 UET655465:UEX655465 UOP655465:UOT655465 UYL655465:UYP655465 VIH655465:VIL655465 VSD655465:VSH655465 WBZ655465:WCD655465 WLV655465:WLZ655465 WVR655465:WVV655465 J721001:N721001 JF721001:JJ721001 TB721001:TF721001 ACX721001:ADB721001 AMT721001:AMX721001 AWP721001:AWT721001 BGL721001:BGP721001 BQH721001:BQL721001 CAD721001:CAH721001 CJZ721001:CKD721001 CTV721001:CTZ721001 DDR721001:DDV721001 DNN721001:DNR721001 DXJ721001:DXN721001 EHF721001:EHJ721001 ERB721001:ERF721001 FAX721001:FBB721001 FKT721001:FKX721001 FUP721001:FUT721001 GEL721001:GEP721001 GOH721001:GOL721001 GYD721001:GYH721001 HHZ721001:HID721001 HRV721001:HRZ721001 IBR721001:IBV721001 ILN721001:ILR721001 IVJ721001:IVN721001 JFF721001:JFJ721001 JPB721001:JPF721001 JYX721001:JZB721001 KIT721001:KIX721001 KSP721001:KST721001 LCL721001:LCP721001 LMH721001:LML721001 LWD721001:LWH721001 MFZ721001:MGD721001 MPV721001:MPZ721001 MZR721001:MZV721001 NJN721001:NJR721001 NTJ721001:NTN721001 ODF721001:ODJ721001 ONB721001:ONF721001 OWX721001:OXB721001 PGT721001:PGX721001 PQP721001:PQT721001 QAL721001:QAP721001 QKH721001:QKL721001 QUD721001:QUH721001 RDZ721001:RED721001 RNV721001:RNZ721001 RXR721001:RXV721001 SHN721001:SHR721001 SRJ721001:SRN721001 TBF721001:TBJ721001 TLB721001:TLF721001 TUX721001:TVB721001 UET721001:UEX721001 UOP721001:UOT721001 UYL721001:UYP721001 VIH721001:VIL721001 VSD721001:VSH721001 WBZ721001:WCD721001 WLV721001:WLZ721001 WVR721001:WVV721001 J786537:N786537 JF786537:JJ786537 TB786537:TF786537 ACX786537:ADB786537 AMT786537:AMX786537 AWP786537:AWT786537 BGL786537:BGP786537 BQH786537:BQL786537 CAD786537:CAH786537 CJZ786537:CKD786537 CTV786537:CTZ786537 DDR786537:DDV786537 DNN786537:DNR786537 DXJ786537:DXN786537 EHF786537:EHJ786537 ERB786537:ERF786537 FAX786537:FBB786537 FKT786537:FKX786537 FUP786537:FUT786537 GEL786537:GEP786537 GOH786537:GOL786537 GYD786537:GYH786537 HHZ786537:HID786537 HRV786537:HRZ786537 IBR786537:IBV786537 ILN786537:ILR786537 IVJ786537:IVN786537 JFF786537:JFJ786537 JPB786537:JPF786537 JYX786537:JZB786537 KIT786537:KIX786537 KSP786537:KST786537 LCL786537:LCP786537 LMH786537:LML786537 LWD786537:LWH786537 MFZ786537:MGD786537 MPV786537:MPZ786537 MZR786537:MZV786537 NJN786537:NJR786537 NTJ786537:NTN786537 ODF786537:ODJ786537 ONB786537:ONF786537 OWX786537:OXB786537 PGT786537:PGX786537 PQP786537:PQT786537 QAL786537:QAP786537 QKH786537:QKL786537 QUD786537:QUH786537 RDZ786537:RED786537 RNV786537:RNZ786537 RXR786537:RXV786537 SHN786537:SHR786537 SRJ786537:SRN786537 TBF786537:TBJ786537 TLB786537:TLF786537 TUX786537:TVB786537 UET786537:UEX786537 UOP786537:UOT786537 UYL786537:UYP786537 VIH786537:VIL786537 VSD786537:VSH786537 WBZ786537:WCD786537 WLV786537:WLZ786537 WVR786537:WVV786537 J852073:N852073 JF852073:JJ852073 TB852073:TF852073 ACX852073:ADB852073 AMT852073:AMX852073 AWP852073:AWT852073 BGL852073:BGP852073 BQH852073:BQL852073 CAD852073:CAH852073 CJZ852073:CKD852073 CTV852073:CTZ852073 DDR852073:DDV852073 DNN852073:DNR852073 DXJ852073:DXN852073 EHF852073:EHJ852073 ERB852073:ERF852073 FAX852073:FBB852073 FKT852073:FKX852073 FUP852073:FUT852073 GEL852073:GEP852073 GOH852073:GOL852073 GYD852073:GYH852073 HHZ852073:HID852073 HRV852073:HRZ852073 IBR852073:IBV852073 ILN852073:ILR852073 IVJ852073:IVN852073 JFF852073:JFJ852073 JPB852073:JPF852073 JYX852073:JZB852073 KIT852073:KIX852073 KSP852073:KST852073 LCL852073:LCP852073 LMH852073:LML852073 LWD852073:LWH852073 MFZ852073:MGD852073 MPV852073:MPZ852073 MZR852073:MZV852073 NJN852073:NJR852073 NTJ852073:NTN852073 ODF852073:ODJ852073 ONB852073:ONF852073 OWX852073:OXB852073 PGT852073:PGX852073 PQP852073:PQT852073 QAL852073:QAP852073 QKH852073:QKL852073 QUD852073:QUH852073 RDZ852073:RED852073 RNV852073:RNZ852073 RXR852073:RXV852073 SHN852073:SHR852073 SRJ852073:SRN852073 TBF852073:TBJ852073 TLB852073:TLF852073 TUX852073:TVB852073 UET852073:UEX852073 UOP852073:UOT852073 UYL852073:UYP852073 VIH852073:VIL852073 VSD852073:VSH852073 WBZ852073:WCD852073 WLV852073:WLZ852073 WVR852073:WVV852073 J917609:N917609 JF917609:JJ917609 TB917609:TF917609 ACX917609:ADB917609 AMT917609:AMX917609 AWP917609:AWT917609 BGL917609:BGP917609 BQH917609:BQL917609 CAD917609:CAH917609 CJZ917609:CKD917609 CTV917609:CTZ917609 DDR917609:DDV917609 DNN917609:DNR917609 DXJ917609:DXN917609 EHF917609:EHJ917609 ERB917609:ERF917609 FAX917609:FBB917609 FKT917609:FKX917609 FUP917609:FUT917609 GEL917609:GEP917609 GOH917609:GOL917609 GYD917609:GYH917609 HHZ917609:HID917609 HRV917609:HRZ917609 IBR917609:IBV917609 ILN917609:ILR917609 IVJ917609:IVN917609 JFF917609:JFJ917609 JPB917609:JPF917609 JYX917609:JZB917609 KIT917609:KIX917609 KSP917609:KST917609 LCL917609:LCP917609 LMH917609:LML917609 LWD917609:LWH917609 MFZ917609:MGD917609 MPV917609:MPZ917609 MZR917609:MZV917609 NJN917609:NJR917609 NTJ917609:NTN917609 ODF917609:ODJ917609 ONB917609:ONF917609 OWX917609:OXB917609 PGT917609:PGX917609 PQP917609:PQT917609 QAL917609:QAP917609 QKH917609:QKL917609 QUD917609:QUH917609 RDZ917609:RED917609 RNV917609:RNZ917609 RXR917609:RXV917609 SHN917609:SHR917609 SRJ917609:SRN917609 TBF917609:TBJ917609 TLB917609:TLF917609 TUX917609:TVB917609 UET917609:UEX917609 UOP917609:UOT917609 UYL917609:UYP917609 VIH917609:VIL917609 VSD917609:VSH917609 WBZ917609:WCD917609 WLV917609:WLZ917609 WVR917609:WVV917609 J983145:N983145 JF983145:JJ983145 TB983145:TF983145 ACX983145:ADB983145 AMT983145:AMX983145 AWP983145:AWT983145 BGL983145:BGP983145 BQH983145:BQL983145 CAD983145:CAH983145 CJZ983145:CKD983145 CTV983145:CTZ983145 DDR983145:DDV983145 DNN983145:DNR983145 DXJ983145:DXN983145 EHF983145:EHJ983145 ERB983145:ERF983145 FAX983145:FBB983145 FKT983145:FKX983145 FUP983145:FUT983145 GEL983145:GEP983145 GOH983145:GOL983145 GYD983145:GYH983145 HHZ983145:HID983145 HRV983145:HRZ983145 IBR983145:IBV983145 ILN983145:ILR983145 IVJ983145:IVN983145 JFF983145:JFJ983145 JPB983145:JPF983145 JYX983145:JZB983145 KIT983145:KIX983145 KSP983145:KST983145 LCL983145:LCP983145 LMH983145:LML983145 LWD983145:LWH983145 MFZ983145:MGD983145 MPV983145:MPZ983145 MZR983145:MZV983145 NJN983145:NJR983145 NTJ983145:NTN983145 ODF983145:ODJ983145 ONB983145:ONF983145 OWX983145:OXB983145 PGT983145:PGX983145 PQP983145:PQT983145 QAL983145:QAP983145 QKH983145:QKL983145 QUD983145:QUH983145 RDZ983145:RED983145 RNV983145:RNZ983145 RXR983145:RXV983145 SHN983145:SHR983145 SRJ983145:SRN983145 TBF983145:TBJ983145 TLB983145:TLF983145 TUX983145:TVB983145 UET983145:UEX983145 UOP983145:UOT983145 UYL983145:UYP983145 VIH983145:VIL983145 VSD983145:VSH983145 WBZ983145:WCD983145 WLV983145:WLZ983145 WVR983145:WVV983145" xr:uid="{00000000-0002-0000-0900-00000B000000}"/>
    <dataValidation allowBlank="1" showInputMessage="1" showErrorMessage="1" prompt="Total Pharmacy expense (to include Rx and IV drugs)" sqref="J104:N104 JF104:JJ104 TB104:TF104 ACX104:ADB104 AMT104:AMX104 AWP104:AWT104 BGL104:BGP104 BQH104:BQL104 CAD104:CAH104 CJZ104:CKD104 CTV104:CTZ104 DDR104:DDV104 DNN104:DNR104 DXJ104:DXN104 EHF104:EHJ104 ERB104:ERF104 FAX104:FBB104 FKT104:FKX104 FUP104:FUT104 GEL104:GEP104 GOH104:GOL104 GYD104:GYH104 HHZ104:HID104 HRV104:HRZ104 IBR104:IBV104 ILN104:ILR104 IVJ104:IVN104 JFF104:JFJ104 JPB104:JPF104 JYX104:JZB104 KIT104:KIX104 KSP104:KST104 LCL104:LCP104 LMH104:LML104 LWD104:LWH104 MFZ104:MGD104 MPV104:MPZ104 MZR104:MZV104 NJN104:NJR104 NTJ104:NTN104 ODF104:ODJ104 ONB104:ONF104 OWX104:OXB104 PGT104:PGX104 PQP104:PQT104 QAL104:QAP104 QKH104:QKL104 QUD104:QUH104 RDZ104:RED104 RNV104:RNZ104 RXR104:RXV104 SHN104:SHR104 SRJ104:SRN104 TBF104:TBJ104 TLB104:TLF104 TUX104:TVB104 UET104:UEX104 UOP104:UOT104 UYL104:UYP104 VIH104:VIL104 VSD104:VSH104 WBZ104:WCD104 WLV104:WLZ104 WVR104:WVV104 J65640:N65640 JF65640:JJ65640 TB65640:TF65640 ACX65640:ADB65640 AMT65640:AMX65640 AWP65640:AWT65640 BGL65640:BGP65640 BQH65640:BQL65640 CAD65640:CAH65640 CJZ65640:CKD65640 CTV65640:CTZ65640 DDR65640:DDV65640 DNN65640:DNR65640 DXJ65640:DXN65640 EHF65640:EHJ65640 ERB65640:ERF65640 FAX65640:FBB65640 FKT65640:FKX65640 FUP65640:FUT65640 GEL65640:GEP65640 GOH65640:GOL65640 GYD65640:GYH65640 HHZ65640:HID65640 HRV65640:HRZ65640 IBR65640:IBV65640 ILN65640:ILR65640 IVJ65640:IVN65640 JFF65640:JFJ65640 JPB65640:JPF65640 JYX65640:JZB65640 KIT65640:KIX65640 KSP65640:KST65640 LCL65640:LCP65640 LMH65640:LML65640 LWD65640:LWH65640 MFZ65640:MGD65640 MPV65640:MPZ65640 MZR65640:MZV65640 NJN65640:NJR65640 NTJ65640:NTN65640 ODF65640:ODJ65640 ONB65640:ONF65640 OWX65640:OXB65640 PGT65640:PGX65640 PQP65640:PQT65640 QAL65640:QAP65640 QKH65640:QKL65640 QUD65640:QUH65640 RDZ65640:RED65640 RNV65640:RNZ65640 RXR65640:RXV65640 SHN65640:SHR65640 SRJ65640:SRN65640 TBF65640:TBJ65640 TLB65640:TLF65640 TUX65640:TVB65640 UET65640:UEX65640 UOP65640:UOT65640 UYL65640:UYP65640 VIH65640:VIL65640 VSD65640:VSH65640 WBZ65640:WCD65640 WLV65640:WLZ65640 WVR65640:WVV65640 J131176:N131176 JF131176:JJ131176 TB131176:TF131176 ACX131176:ADB131176 AMT131176:AMX131176 AWP131176:AWT131176 BGL131176:BGP131176 BQH131176:BQL131176 CAD131176:CAH131176 CJZ131176:CKD131176 CTV131176:CTZ131176 DDR131176:DDV131176 DNN131176:DNR131176 DXJ131176:DXN131176 EHF131176:EHJ131176 ERB131176:ERF131176 FAX131176:FBB131176 FKT131176:FKX131176 FUP131176:FUT131176 GEL131176:GEP131176 GOH131176:GOL131176 GYD131176:GYH131176 HHZ131176:HID131176 HRV131176:HRZ131176 IBR131176:IBV131176 ILN131176:ILR131176 IVJ131176:IVN131176 JFF131176:JFJ131176 JPB131176:JPF131176 JYX131176:JZB131176 KIT131176:KIX131176 KSP131176:KST131176 LCL131176:LCP131176 LMH131176:LML131176 LWD131176:LWH131176 MFZ131176:MGD131176 MPV131176:MPZ131176 MZR131176:MZV131176 NJN131176:NJR131176 NTJ131176:NTN131176 ODF131176:ODJ131176 ONB131176:ONF131176 OWX131176:OXB131176 PGT131176:PGX131176 PQP131176:PQT131176 QAL131176:QAP131176 QKH131176:QKL131176 QUD131176:QUH131176 RDZ131176:RED131176 RNV131176:RNZ131176 RXR131176:RXV131176 SHN131176:SHR131176 SRJ131176:SRN131176 TBF131176:TBJ131176 TLB131176:TLF131176 TUX131176:TVB131176 UET131176:UEX131176 UOP131176:UOT131176 UYL131176:UYP131176 VIH131176:VIL131176 VSD131176:VSH131176 WBZ131176:WCD131176 WLV131176:WLZ131176 WVR131176:WVV131176 J196712:N196712 JF196712:JJ196712 TB196712:TF196712 ACX196712:ADB196712 AMT196712:AMX196712 AWP196712:AWT196712 BGL196712:BGP196712 BQH196712:BQL196712 CAD196712:CAH196712 CJZ196712:CKD196712 CTV196712:CTZ196712 DDR196712:DDV196712 DNN196712:DNR196712 DXJ196712:DXN196712 EHF196712:EHJ196712 ERB196712:ERF196712 FAX196712:FBB196712 FKT196712:FKX196712 FUP196712:FUT196712 GEL196712:GEP196712 GOH196712:GOL196712 GYD196712:GYH196712 HHZ196712:HID196712 HRV196712:HRZ196712 IBR196712:IBV196712 ILN196712:ILR196712 IVJ196712:IVN196712 JFF196712:JFJ196712 JPB196712:JPF196712 JYX196712:JZB196712 KIT196712:KIX196712 KSP196712:KST196712 LCL196712:LCP196712 LMH196712:LML196712 LWD196712:LWH196712 MFZ196712:MGD196712 MPV196712:MPZ196712 MZR196712:MZV196712 NJN196712:NJR196712 NTJ196712:NTN196712 ODF196712:ODJ196712 ONB196712:ONF196712 OWX196712:OXB196712 PGT196712:PGX196712 PQP196712:PQT196712 QAL196712:QAP196712 QKH196712:QKL196712 QUD196712:QUH196712 RDZ196712:RED196712 RNV196712:RNZ196712 RXR196712:RXV196712 SHN196712:SHR196712 SRJ196712:SRN196712 TBF196712:TBJ196712 TLB196712:TLF196712 TUX196712:TVB196712 UET196712:UEX196712 UOP196712:UOT196712 UYL196712:UYP196712 VIH196712:VIL196712 VSD196712:VSH196712 WBZ196712:WCD196712 WLV196712:WLZ196712 WVR196712:WVV196712 J262248:N262248 JF262248:JJ262248 TB262248:TF262248 ACX262248:ADB262248 AMT262248:AMX262248 AWP262248:AWT262248 BGL262248:BGP262248 BQH262248:BQL262248 CAD262248:CAH262248 CJZ262248:CKD262248 CTV262248:CTZ262248 DDR262248:DDV262248 DNN262248:DNR262248 DXJ262248:DXN262248 EHF262248:EHJ262248 ERB262248:ERF262248 FAX262248:FBB262248 FKT262248:FKX262248 FUP262248:FUT262248 GEL262248:GEP262248 GOH262248:GOL262248 GYD262248:GYH262248 HHZ262248:HID262248 HRV262248:HRZ262248 IBR262248:IBV262248 ILN262248:ILR262248 IVJ262248:IVN262248 JFF262248:JFJ262248 JPB262248:JPF262248 JYX262248:JZB262248 KIT262248:KIX262248 KSP262248:KST262248 LCL262248:LCP262248 LMH262248:LML262248 LWD262248:LWH262248 MFZ262248:MGD262248 MPV262248:MPZ262248 MZR262248:MZV262248 NJN262248:NJR262248 NTJ262248:NTN262248 ODF262248:ODJ262248 ONB262248:ONF262248 OWX262248:OXB262248 PGT262248:PGX262248 PQP262248:PQT262248 QAL262248:QAP262248 QKH262248:QKL262248 QUD262248:QUH262248 RDZ262248:RED262248 RNV262248:RNZ262248 RXR262248:RXV262248 SHN262248:SHR262248 SRJ262248:SRN262248 TBF262248:TBJ262248 TLB262248:TLF262248 TUX262248:TVB262248 UET262248:UEX262248 UOP262248:UOT262248 UYL262248:UYP262248 VIH262248:VIL262248 VSD262248:VSH262248 WBZ262248:WCD262248 WLV262248:WLZ262248 WVR262248:WVV262248 J327784:N327784 JF327784:JJ327784 TB327784:TF327784 ACX327784:ADB327784 AMT327784:AMX327784 AWP327784:AWT327784 BGL327784:BGP327784 BQH327784:BQL327784 CAD327784:CAH327784 CJZ327784:CKD327784 CTV327784:CTZ327784 DDR327784:DDV327784 DNN327784:DNR327784 DXJ327784:DXN327784 EHF327784:EHJ327784 ERB327784:ERF327784 FAX327784:FBB327784 FKT327784:FKX327784 FUP327784:FUT327784 GEL327784:GEP327784 GOH327784:GOL327784 GYD327784:GYH327784 HHZ327784:HID327784 HRV327784:HRZ327784 IBR327784:IBV327784 ILN327784:ILR327784 IVJ327784:IVN327784 JFF327784:JFJ327784 JPB327784:JPF327784 JYX327784:JZB327784 KIT327784:KIX327784 KSP327784:KST327784 LCL327784:LCP327784 LMH327784:LML327784 LWD327784:LWH327784 MFZ327784:MGD327784 MPV327784:MPZ327784 MZR327784:MZV327784 NJN327784:NJR327784 NTJ327784:NTN327784 ODF327784:ODJ327784 ONB327784:ONF327784 OWX327784:OXB327784 PGT327784:PGX327784 PQP327784:PQT327784 QAL327784:QAP327784 QKH327784:QKL327784 QUD327784:QUH327784 RDZ327784:RED327784 RNV327784:RNZ327784 RXR327784:RXV327784 SHN327784:SHR327784 SRJ327784:SRN327784 TBF327784:TBJ327784 TLB327784:TLF327784 TUX327784:TVB327784 UET327784:UEX327784 UOP327784:UOT327784 UYL327784:UYP327784 VIH327784:VIL327784 VSD327784:VSH327784 WBZ327784:WCD327784 WLV327784:WLZ327784 WVR327784:WVV327784 J393320:N393320 JF393320:JJ393320 TB393320:TF393320 ACX393320:ADB393320 AMT393320:AMX393320 AWP393320:AWT393320 BGL393320:BGP393320 BQH393320:BQL393320 CAD393320:CAH393320 CJZ393320:CKD393320 CTV393320:CTZ393320 DDR393320:DDV393320 DNN393320:DNR393320 DXJ393320:DXN393320 EHF393320:EHJ393320 ERB393320:ERF393320 FAX393320:FBB393320 FKT393320:FKX393320 FUP393320:FUT393320 GEL393320:GEP393320 GOH393320:GOL393320 GYD393320:GYH393320 HHZ393320:HID393320 HRV393320:HRZ393320 IBR393320:IBV393320 ILN393320:ILR393320 IVJ393320:IVN393320 JFF393320:JFJ393320 JPB393320:JPF393320 JYX393320:JZB393320 KIT393320:KIX393320 KSP393320:KST393320 LCL393320:LCP393320 LMH393320:LML393320 LWD393320:LWH393320 MFZ393320:MGD393320 MPV393320:MPZ393320 MZR393320:MZV393320 NJN393320:NJR393320 NTJ393320:NTN393320 ODF393320:ODJ393320 ONB393320:ONF393320 OWX393320:OXB393320 PGT393320:PGX393320 PQP393320:PQT393320 QAL393320:QAP393320 QKH393320:QKL393320 QUD393320:QUH393320 RDZ393320:RED393320 RNV393320:RNZ393320 RXR393320:RXV393320 SHN393320:SHR393320 SRJ393320:SRN393320 TBF393320:TBJ393320 TLB393320:TLF393320 TUX393320:TVB393320 UET393320:UEX393320 UOP393320:UOT393320 UYL393320:UYP393320 VIH393320:VIL393320 VSD393320:VSH393320 WBZ393320:WCD393320 WLV393320:WLZ393320 WVR393320:WVV393320 J458856:N458856 JF458856:JJ458856 TB458856:TF458856 ACX458856:ADB458856 AMT458856:AMX458856 AWP458856:AWT458856 BGL458856:BGP458856 BQH458856:BQL458856 CAD458856:CAH458856 CJZ458856:CKD458856 CTV458856:CTZ458856 DDR458856:DDV458856 DNN458856:DNR458856 DXJ458856:DXN458856 EHF458856:EHJ458856 ERB458856:ERF458856 FAX458856:FBB458856 FKT458856:FKX458856 FUP458856:FUT458856 GEL458856:GEP458856 GOH458856:GOL458856 GYD458856:GYH458856 HHZ458856:HID458856 HRV458856:HRZ458856 IBR458856:IBV458856 ILN458856:ILR458856 IVJ458856:IVN458856 JFF458856:JFJ458856 JPB458856:JPF458856 JYX458856:JZB458856 KIT458856:KIX458856 KSP458856:KST458856 LCL458856:LCP458856 LMH458856:LML458856 LWD458856:LWH458856 MFZ458856:MGD458856 MPV458856:MPZ458856 MZR458856:MZV458856 NJN458856:NJR458856 NTJ458856:NTN458856 ODF458856:ODJ458856 ONB458856:ONF458856 OWX458856:OXB458856 PGT458856:PGX458856 PQP458856:PQT458856 QAL458856:QAP458856 QKH458856:QKL458856 QUD458856:QUH458856 RDZ458856:RED458856 RNV458856:RNZ458856 RXR458856:RXV458856 SHN458856:SHR458856 SRJ458856:SRN458856 TBF458856:TBJ458856 TLB458856:TLF458856 TUX458856:TVB458856 UET458856:UEX458856 UOP458856:UOT458856 UYL458856:UYP458856 VIH458856:VIL458856 VSD458856:VSH458856 WBZ458856:WCD458856 WLV458856:WLZ458856 WVR458856:WVV458856 J524392:N524392 JF524392:JJ524392 TB524392:TF524392 ACX524392:ADB524392 AMT524392:AMX524392 AWP524392:AWT524392 BGL524392:BGP524392 BQH524392:BQL524392 CAD524392:CAH524392 CJZ524392:CKD524392 CTV524392:CTZ524392 DDR524392:DDV524392 DNN524392:DNR524392 DXJ524392:DXN524392 EHF524392:EHJ524392 ERB524392:ERF524392 FAX524392:FBB524392 FKT524392:FKX524392 FUP524392:FUT524392 GEL524392:GEP524392 GOH524392:GOL524392 GYD524392:GYH524392 HHZ524392:HID524392 HRV524392:HRZ524392 IBR524392:IBV524392 ILN524392:ILR524392 IVJ524392:IVN524392 JFF524392:JFJ524392 JPB524392:JPF524392 JYX524392:JZB524392 KIT524392:KIX524392 KSP524392:KST524392 LCL524392:LCP524392 LMH524392:LML524392 LWD524392:LWH524392 MFZ524392:MGD524392 MPV524392:MPZ524392 MZR524392:MZV524392 NJN524392:NJR524392 NTJ524392:NTN524392 ODF524392:ODJ524392 ONB524392:ONF524392 OWX524392:OXB524392 PGT524392:PGX524392 PQP524392:PQT524392 QAL524392:QAP524392 QKH524392:QKL524392 QUD524392:QUH524392 RDZ524392:RED524392 RNV524392:RNZ524392 RXR524392:RXV524392 SHN524392:SHR524392 SRJ524392:SRN524392 TBF524392:TBJ524392 TLB524392:TLF524392 TUX524392:TVB524392 UET524392:UEX524392 UOP524392:UOT524392 UYL524392:UYP524392 VIH524392:VIL524392 VSD524392:VSH524392 WBZ524392:WCD524392 WLV524392:WLZ524392 WVR524392:WVV524392 J589928:N589928 JF589928:JJ589928 TB589928:TF589928 ACX589928:ADB589928 AMT589928:AMX589928 AWP589928:AWT589928 BGL589928:BGP589928 BQH589928:BQL589928 CAD589928:CAH589928 CJZ589928:CKD589928 CTV589928:CTZ589928 DDR589928:DDV589928 DNN589928:DNR589928 DXJ589928:DXN589928 EHF589928:EHJ589928 ERB589928:ERF589928 FAX589928:FBB589928 FKT589928:FKX589928 FUP589928:FUT589928 GEL589928:GEP589928 GOH589928:GOL589928 GYD589928:GYH589928 HHZ589928:HID589928 HRV589928:HRZ589928 IBR589928:IBV589928 ILN589928:ILR589928 IVJ589928:IVN589928 JFF589928:JFJ589928 JPB589928:JPF589928 JYX589928:JZB589928 KIT589928:KIX589928 KSP589928:KST589928 LCL589928:LCP589928 LMH589928:LML589928 LWD589928:LWH589928 MFZ589928:MGD589928 MPV589928:MPZ589928 MZR589928:MZV589928 NJN589928:NJR589928 NTJ589928:NTN589928 ODF589928:ODJ589928 ONB589928:ONF589928 OWX589928:OXB589928 PGT589928:PGX589928 PQP589928:PQT589928 QAL589928:QAP589928 QKH589928:QKL589928 QUD589928:QUH589928 RDZ589928:RED589928 RNV589928:RNZ589928 RXR589928:RXV589928 SHN589928:SHR589928 SRJ589928:SRN589928 TBF589928:TBJ589928 TLB589928:TLF589928 TUX589928:TVB589928 UET589928:UEX589928 UOP589928:UOT589928 UYL589928:UYP589928 VIH589928:VIL589928 VSD589928:VSH589928 WBZ589928:WCD589928 WLV589928:WLZ589928 WVR589928:WVV589928 J655464:N655464 JF655464:JJ655464 TB655464:TF655464 ACX655464:ADB655464 AMT655464:AMX655464 AWP655464:AWT655464 BGL655464:BGP655464 BQH655464:BQL655464 CAD655464:CAH655464 CJZ655464:CKD655464 CTV655464:CTZ655464 DDR655464:DDV655464 DNN655464:DNR655464 DXJ655464:DXN655464 EHF655464:EHJ655464 ERB655464:ERF655464 FAX655464:FBB655464 FKT655464:FKX655464 FUP655464:FUT655464 GEL655464:GEP655464 GOH655464:GOL655464 GYD655464:GYH655464 HHZ655464:HID655464 HRV655464:HRZ655464 IBR655464:IBV655464 ILN655464:ILR655464 IVJ655464:IVN655464 JFF655464:JFJ655464 JPB655464:JPF655464 JYX655464:JZB655464 KIT655464:KIX655464 KSP655464:KST655464 LCL655464:LCP655464 LMH655464:LML655464 LWD655464:LWH655464 MFZ655464:MGD655464 MPV655464:MPZ655464 MZR655464:MZV655464 NJN655464:NJR655464 NTJ655464:NTN655464 ODF655464:ODJ655464 ONB655464:ONF655464 OWX655464:OXB655464 PGT655464:PGX655464 PQP655464:PQT655464 QAL655464:QAP655464 QKH655464:QKL655464 QUD655464:QUH655464 RDZ655464:RED655464 RNV655464:RNZ655464 RXR655464:RXV655464 SHN655464:SHR655464 SRJ655464:SRN655464 TBF655464:TBJ655464 TLB655464:TLF655464 TUX655464:TVB655464 UET655464:UEX655464 UOP655464:UOT655464 UYL655464:UYP655464 VIH655464:VIL655464 VSD655464:VSH655464 WBZ655464:WCD655464 WLV655464:WLZ655464 WVR655464:WVV655464 J721000:N721000 JF721000:JJ721000 TB721000:TF721000 ACX721000:ADB721000 AMT721000:AMX721000 AWP721000:AWT721000 BGL721000:BGP721000 BQH721000:BQL721000 CAD721000:CAH721000 CJZ721000:CKD721000 CTV721000:CTZ721000 DDR721000:DDV721000 DNN721000:DNR721000 DXJ721000:DXN721000 EHF721000:EHJ721000 ERB721000:ERF721000 FAX721000:FBB721000 FKT721000:FKX721000 FUP721000:FUT721000 GEL721000:GEP721000 GOH721000:GOL721000 GYD721000:GYH721000 HHZ721000:HID721000 HRV721000:HRZ721000 IBR721000:IBV721000 ILN721000:ILR721000 IVJ721000:IVN721000 JFF721000:JFJ721000 JPB721000:JPF721000 JYX721000:JZB721000 KIT721000:KIX721000 KSP721000:KST721000 LCL721000:LCP721000 LMH721000:LML721000 LWD721000:LWH721000 MFZ721000:MGD721000 MPV721000:MPZ721000 MZR721000:MZV721000 NJN721000:NJR721000 NTJ721000:NTN721000 ODF721000:ODJ721000 ONB721000:ONF721000 OWX721000:OXB721000 PGT721000:PGX721000 PQP721000:PQT721000 QAL721000:QAP721000 QKH721000:QKL721000 QUD721000:QUH721000 RDZ721000:RED721000 RNV721000:RNZ721000 RXR721000:RXV721000 SHN721000:SHR721000 SRJ721000:SRN721000 TBF721000:TBJ721000 TLB721000:TLF721000 TUX721000:TVB721000 UET721000:UEX721000 UOP721000:UOT721000 UYL721000:UYP721000 VIH721000:VIL721000 VSD721000:VSH721000 WBZ721000:WCD721000 WLV721000:WLZ721000 WVR721000:WVV721000 J786536:N786536 JF786536:JJ786536 TB786536:TF786536 ACX786536:ADB786536 AMT786536:AMX786536 AWP786536:AWT786536 BGL786536:BGP786536 BQH786536:BQL786536 CAD786536:CAH786536 CJZ786536:CKD786536 CTV786536:CTZ786536 DDR786536:DDV786536 DNN786536:DNR786536 DXJ786536:DXN786536 EHF786536:EHJ786536 ERB786536:ERF786536 FAX786536:FBB786536 FKT786536:FKX786536 FUP786536:FUT786536 GEL786536:GEP786536 GOH786536:GOL786536 GYD786536:GYH786536 HHZ786536:HID786536 HRV786536:HRZ786536 IBR786536:IBV786536 ILN786536:ILR786536 IVJ786536:IVN786536 JFF786536:JFJ786536 JPB786536:JPF786536 JYX786536:JZB786536 KIT786536:KIX786536 KSP786536:KST786536 LCL786536:LCP786536 LMH786536:LML786536 LWD786536:LWH786536 MFZ786536:MGD786536 MPV786536:MPZ786536 MZR786536:MZV786536 NJN786536:NJR786536 NTJ786536:NTN786536 ODF786536:ODJ786536 ONB786536:ONF786536 OWX786536:OXB786536 PGT786536:PGX786536 PQP786536:PQT786536 QAL786536:QAP786536 QKH786536:QKL786536 QUD786536:QUH786536 RDZ786536:RED786536 RNV786536:RNZ786536 RXR786536:RXV786536 SHN786536:SHR786536 SRJ786536:SRN786536 TBF786536:TBJ786536 TLB786536:TLF786536 TUX786536:TVB786536 UET786536:UEX786536 UOP786536:UOT786536 UYL786536:UYP786536 VIH786536:VIL786536 VSD786536:VSH786536 WBZ786536:WCD786536 WLV786536:WLZ786536 WVR786536:WVV786536 J852072:N852072 JF852072:JJ852072 TB852072:TF852072 ACX852072:ADB852072 AMT852072:AMX852072 AWP852072:AWT852072 BGL852072:BGP852072 BQH852072:BQL852072 CAD852072:CAH852072 CJZ852072:CKD852072 CTV852072:CTZ852072 DDR852072:DDV852072 DNN852072:DNR852072 DXJ852072:DXN852072 EHF852072:EHJ852072 ERB852072:ERF852072 FAX852072:FBB852072 FKT852072:FKX852072 FUP852072:FUT852072 GEL852072:GEP852072 GOH852072:GOL852072 GYD852072:GYH852072 HHZ852072:HID852072 HRV852072:HRZ852072 IBR852072:IBV852072 ILN852072:ILR852072 IVJ852072:IVN852072 JFF852072:JFJ852072 JPB852072:JPF852072 JYX852072:JZB852072 KIT852072:KIX852072 KSP852072:KST852072 LCL852072:LCP852072 LMH852072:LML852072 LWD852072:LWH852072 MFZ852072:MGD852072 MPV852072:MPZ852072 MZR852072:MZV852072 NJN852072:NJR852072 NTJ852072:NTN852072 ODF852072:ODJ852072 ONB852072:ONF852072 OWX852072:OXB852072 PGT852072:PGX852072 PQP852072:PQT852072 QAL852072:QAP852072 QKH852072:QKL852072 QUD852072:QUH852072 RDZ852072:RED852072 RNV852072:RNZ852072 RXR852072:RXV852072 SHN852072:SHR852072 SRJ852072:SRN852072 TBF852072:TBJ852072 TLB852072:TLF852072 TUX852072:TVB852072 UET852072:UEX852072 UOP852072:UOT852072 UYL852072:UYP852072 VIH852072:VIL852072 VSD852072:VSH852072 WBZ852072:WCD852072 WLV852072:WLZ852072 WVR852072:WVV852072 J917608:N917608 JF917608:JJ917608 TB917608:TF917608 ACX917608:ADB917608 AMT917608:AMX917608 AWP917608:AWT917608 BGL917608:BGP917608 BQH917608:BQL917608 CAD917608:CAH917608 CJZ917608:CKD917608 CTV917608:CTZ917608 DDR917608:DDV917608 DNN917608:DNR917608 DXJ917608:DXN917608 EHF917608:EHJ917608 ERB917608:ERF917608 FAX917608:FBB917608 FKT917608:FKX917608 FUP917608:FUT917608 GEL917608:GEP917608 GOH917608:GOL917608 GYD917608:GYH917608 HHZ917608:HID917608 HRV917608:HRZ917608 IBR917608:IBV917608 ILN917608:ILR917608 IVJ917608:IVN917608 JFF917608:JFJ917608 JPB917608:JPF917608 JYX917608:JZB917608 KIT917608:KIX917608 KSP917608:KST917608 LCL917608:LCP917608 LMH917608:LML917608 LWD917608:LWH917608 MFZ917608:MGD917608 MPV917608:MPZ917608 MZR917608:MZV917608 NJN917608:NJR917608 NTJ917608:NTN917608 ODF917608:ODJ917608 ONB917608:ONF917608 OWX917608:OXB917608 PGT917608:PGX917608 PQP917608:PQT917608 QAL917608:QAP917608 QKH917608:QKL917608 QUD917608:QUH917608 RDZ917608:RED917608 RNV917608:RNZ917608 RXR917608:RXV917608 SHN917608:SHR917608 SRJ917608:SRN917608 TBF917608:TBJ917608 TLB917608:TLF917608 TUX917608:TVB917608 UET917608:UEX917608 UOP917608:UOT917608 UYL917608:UYP917608 VIH917608:VIL917608 VSD917608:VSH917608 WBZ917608:WCD917608 WLV917608:WLZ917608 WVR917608:WVV917608 J983144:N983144 JF983144:JJ983144 TB983144:TF983144 ACX983144:ADB983144 AMT983144:AMX983144 AWP983144:AWT983144 BGL983144:BGP983144 BQH983144:BQL983144 CAD983144:CAH983144 CJZ983144:CKD983144 CTV983144:CTZ983144 DDR983144:DDV983144 DNN983144:DNR983144 DXJ983144:DXN983144 EHF983144:EHJ983144 ERB983144:ERF983144 FAX983144:FBB983144 FKT983144:FKX983144 FUP983144:FUT983144 GEL983144:GEP983144 GOH983144:GOL983144 GYD983144:GYH983144 HHZ983144:HID983144 HRV983144:HRZ983144 IBR983144:IBV983144 ILN983144:ILR983144 IVJ983144:IVN983144 JFF983144:JFJ983144 JPB983144:JPF983144 JYX983144:JZB983144 KIT983144:KIX983144 KSP983144:KST983144 LCL983144:LCP983144 LMH983144:LML983144 LWD983144:LWH983144 MFZ983144:MGD983144 MPV983144:MPZ983144 MZR983144:MZV983144 NJN983144:NJR983144 NTJ983144:NTN983144 ODF983144:ODJ983144 ONB983144:ONF983144 OWX983144:OXB983144 PGT983144:PGX983144 PQP983144:PQT983144 QAL983144:QAP983144 QKH983144:QKL983144 QUD983144:QUH983144 RDZ983144:RED983144 RNV983144:RNZ983144 RXR983144:RXV983144 SHN983144:SHR983144 SRJ983144:SRN983144 TBF983144:TBJ983144 TLB983144:TLF983144 TUX983144:TVB983144 UET983144:UEX983144 UOP983144:UOT983144 UYL983144:UYP983144 VIH983144:VIL983144 VSD983144:VSH983144 WBZ983144:WCD983144 WLV983144:WLZ983144 WVR983144:WVV983144" xr:uid="{00000000-0002-0000-0900-00000C000000}"/>
    <dataValidation allowBlank="1" showInputMessage="1" showErrorMessage="1" prompt="Total therapy expense, labor, and/contract  (to include, PT, OT, ST &amp; RT, and related supplies)   " sqref="J103:N103 JF103:JJ103 TB103:TF103 ACX103:ADB103 AMT103:AMX103 AWP103:AWT103 BGL103:BGP103 BQH103:BQL103 CAD103:CAH103 CJZ103:CKD103 CTV103:CTZ103 DDR103:DDV103 DNN103:DNR103 DXJ103:DXN103 EHF103:EHJ103 ERB103:ERF103 FAX103:FBB103 FKT103:FKX103 FUP103:FUT103 GEL103:GEP103 GOH103:GOL103 GYD103:GYH103 HHZ103:HID103 HRV103:HRZ103 IBR103:IBV103 ILN103:ILR103 IVJ103:IVN103 JFF103:JFJ103 JPB103:JPF103 JYX103:JZB103 KIT103:KIX103 KSP103:KST103 LCL103:LCP103 LMH103:LML103 LWD103:LWH103 MFZ103:MGD103 MPV103:MPZ103 MZR103:MZV103 NJN103:NJR103 NTJ103:NTN103 ODF103:ODJ103 ONB103:ONF103 OWX103:OXB103 PGT103:PGX103 PQP103:PQT103 QAL103:QAP103 QKH103:QKL103 QUD103:QUH103 RDZ103:RED103 RNV103:RNZ103 RXR103:RXV103 SHN103:SHR103 SRJ103:SRN103 TBF103:TBJ103 TLB103:TLF103 TUX103:TVB103 UET103:UEX103 UOP103:UOT103 UYL103:UYP103 VIH103:VIL103 VSD103:VSH103 WBZ103:WCD103 WLV103:WLZ103 WVR103:WVV103 J65639:N65639 JF65639:JJ65639 TB65639:TF65639 ACX65639:ADB65639 AMT65639:AMX65639 AWP65639:AWT65639 BGL65639:BGP65639 BQH65639:BQL65639 CAD65639:CAH65639 CJZ65639:CKD65639 CTV65639:CTZ65639 DDR65639:DDV65639 DNN65639:DNR65639 DXJ65639:DXN65639 EHF65639:EHJ65639 ERB65639:ERF65639 FAX65639:FBB65639 FKT65639:FKX65639 FUP65639:FUT65639 GEL65639:GEP65639 GOH65639:GOL65639 GYD65639:GYH65639 HHZ65639:HID65639 HRV65639:HRZ65639 IBR65639:IBV65639 ILN65639:ILR65639 IVJ65639:IVN65639 JFF65639:JFJ65639 JPB65639:JPF65639 JYX65639:JZB65639 KIT65639:KIX65639 KSP65639:KST65639 LCL65639:LCP65639 LMH65639:LML65639 LWD65639:LWH65639 MFZ65639:MGD65639 MPV65639:MPZ65639 MZR65639:MZV65639 NJN65639:NJR65639 NTJ65639:NTN65639 ODF65639:ODJ65639 ONB65639:ONF65639 OWX65639:OXB65639 PGT65639:PGX65639 PQP65639:PQT65639 QAL65639:QAP65639 QKH65639:QKL65639 QUD65639:QUH65639 RDZ65639:RED65639 RNV65639:RNZ65639 RXR65639:RXV65639 SHN65639:SHR65639 SRJ65639:SRN65639 TBF65639:TBJ65639 TLB65639:TLF65639 TUX65639:TVB65639 UET65639:UEX65639 UOP65639:UOT65639 UYL65639:UYP65639 VIH65639:VIL65639 VSD65639:VSH65639 WBZ65639:WCD65639 WLV65639:WLZ65639 WVR65639:WVV65639 J131175:N131175 JF131175:JJ131175 TB131175:TF131175 ACX131175:ADB131175 AMT131175:AMX131175 AWP131175:AWT131175 BGL131175:BGP131175 BQH131175:BQL131175 CAD131175:CAH131175 CJZ131175:CKD131175 CTV131175:CTZ131175 DDR131175:DDV131175 DNN131175:DNR131175 DXJ131175:DXN131175 EHF131175:EHJ131175 ERB131175:ERF131175 FAX131175:FBB131175 FKT131175:FKX131175 FUP131175:FUT131175 GEL131175:GEP131175 GOH131175:GOL131175 GYD131175:GYH131175 HHZ131175:HID131175 HRV131175:HRZ131175 IBR131175:IBV131175 ILN131175:ILR131175 IVJ131175:IVN131175 JFF131175:JFJ131175 JPB131175:JPF131175 JYX131175:JZB131175 KIT131175:KIX131175 KSP131175:KST131175 LCL131175:LCP131175 LMH131175:LML131175 LWD131175:LWH131175 MFZ131175:MGD131175 MPV131175:MPZ131175 MZR131175:MZV131175 NJN131175:NJR131175 NTJ131175:NTN131175 ODF131175:ODJ131175 ONB131175:ONF131175 OWX131175:OXB131175 PGT131175:PGX131175 PQP131175:PQT131175 QAL131175:QAP131175 QKH131175:QKL131175 QUD131175:QUH131175 RDZ131175:RED131175 RNV131175:RNZ131175 RXR131175:RXV131175 SHN131175:SHR131175 SRJ131175:SRN131175 TBF131175:TBJ131175 TLB131175:TLF131175 TUX131175:TVB131175 UET131175:UEX131175 UOP131175:UOT131175 UYL131175:UYP131175 VIH131175:VIL131175 VSD131175:VSH131175 WBZ131175:WCD131175 WLV131175:WLZ131175 WVR131175:WVV131175 J196711:N196711 JF196711:JJ196711 TB196711:TF196711 ACX196711:ADB196711 AMT196711:AMX196711 AWP196711:AWT196711 BGL196711:BGP196711 BQH196711:BQL196711 CAD196711:CAH196711 CJZ196711:CKD196711 CTV196711:CTZ196711 DDR196711:DDV196711 DNN196711:DNR196711 DXJ196711:DXN196711 EHF196711:EHJ196711 ERB196711:ERF196711 FAX196711:FBB196711 FKT196711:FKX196711 FUP196711:FUT196711 GEL196711:GEP196711 GOH196711:GOL196711 GYD196711:GYH196711 HHZ196711:HID196711 HRV196711:HRZ196711 IBR196711:IBV196711 ILN196711:ILR196711 IVJ196711:IVN196711 JFF196711:JFJ196711 JPB196711:JPF196711 JYX196711:JZB196711 KIT196711:KIX196711 KSP196711:KST196711 LCL196711:LCP196711 LMH196711:LML196711 LWD196711:LWH196711 MFZ196711:MGD196711 MPV196711:MPZ196711 MZR196711:MZV196711 NJN196711:NJR196711 NTJ196711:NTN196711 ODF196711:ODJ196711 ONB196711:ONF196711 OWX196711:OXB196711 PGT196711:PGX196711 PQP196711:PQT196711 QAL196711:QAP196711 QKH196711:QKL196711 QUD196711:QUH196711 RDZ196711:RED196711 RNV196711:RNZ196711 RXR196711:RXV196711 SHN196711:SHR196711 SRJ196711:SRN196711 TBF196711:TBJ196711 TLB196711:TLF196711 TUX196711:TVB196711 UET196711:UEX196711 UOP196711:UOT196711 UYL196711:UYP196711 VIH196711:VIL196711 VSD196711:VSH196711 WBZ196711:WCD196711 WLV196711:WLZ196711 WVR196711:WVV196711 J262247:N262247 JF262247:JJ262247 TB262247:TF262247 ACX262247:ADB262247 AMT262247:AMX262247 AWP262247:AWT262247 BGL262247:BGP262247 BQH262247:BQL262247 CAD262247:CAH262247 CJZ262247:CKD262247 CTV262247:CTZ262247 DDR262247:DDV262247 DNN262247:DNR262247 DXJ262247:DXN262247 EHF262247:EHJ262247 ERB262247:ERF262247 FAX262247:FBB262247 FKT262247:FKX262247 FUP262247:FUT262247 GEL262247:GEP262247 GOH262247:GOL262247 GYD262247:GYH262247 HHZ262247:HID262247 HRV262247:HRZ262247 IBR262247:IBV262247 ILN262247:ILR262247 IVJ262247:IVN262247 JFF262247:JFJ262247 JPB262247:JPF262247 JYX262247:JZB262247 KIT262247:KIX262247 KSP262247:KST262247 LCL262247:LCP262247 LMH262247:LML262247 LWD262247:LWH262247 MFZ262247:MGD262247 MPV262247:MPZ262247 MZR262247:MZV262247 NJN262247:NJR262247 NTJ262247:NTN262247 ODF262247:ODJ262247 ONB262247:ONF262247 OWX262247:OXB262247 PGT262247:PGX262247 PQP262247:PQT262247 QAL262247:QAP262247 QKH262247:QKL262247 QUD262247:QUH262247 RDZ262247:RED262247 RNV262247:RNZ262247 RXR262247:RXV262247 SHN262247:SHR262247 SRJ262247:SRN262247 TBF262247:TBJ262247 TLB262247:TLF262247 TUX262247:TVB262247 UET262247:UEX262247 UOP262247:UOT262247 UYL262247:UYP262247 VIH262247:VIL262247 VSD262247:VSH262247 WBZ262247:WCD262247 WLV262247:WLZ262247 WVR262247:WVV262247 J327783:N327783 JF327783:JJ327783 TB327783:TF327783 ACX327783:ADB327783 AMT327783:AMX327783 AWP327783:AWT327783 BGL327783:BGP327783 BQH327783:BQL327783 CAD327783:CAH327783 CJZ327783:CKD327783 CTV327783:CTZ327783 DDR327783:DDV327783 DNN327783:DNR327783 DXJ327783:DXN327783 EHF327783:EHJ327783 ERB327783:ERF327783 FAX327783:FBB327783 FKT327783:FKX327783 FUP327783:FUT327783 GEL327783:GEP327783 GOH327783:GOL327783 GYD327783:GYH327783 HHZ327783:HID327783 HRV327783:HRZ327783 IBR327783:IBV327783 ILN327783:ILR327783 IVJ327783:IVN327783 JFF327783:JFJ327783 JPB327783:JPF327783 JYX327783:JZB327783 KIT327783:KIX327783 KSP327783:KST327783 LCL327783:LCP327783 LMH327783:LML327783 LWD327783:LWH327783 MFZ327783:MGD327783 MPV327783:MPZ327783 MZR327783:MZV327783 NJN327783:NJR327783 NTJ327783:NTN327783 ODF327783:ODJ327783 ONB327783:ONF327783 OWX327783:OXB327783 PGT327783:PGX327783 PQP327783:PQT327783 QAL327783:QAP327783 QKH327783:QKL327783 QUD327783:QUH327783 RDZ327783:RED327783 RNV327783:RNZ327783 RXR327783:RXV327783 SHN327783:SHR327783 SRJ327783:SRN327783 TBF327783:TBJ327783 TLB327783:TLF327783 TUX327783:TVB327783 UET327783:UEX327783 UOP327783:UOT327783 UYL327783:UYP327783 VIH327783:VIL327783 VSD327783:VSH327783 WBZ327783:WCD327783 WLV327783:WLZ327783 WVR327783:WVV327783 J393319:N393319 JF393319:JJ393319 TB393319:TF393319 ACX393319:ADB393319 AMT393319:AMX393319 AWP393319:AWT393319 BGL393319:BGP393319 BQH393319:BQL393319 CAD393319:CAH393319 CJZ393319:CKD393319 CTV393319:CTZ393319 DDR393319:DDV393319 DNN393319:DNR393319 DXJ393319:DXN393319 EHF393319:EHJ393319 ERB393319:ERF393319 FAX393319:FBB393319 FKT393319:FKX393319 FUP393319:FUT393319 GEL393319:GEP393319 GOH393319:GOL393319 GYD393319:GYH393319 HHZ393319:HID393319 HRV393319:HRZ393319 IBR393319:IBV393319 ILN393319:ILR393319 IVJ393319:IVN393319 JFF393319:JFJ393319 JPB393319:JPF393319 JYX393319:JZB393319 KIT393319:KIX393319 KSP393319:KST393319 LCL393319:LCP393319 LMH393319:LML393319 LWD393319:LWH393319 MFZ393319:MGD393319 MPV393319:MPZ393319 MZR393319:MZV393319 NJN393319:NJR393319 NTJ393319:NTN393319 ODF393319:ODJ393319 ONB393319:ONF393319 OWX393319:OXB393319 PGT393319:PGX393319 PQP393319:PQT393319 QAL393319:QAP393319 QKH393319:QKL393319 QUD393319:QUH393319 RDZ393319:RED393319 RNV393319:RNZ393319 RXR393319:RXV393319 SHN393319:SHR393319 SRJ393319:SRN393319 TBF393319:TBJ393319 TLB393319:TLF393319 TUX393319:TVB393319 UET393319:UEX393319 UOP393319:UOT393319 UYL393319:UYP393319 VIH393319:VIL393319 VSD393319:VSH393319 WBZ393319:WCD393319 WLV393319:WLZ393319 WVR393319:WVV393319 J458855:N458855 JF458855:JJ458855 TB458855:TF458855 ACX458855:ADB458855 AMT458855:AMX458855 AWP458855:AWT458855 BGL458855:BGP458855 BQH458855:BQL458855 CAD458855:CAH458855 CJZ458855:CKD458855 CTV458855:CTZ458855 DDR458855:DDV458855 DNN458855:DNR458855 DXJ458855:DXN458855 EHF458855:EHJ458855 ERB458855:ERF458855 FAX458855:FBB458855 FKT458855:FKX458855 FUP458855:FUT458855 GEL458855:GEP458855 GOH458855:GOL458855 GYD458855:GYH458855 HHZ458855:HID458855 HRV458855:HRZ458855 IBR458855:IBV458855 ILN458855:ILR458855 IVJ458855:IVN458855 JFF458855:JFJ458855 JPB458855:JPF458855 JYX458855:JZB458855 KIT458855:KIX458855 KSP458855:KST458855 LCL458855:LCP458855 LMH458855:LML458855 LWD458855:LWH458855 MFZ458855:MGD458855 MPV458855:MPZ458855 MZR458855:MZV458855 NJN458855:NJR458855 NTJ458855:NTN458855 ODF458855:ODJ458855 ONB458855:ONF458855 OWX458855:OXB458855 PGT458855:PGX458855 PQP458855:PQT458855 QAL458855:QAP458855 QKH458855:QKL458855 QUD458855:QUH458855 RDZ458855:RED458855 RNV458855:RNZ458855 RXR458855:RXV458855 SHN458855:SHR458855 SRJ458855:SRN458855 TBF458855:TBJ458855 TLB458855:TLF458855 TUX458855:TVB458855 UET458855:UEX458855 UOP458855:UOT458855 UYL458855:UYP458855 VIH458855:VIL458855 VSD458855:VSH458855 WBZ458855:WCD458855 WLV458855:WLZ458855 WVR458855:WVV458855 J524391:N524391 JF524391:JJ524391 TB524391:TF524391 ACX524391:ADB524391 AMT524391:AMX524391 AWP524391:AWT524391 BGL524391:BGP524391 BQH524391:BQL524391 CAD524391:CAH524391 CJZ524391:CKD524391 CTV524391:CTZ524391 DDR524391:DDV524391 DNN524391:DNR524391 DXJ524391:DXN524391 EHF524391:EHJ524391 ERB524391:ERF524391 FAX524391:FBB524391 FKT524391:FKX524391 FUP524391:FUT524391 GEL524391:GEP524391 GOH524391:GOL524391 GYD524391:GYH524391 HHZ524391:HID524391 HRV524391:HRZ524391 IBR524391:IBV524391 ILN524391:ILR524391 IVJ524391:IVN524391 JFF524391:JFJ524391 JPB524391:JPF524391 JYX524391:JZB524391 KIT524391:KIX524391 KSP524391:KST524391 LCL524391:LCP524391 LMH524391:LML524391 LWD524391:LWH524391 MFZ524391:MGD524391 MPV524391:MPZ524391 MZR524391:MZV524391 NJN524391:NJR524391 NTJ524391:NTN524391 ODF524391:ODJ524391 ONB524391:ONF524391 OWX524391:OXB524391 PGT524391:PGX524391 PQP524391:PQT524391 QAL524391:QAP524391 QKH524391:QKL524391 QUD524391:QUH524391 RDZ524391:RED524391 RNV524391:RNZ524391 RXR524391:RXV524391 SHN524391:SHR524391 SRJ524391:SRN524391 TBF524391:TBJ524391 TLB524391:TLF524391 TUX524391:TVB524391 UET524391:UEX524391 UOP524391:UOT524391 UYL524391:UYP524391 VIH524391:VIL524391 VSD524391:VSH524391 WBZ524391:WCD524391 WLV524391:WLZ524391 WVR524391:WVV524391 J589927:N589927 JF589927:JJ589927 TB589927:TF589927 ACX589927:ADB589927 AMT589927:AMX589927 AWP589927:AWT589927 BGL589927:BGP589927 BQH589927:BQL589927 CAD589927:CAH589927 CJZ589927:CKD589927 CTV589927:CTZ589927 DDR589927:DDV589927 DNN589927:DNR589927 DXJ589927:DXN589927 EHF589927:EHJ589927 ERB589927:ERF589927 FAX589927:FBB589927 FKT589927:FKX589927 FUP589927:FUT589927 GEL589927:GEP589927 GOH589927:GOL589927 GYD589927:GYH589927 HHZ589927:HID589927 HRV589927:HRZ589927 IBR589927:IBV589927 ILN589927:ILR589927 IVJ589927:IVN589927 JFF589927:JFJ589927 JPB589927:JPF589927 JYX589927:JZB589927 KIT589927:KIX589927 KSP589927:KST589927 LCL589927:LCP589927 LMH589927:LML589927 LWD589927:LWH589927 MFZ589927:MGD589927 MPV589927:MPZ589927 MZR589927:MZV589927 NJN589927:NJR589927 NTJ589927:NTN589927 ODF589927:ODJ589927 ONB589927:ONF589927 OWX589927:OXB589927 PGT589927:PGX589927 PQP589927:PQT589927 QAL589927:QAP589927 QKH589927:QKL589927 QUD589927:QUH589927 RDZ589927:RED589927 RNV589927:RNZ589927 RXR589927:RXV589927 SHN589927:SHR589927 SRJ589927:SRN589927 TBF589927:TBJ589927 TLB589927:TLF589927 TUX589927:TVB589927 UET589927:UEX589927 UOP589927:UOT589927 UYL589927:UYP589927 VIH589927:VIL589927 VSD589927:VSH589927 WBZ589927:WCD589927 WLV589927:WLZ589927 WVR589927:WVV589927 J655463:N655463 JF655463:JJ655463 TB655463:TF655463 ACX655463:ADB655463 AMT655463:AMX655463 AWP655463:AWT655463 BGL655463:BGP655463 BQH655463:BQL655463 CAD655463:CAH655463 CJZ655463:CKD655463 CTV655463:CTZ655463 DDR655463:DDV655463 DNN655463:DNR655463 DXJ655463:DXN655463 EHF655463:EHJ655463 ERB655463:ERF655463 FAX655463:FBB655463 FKT655463:FKX655463 FUP655463:FUT655463 GEL655463:GEP655463 GOH655463:GOL655463 GYD655463:GYH655463 HHZ655463:HID655463 HRV655463:HRZ655463 IBR655463:IBV655463 ILN655463:ILR655463 IVJ655463:IVN655463 JFF655463:JFJ655463 JPB655463:JPF655463 JYX655463:JZB655463 KIT655463:KIX655463 KSP655463:KST655463 LCL655463:LCP655463 LMH655463:LML655463 LWD655463:LWH655463 MFZ655463:MGD655463 MPV655463:MPZ655463 MZR655463:MZV655463 NJN655463:NJR655463 NTJ655463:NTN655463 ODF655463:ODJ655463 ONB655463:ONF655463 OWX655463:OXB655463 PGT655463:PGX655463 PQP655463:PQT655463 QAL655463:QAP655463 QKH655463:QKL655463 QUD655463:QUH655463 RDZ655463:RED655463 RNV655463:RNZ655463 RXR655463:RXV655463 SHN655463:SHR655463 SRJ655463:SRN655463 TBF655463:TBJ655463 TLB655463:TLF655463 TUX655463:TVB655463 UET655463:UEX655463 UOP655463:UOT655463 UYL655463:UYP655463 VIH655463:VIL655463 VSD655463:VSH655463 WBZ655463:WCD655463 WLV655463:WLZ655463 WVR655463:WVV655463 J720999:N720999 JF720999:JJ720999 TB720999:TF720999 ACX720999:ADB720999 AMT720999:AMX720999 AWP720999:AWT720999 BGL720999:BGP720999 BQH720999:BQL720999 CAD720999:CAH720999 CJZ720999:CKD720999 CTV720999:CTZ720999 DDR720999:DDV720999 DNN720999:DNR720999 DXJ720999:DXN720999 EHF720999:EHJ720999 ERB720999:ERF720999 FAX720999:FBB720999 FKT720999:FKX720999 FUP720999:FUT720999 GEL720999:GEP720999 GOH720999:GOL720999 GYD720999:GYH720999 HHZ720999:HID720999 HRV720999:HRZ720999 IBR720999:IBV720999 ILN720999:ILR720999 IVJ720999:IVN720999 JFF720999:JFJ720999 JPB720999:JPF720999 JYX720999:JZB720999 KIT720999:KIX720999 KSP720999:KST720999 LCL720999:LCP720999 LMH720999:LML720999 LWD720999:LWH720999 MFZ720999:MGD720999 MPV720999:MPZ720999 MZR720999:MZV720999 NJN720999:NJR720999 NTJ720999:NTN720999 ODF720999:ODJ720999 ONB720999:ONF720999 OWX720999:OXB720999 PGT720999:PGX720999 PQP720999:PQT720999 QAL720999:QAP720999 QKH720999:QKL720999 QUD720999:QUH720999 RDZ720999:RED720999 RNV720999:RNZ720999 RXR720999:RXV720999 SHN720999:SHR720999 SRJ720999:SRN720999 TBF720999:TBJ720999 TLB720999:TLF720999 TUX720999:TVB720999 UET720999:UEX720999 UOP720999:UOT720999 UYL720999:UYP720999 VIH720999:VIL720999 VSD720999:VSH720999 WBZ720999:WCD720999 WLV720999:WLZ720999 WVR720999:WVV720999 J786535:N786535 JF786535:JJ786535 TB786535:TF786535 ACX786535:ADB786535 AMT786535:AMX786535 AWP786535:AWT786535 BGL786535:BGP786535 BQH786535:BQL786535 CAD786535:CAH786535 CJZ786535:CKD786535 CTV786535:CTZ786535 DDR786535:DDV786535 DNN786535:DNR786535 DXJ786535:DXN786535 EHF786535:EHJ786535 ERB786535:ERF786535 FAX786535:FBB786535 FKT786535:FKX786535 FUP786535:FUT786535 GEL786535:GEP786535 GOH786535:GOL786535 GYD786535:GYH786535 HHZ786535:HID786535 HRV786535:HRZ786535 IBR786535:IBV786535 ILN786535:ILR786535 IVJ786535:IVN786535 JFF786535:JFJ786535 JPB786535:JPF786535 JYX786535:JZB786535 KIT786535:KIX786535 KSP786535:KST786535 LCL786535:LCP786535 LMH786535:LML786535 LWD786535:LWH786535 MFZ786535:MGD786535 MPV786535:MPZ786535 MZR786535:MZV786535 NJN786535:NJR786535 NTJ786535:NTN786535 ODF786535:ODJ786535 ONB786535:ONF786535 OWX786535:OXB786535 PGT786535:PGX786535 PQP786535:PQT786535 QAL786535:QAP786535 QKH786535:QKL786535 QUD786535:QUH786535 RDZ786535:RED786535 RNV786535:RNZ786535 RXR786535:RXV786535 SHN786535:SHR786535 SRJ786535:SRN786535 TBF786535:TBJ786535 TLB786535:TLF786535 TUX786535:TVB786535 UET786535:UEX786535 UOP786535:UOT786535 UYL786535:UYP786535 VIH786535:VIL786535 VSD786535:VSH786535 WBZ786535:WCD786535 WLV786535:WLZ786535 WVR786535:WVV786535 J852071:N852071 JF852071:JJ852071 TB852071:TF852071 ACX852071:ADB852071 AMT852071:AMX852071 AWP852071:AWT852071 BGL852071:BGP852071 BQH852071:BQL852071 CAD852071:CAH852071 CJZ852071:CKD852071 CTV852071:CTZ852071 DDR852071:DDV852071 DNN852071:DNR852071 DXJ852071:DXN852071 EHF852071:EHJ852071 ERB852071:ERF852071 FAX852071:FBB852071 FKT852071:FKX852071 FUP852071:FUT852071 GEL852071:GEP852071 GOH852071:GOL852071 GYD852071:GYH852071 HHZ852071:HID852071 HRV852071:HRZ852071 IBR852071:IBV852071 ILN852071:ILR852071 IVJ852071:IVN852071 JFF852071:JFJ852071 JPB852071:JPF852071 JYX852071:JZB852071 KIT852071:KIX852071 KSP852071:KST852071 LCL852071:LCP852071 LMH852071:LML852071 LWD852071:LWH852071 MFZ852071:MGD852071 MPV852071:MPZ852071 MZR852071:MZV852071 NJN852071:NJR852071 NTJ852071:NTN852071 ODF852071:ODJ852071 ONB852071:ONF852071 OWX852071:OXB852071 PGT852071:PGX852071 PQP852071:PQT852071 QAL852071:QAP852071 QKH852071:QKL852071 QUD852071:QUH852071 RDZ852071:RED852071 RNV852071:RNZ852071 RXR852071:RXV852071 SHN852071:SHR852071 SRJ852071:SRN852071 TBF852071:TBJ852071 TLB852071:TLF852071 TUX852071:TVB852071 UET852071:UEX852071 UOP852071:UOT852071 UYL852071:UYP852071 VIH852071:VIL852071 VSD852071:VSH852071 WBZ852071:WCD852071 WLV852071:WLZ852071 WVR852071:WVV852071 J917607:N917607 JF917607:JJ917607 TB917607:TF917607 ACX917607:ADB917607 AMT917607:AMX917607 AWP917607:AWT917607 BGL917607:BGP917607 BQH917607:BQL917607 CAD917607:CAH917607 CJZ917607:CKD917607 CTV917607:CTZ917607 DDR917607:DDV917607 DNN917607:DNR917607 DXJ917607:DXN917607 EHF917607:EHJ917607 ERB917607:ERF917607 FAX917607:FBB917607 FKT917607:FKX917607 FUP917607:FUT917607 GEL917607:GEP917607 GOH917607:GOL917607 GYD917607:GYH917607 HHZ917607:HID917607 HRV917607:HRZ917607 IBR917607:IBV917607 ILN917607:ILR917607 IVJ917607:IVN917607 JFF917607:JFJ917607 JPB917607:JPF917607 JYX917607:JZB917607 KIT917607:KIX917607 KSP917607:KST917607 LCL917607:LCP917607 LMH917607:LML917607 LWD917607:LWH917607 MFZ917607:MGD917607 MPV917607:MPZ917607 MZR917607:MZV917607 NJN917607:NJR917607 NTJ917607:NTN917607 ODF917607:ODJ917607 ONB917607:ONF917607 OWX917607:OXB917607 PGT917607:PGX917607 PQP917607:PQT917607 QAL917607:QAP917607 QKH917607:QKL917607 QUD917607:QUH917607 RDZ917607:RED917607 RNV917607:RNZ917607 RXR917607:RXV917607 SHN917607:SHR917607 SRJ917607:SRN917607 TBF917607:TBJ917607 TLB917607:TLF917607 TUX917607:TVB917607 UET917607:UEX917607 UOP917607:UOT917607 UYL917607:UYP917607 VIH917607:VIL917607 VSD917607:VSH917607 WBZ917607:WCD917607 WLV917607:WLZ917607 WVR917607:WVV917607 J983143:N983143 JF983143:JJ983143 TB983143:TF983143 ACX983143:ADB983143 AMT983143:AMX983143 AWP983143:AWT983143 BGL983143:BGP983143 BQH983143:BQL983143 CAD983143:CAH983143 CJZ983143:CKD983143 CTV983143:CTZ983143 DDR983143:DDV983143 DNN983143:DNR983143 DXJ983143:DXN983143 EHF983143:EHJ983143 ERB983143:ERF983143 FAX983143:FBB983143 FKT983143:FKX983143 FUP983143:FUT983143 GEL983143:GEP983143 GOH983143:GOL983143 GYD983143:GYH983143 HHZ983143:HID983143 HRV983143:HRZ983143 IBR983143:IBV983143 ILN983143:ILR983143 IVJ983143:IVN983143 JFF983143:JFJ983143 JPB983143:JPF983143 JYX983143:JZB983143 KIT983143:KIX983143 KSP983143:KST983143 LCL983143:LCP983143 LMH983143:LML983143 LWD983143:LWH983143 MFZ983143:MGD983143 MPV983143:MPZ983143 MZR983143:MZV983143 NJN983143:NJR983143 NTJ983143:NTN983143 ODF983143:ODJ983143 ONB983143:ONF983143 OWX983143:OXB983143 PGT983143:PGX983143 PQP983143:PQT983143 QAL983143:QAP983143 QKH983143:QKL983143 QUD983143:QUH983143 RDZ983143:RED983143 RNV983143:RNZ983143 RXR983143:RXV983143 SHN983143:SHR983143 SRJ983143:SRN983143 TBF983143:TBJ983143 TLB983143:TLF983143 TUX983143:TVB983143 UET983143:UEX983143 UOP983143:UOT983143 UYL983143:UYP983143 VIH983143:VIL983143 VSD983143:VSH983143 WBZ983143:WCD983143 WLV983143:WLZ983143 WVR983143:WVV983143" xr:uid="{00000000-0002-0000-0900-00000D000000}"/>
    <dataValidation allowBlank="1" showInputMessage="1" showErrorMessage="1" prompt="G&amp;A - Total of Other Expenses (to include Benefits, Provider Tax, Non-Nursing Productive Labor, etc.)" sqref="J100:N100 JF100:JJ100 TB100:TF100 ACX100:ADB100 AMT100:AMX100 AWP100:AWT100 BGL100:BGP100 BQH100:BQL100 CAD100:CAH100 CJZ100:CKD100 CTV100:CTZ100 DDR100:DDV100 DNN100:DNR100 DXJ100:DXN100 EHF100:EHJ100 ERB100:ERF100 FAX100:FBB100 FKT100:FKX100 FUP100:FUT100 GEL100:GEP100 GOH100:GOL100 GYD100:GYH100 HHZ100:HID100 HRV100:HRZ100 IBR100:IBV100 ILN100:ILR100 IVJ100:IVN100 JFF100:JFJ100 JPB100:JPF100 JYX100:JZB100 KIT100:KIX100 KSP100:KST100 LCL100:LCP100 LMH100:LML100 LWD100:LWH100 MFZ100:MGD100 MPV100:MPZ100 MZR100:MZV100 NJN100:NJR100 NTJ100:NTN100 ODF100:ODJ100 ONB100:ONF100 OWX100:OXB100 PGT100:PGX100 PQP100:PQT100 QAL100:QAP100 QKH100:QKL100 QUD100:QUH100 RDZ100:RED100 RNV100:RNZ100 RXR100:RXV100 SHN100:SHR100 SRJ100:SRN100 TBF100:TBJ100 TLB100:TLF100 TUX100:TVB100 UET100:UEX100 UOP100:UOT100 UYL100:UYP100 VIH100:VIL100 VSD100:VSH100 WBZ100:WCD100 WLV100:WLZ100 WVR100:WVV100 J65636:N65636 JF65636:JJ65636 TB65636:TF65636 ACX65636:ADB65636 AMT65636:AMX65636 AWP65636:AWT65636 BGL65636:BGP65636 BQH65636:BQL65636 CAD65636:CAH65636 CJZ65636:CKD65636 CTV65636:CTZ65636 DDR65636:DDV65636 DNN65636:DNR65636 DXJ65636:DXN65636 EHF65636:EHJ65636 ERB65636:ERF65636 FAX65636:FBB65636 FKT65636:FKX65636 FUP65636:FUT65636 GEL65636:GEP65636 GOH65636:GOL65636 GYD65636:GYH65636 HHZ65636:HID65636 HRV65636:HRZ65636 IBR65636:IBV65636 ILN65636:ILR65636 IVJ65636:IVN65636 JFF65636:JFJ65636 JPB65636:JPF65636 JYX65636:JZB65636 KIT65636:KIX65636 KSP65636:KST65636 LCL65636:LCP65636 LMH65636:LML65636 LWD65636:LWH65636 MFZ65636:MGD65636 MPV65636:MPZ65636 MZR65636:MZV65636 NJN65636:NJR65636 NTJ65636:NTN65636 ODF65636:ODJ65636 ONB65636:ONF65636 OWX65636:OXB65636 PGT65636:PGX65636 PQP65636:PQT65636 QAL65636:QAP65636 QKH65636:QKL65636 QUD65636:QUH65636 RDZ65636:RED65636 RNV65636:RNZ65636 RXR65636:RXV65636 SHN65636:SHR65636 SRJ65636:SRN65636 TBF65636:TBJ65636 TLB65636:TLF65636 TUX65636:TVB65636 UET65636:UEX65636 UOP65636:UOT65636 UYL65636:UYP65636 VIH65636:VIL65636 VSD65636:VSH65636 WBZ65636:WCD65636 WLV65636:WLZ65636 WVR65636:WVV65636 J131172:N131172 JF131172:JJ131172 TB131172:TF131172 ACX131172:ADB131172 AMT131172:AMX131172 AWP131172:AWT131172 BGL131172:BGP131172 BQH131172:BQL131172 CAD131172:CAH131172 CJZ131172:CKD131172 CTV131172:CTZ131172 DDR131172:DDV131172 DNN131172:DNR131172 DXJ131172:DXN131172 EHF131172:EHJ131172 ERB131172:ERF131172 FAX131172:FBB131172 FKT131172:FKX131172 FUP131172:FUT131172 GEL131172:GEP131172 GOH131172:GOL131172 GYD131172:GYH131172 HHZ131172:HID131172 HRV131172:HRZ131172 IBR131172:IBV131172 ILN131172:ILR131172 IVJ131172:IVN131172 JFF131172:JFJ131172 JPB131172:JPF131172 JYX131172:JZB131172 KIT131172:KIX131172 KSP131172:KST131172 LCL131172:LCP131172 LMH131172:LML131172 LWD131172:LWH131172 MFZ131172:MGD131172 MPV131172:MPZ131172 MZR131172:MZV131172 NJN131172:NJR131172 NTJ131172:NTN131172 ODF131172:ODJ131172 ONB131172:ONF131172 OWX131172:OXB131172 PGT131172:PGX131172 PQP131172:PQT131172 QAL131172:QAP131172 QKH131172:QKL131172 QUD131172:QUH131172 RDZ131172:RED131172 RNV131172:RNZ131172 RXR131172:RXV131172 SHN131172:SHR131172 SRJ131172:SRN131172 TBF131172:TBJ131172 TLB131172:TLF131172 TUX131172:TVB131172 UET131172:UEX131172 UOP131172:UOT131172 UYL131172:UYP131172 VIH131172:VIL131172 VSD131172:VSH131172 WBZ131172:WCD131172 WLV131172:WLZ131172 WVR131172:WVV131172 J196708:N196708 JF196708:JJ196708 TB196708:TF196708 ACX196708:ADB196708 AMT196708:AMX196708 AWP196708:AWT196708 BGL196708:BGP196708 BQH196708:BQL196708 CAD196708:CAH196708 CJZ196708:CKD196708 CTV196708:CTZ196708 DDR196708:DDV196708 DNN196708:DNR196708 DXJ196708:DXN196708 EHF196708:EHJ196708 ERB196708:ERF196708 FAX196708:FBB196708 FKT196708:FKX196708 FUP196708:FUT196708 GEL196708:GEP196708 GOH196708:GOL196708 GYD196708:GYH196708 HHZ196708:HID196708 HRV196708:HRZ196708 IBR196708:IBV196708 ILN196708:ILR196708 IVJ196708:IVN196708 JFF196708:JFJ196708 JPB196708:JPF196708 JYX196708:JZB196708 KIT196708:KIX196708 KSP196708:KST196708 LCL196708:LCP196708 LMH196708:LML196708 LWD196708:LWH196708 MFZ196708:MGD196708 MPV196708:MPZ196708 MZR196708:MZV196708 NJN196708:NJR196708 NTJ196708:NTN196708 ODF196708:ODJ196708 ONB196708:ONF196708 OWX196708:OXB196708 PGT196708:PGX196708 PQP196708:PQT196708 QAL196708:QAP196708 QKH196708:QKL196708 QUD196708:QUH196708 RDZ196708:RED196708 RNV196708:RNZ196708 RXR196708:RXV196708 SHN196708:SHR196708 SRJ196708:SRN196708 TBF196708:TBJ196708 TLB196708:TLF196708 TUX196708:TVB196708 UET196708:UEX196708 UOP196708:UOT196708 UYL196708:UYP196708 VIH196708:VIL196708 VSD196708:VSH196708 WBZ196708:WCD196708 WLV196708:WLZ196708 WVR196708:WVV196708 J262244:N262244 JF262244:JJ262244 TB262244:TF262244 ACX262244:ADB262244 AMT262244:AMX262244 AWP262244:AWT262244 BGL262244:BGP262244 BQH262244:BQL262244 CAD262244:CAH262244 CJZ262244:CKD262244 CTV262244:CTZ262244 DDR262244:DDV262244 DNN262244:DNR262244 DXJ262244:DXN262244 EHF262244:EHJ262244 ERB262244:ERF262244 FAX262244:FBB262244 FKT262244:FKX262244 FUP262244:FUT262244 GEL262244:GEP262244 GOH262244:GOL262244 GYD262244:GYH262244 HHZ262244:HID262244 HRV262244:HRZ262244 IBR262244:IBV262244 ILN262244:ILR262244 IVJ262244:IVN262244 JFF262244:JFJ262244 JPB262244:JPF262244 JYX262244:JZB262244 KIT262244:KIX262244 KSP262244:KST262244 LCL262244:LCP262244 LMH262244:LML262244 LWD262244:LWH262244 MFZ262244:MGD262244 MPV262244:MPZ262244 MZR262244:MZV262244 NJN262244:NJR262244 NTJ262244:NTN262244 ODF262244:ODJ262244 ONB262244:ONF262244 OWX262244:OXB262244 PGT262244:PGX262244 PQP262244:PQT262244 QAL262244:QAP262244 QKH262244:QKL262244 QUD262244:QUH262244 RDZ262244:RED262244 RNV262244:RNZ262244 RXR262244:RXV262244 SHN262244:SHR262244 SRJ262244:SRN262244 TBF262244:TBJ262244 TLB262244:TLF262244 TUX262244:TVB262244 UET262244:UEX262244 UOP262244:UOT262244 UYL262244:UYP262244 VIH262244:VIL262244 VSD262244:VSH262244 WBZ262244:WCD262244 WLV262244:WLZ262244 WVR262244:WVV262244 J327780:N327780 JF327780:JJ327780 TB327780:TF327780 ACX327780:ADB327780 AMT327780:AMX327780 AWP327780:AWT327780 BGL327780:BGP327780 BQH327780:BQL327780 CAD327780:CAH327780 CJZ327780:CKD327780 CTV327780:CTZ327780 DDR327780:DDV327780 DNN327780:DNR327780 DXJ327780:DXN327780 EHF327780:EHJ327780 ERB327780:ERF327780 FAX327780:FBB327780 FKT327780:FKX327780 FUP327780:FUT327780 GEL327780:GEP327780 GOH327780:GOL327780 GYD327780:GYH327780 HHZ327780:HID327780 HRV327780:HRZ327780 IBR327780:IBV327780 ILN327780:ILR327780 IVJ327780:IVN327780 JFF327780:JFJ327780 JPB327780:JPF327780 JYX327780:JZB327780 KIT327780:KIX327780 KSP327780:KST327780 LCL327780:LCP327780 LMH327780:LML327780 LWD327780:LWH327780 MFZ327780:MGD327780 MPV327780:MPZ327780 MZR327780:MZV327780 NJN327780:NJR327780 NTJ327780:NTN327780 ODF327780:ODJ327780 ONB327780:ONF327780 OWX327780:OXB327780 PGT327780:PGX327780 PQP327780:PQT327780 QAL327780:QAP327780 QKH327780:QKL327780 QUD327780:QUH327780 RDZ327780:RED327780 RNV327780:RNZ327780 RXR327780:RXV327780 SHN327780:SHR327780 SRJ327780:SRN327780 TBF327780:TBJ327780 TLB327780:TLF327780 TUX327780:TVB327780 UET327780:UEX327780 UOP327780:UOT327780 UYL327780:UYP327780 VIH327780:VIL327780 VSD327780:VSH327780 WBZ327780:WCD327780 WLV327780:WLZ327780 WVR327780:WVV327780 J393316:N393316 JF393316:JJ393316 TB393316:TF393316 ACX393316:ADB393316 AMT393316:AMX393316 AWP393316:AWT393316 BGL393316:BGP393316 BQH393316:BQL393316 CAD393316:CAH393316 CJZ393316:CKD393316 CTV393316:CTZ393316 DDR393316:DDV393316 DNN393316:DNR393316 DXJ393316:DXN393316 EHF393316:EHJ393316 ERB393316:ERF393316 FAX393316:FBB393316 FKT393316:FKX393316 FUP393316:FUT393316 GEL393316:GEP393316 GOH393316:GOL393316 GYD393316:GYH393316 HHZ393316:HID393316 HRV393316:HRZ393316 IBR393316:IBV393316 ILN393316:ILR393316 IVJ393316:IVN393316 JFF393316:JFJ393316 JPB393316:JPF393316 JYX393316:JZB393316 KIT393316:KIX393316 KSP393316:KST393316 LCL393316:LCP393316 LMH393316:LML393316 LWD393316:LWH393316 MFZ393316:MGD393316 MPV393316:MPZ393316 MZR393316:MZV393316 NJN393316:NJR393316 NTJ393316:NTN393316 ODF393316:ODJ393316 ONB393316:ONF393316 OWX393316:OXB393316 PGT393316:PGX393316 PQP393316:PQT393316 QAL393316:QAP393316 QKH393316:QKL393316 QUD393316:QUH393316 RDZ393316:RED393316 RNV393316:RNZ393316 RXR393316:RXV393316 SHN393316:SHR393316 SRJ393316:SRN393316 TBF393316:TBJ393316 TLB393316:TLF393316 TUX393316:TVB393316 UET393316:UEX393316 UOP393316:UOT393316 UYL393316:UYP393316 VIH393316:VIL393316 VSD393316:VSH393316 WBZ393316:WCD393316 WLV393316:WLZ393316 WVR393316:WVV393316 J458852:N458852 JF458852:JJ458852 TB458852:TF458852 ACX458852:ADB458852 AMT458852:AMX458852 AWP458852:AWT458852 BGL458852:BGP458852 BQH458852:BQL458852 CAD458852:CAH458852 CJZ458852:CKD458852 CTV458852:CTZ458852 DDR458852:DDV458852 DNN458852:DNR458852 DXJ458852:DXN458852 EHF458852:EHJ458852 ERB458852:ERF458852 FAX458852:FBB458852 FKT458852:FKX458852 FUP458852:FUT458852 GEL458852:GEP458852 GOH458852:GOL458852 GYD458852:GYH458852 HHZ458852:HID458852 HRV458852:HRZ458852 IBR458852:IBV458852 ILN458852:ILR458852 IVJ458852:IVN458852 JFF458852:JFJ458852 JPB458852:JPF458852 JYX458852:JZB458852 KIT458852:KIX458852 KSP458852:KST458852 LCL458852:LCP458852 LMH458852:LML458852 LWD458852:LWH458852 MFZ458852:MGD458852 MPV458852:MPZ458852 MZR458852:MZV458852 NJN458852:NJR458852 NTJ458852:NTN458852 ODF458852:ODJ458852 ONB458852:ONF458852 OWX458852:OXB458852 PGT458852:PGX458852 PQP458852:PQT458852 QAL458852:QAP458852 QKH458852:QKL458852 QUD458852:QUH458852 RDZ458852:RED458852 RNV458852:RNZ458852 RXR458852:RXV458852 SHN458852:SHR458852 SRJ458852:SRN458852 TBF458852:TBJ458852 TLB458852:TLF458852 TUX458852:TVB458852 UET458852:UEX458852 UOP458852:UOT458852 UYL458852:UYP458852 VIH458852:VIL458852 VSD458852:VSH458852 WBZ458852:WCD458852 WLV458852:WLZ458852 WVR458852:WVV458852 J524388:N524388 JF524388:JJ524388 TB524388:TF524388 ACX524388:ADB524388 AMT524388:AMX524388 AWP524388:AWT524388 BGL524388:BGP524388 BQH524388:BQL524388 CAD524388:CAH524388 CJZ524388:CKD524388 CTV524388:CTZ524388 DDR524388:DDV524388 DNN524388:DNR524388 DXJ524388:DXN524388 EHF524388:EHJ524388 ERB524388:ERF524388 FAX524388:FBB524388 FKT524388:FKX524388 FUP524388:FUT524388 GEL524388:GEP524388 GOH524388:GOL524388 GYD524388:GYH524388 HHZ524388:HID524388 HRV524388:HRZ524388 IBR524388:IBV524388 ILN524388:ILR524388 IVJ524388:IVN524388 JFF524388:JFJ524388 JPB524388:JPF524388 JYX524388:JZB524388 KIT524388:KIX524388 KSP524388:KST524388 LCL524388:LCP524388 LMH524388:LML524388 LWD524388:LWH524388 MFZ524388:MGD524388 MPV524388:MPZ524388 MZR524388:MZV524388 NJN524388:NJR524388 NTJ524388:NTN524388 ODF524388:ODJ524388 ONB524388:ONF524388 OWX524388:OXB524388 PGT524388:PGX524388 PQP524388:PQT524388 QAL524388:QAP524388 QKH524388:QKL524388 QUD524388:QUH524388 RDZ524388:RED524388 RNV524388:RNZ524388 RXR524388:RXV524388 SHN524388:SHR524388 SRJ524388:SRN524388 TBF524388:TBJ524388 TLB524388:TLF524388 TUX524388:TVB524388 UET524388:UEX524388 UOP524388:UOT524388 UYL524388:UYP524388 VIH524388:VIL524388 VSD524388:VSH524388 WBZ524388:WCD524388 WLV524388:WLZ524388 WVR524388:WVV524388 J589924:N589924 JF589924:JJ589924 TB589924:TF589924 ACX589924:ADB589924 AMT589924:AMX589924 AWP589924:AWT589924 BGL589924:BGP589924 BQH589924:BQL589924 CAD589924:CAH589924 CJZ589924:CKD589924 CTV589924:CTZ589924 DDR589924:DDV589924 DNN589924:DNR589924 DXJ589924:DXN589924 EHF589924:EHJ589924 ERB589924:ERF589924 FAX589924:FBB589924 FKT589924:FKX589924 FUP589924:FUT589924 GEL589924:GEP589924 GOH589924:GOL589924 GYD589924:GYH589924 HHZ589924:HID589924 HRV589924:HRZ589924 IBR589924:IBV589924 ILN589924:ILR589924 IVJ589924:IVN589924 JFF589924:JFJ589924 JPB589924:JPF589924 JYX589924:JZB589924 KIT589924:KIX589924 KSP589924:KST589924 LCL589924:LCP589924 LMH589924:LML589924 LWD589924:LWH589924 MFZ589924:MGD589924 MPV589924:MPZ589924 MZR589924:MZV589924 NJN589924:NJR589924 NTJ589924:NTN589924 ODF589924:ODJ589924 ONB589924:ONF589924 OWX589924:OXB589924 PGT589924:PGX589924 PQP589924:PQT589924 QAL589924:QAP589924 QKH589924:QKL589924 QUD589924:QUH589924 RDZ589924:RED589924 RNV589924:RNZ589924 RXR589924:RXV589924 SHN589924:SHR589924 SRJ589924:SRN589924 TBF589924:TBJ589924 TLB589924:TLF589924 TUX589924:TVB589924 UET589924:UEX589924 UOP589924:UOT589924 UYL589924:UYP589924 VIH589924:VIL589924 VSD589924:VSH589924 WBZ589924:WCD589924 WLV589924:WLZ589924 WVR589924:WVV589924 J655460:N655460 JF655460:JJ655460 TB655460:TF655460 ACX655460:ADB655460 AMT655460:AMX655460 AWP655460:AWT655460 BGL655460:BGP655460 BQH655460:BQL655460 CAD655460:CAH655460 CJZ655460:CKD655460 CTV655460:CTZ655460 DDR655460:DDV655460 DNN655460:DNR655460 DXJ655460:DXN655460 EHF655460:EHJ655460 ERB655460:ERF655460 FAX655460:FBB655460 FKT655460:FKX655460 FUP655460:FUT655460 GEL655460:GEP655460 GOH655460:GOL655460 GYD655460:GYH655460 HHZ655460:HID655460 HRV655460:HRZ655460 IBR655460:IBV655460 ILN655460:ILR655460 IVJ655460:IVN655460 JFF655460:JFJ655460 JPB655460:JPF655460 JYX655460:JZB655460 KIT655460:KIX655460 KSP655460:KST655460 LCL655460:LCP655460 LMH655460:LML655460 LWD655460:LWH655460 MFZ655460:MGD655460 MPV655460:MPZ655460 MZR655460:MZV655460 NJN655460:NJR655460 NTJ655460:NTN655460 ODF655460:ODJ655460 ONB655460:ONF655460 OWX655460:OXB655460 PGT655460:PGX655460 PQP655460:PQT655460 QAL655460:QAP655460 QKH655460:QKL655460 QUD655460:QUH655460 RDZ655460:RED655460 RNV655460:RNZ655460 RXR655460:RXV655460 SHN655460:SHR655460 SRJ655460:SRN655460 TBF655460:TBJ655460 TLB655460:TLF655460 TUX655460:TVB655460 UET655460:UEX655460 UOP655460:UOT655460 UYL655460:UYP655460 VIH655460:VIL655460 VSD655460:VSH655460 WBZ655460:WCD655460 WLV655460:WLZ655460 WVR655460:WVV655460 J720996:N720996 JF720996:JJ720996 TB720996:TF720996 ACX720996:ADB720996 AMT720996:AMX720996 AWP720996:AWT720996 BGL720996:BGP720996 BQH720996:BQL720996 CAD720996:CAH720996 CJZ720996:CKD720996 CTV720996:CTZ720996 DDR720996:DDV720996 DNN720996:DNR720996 DXJ720996:DXN720996 EHF720996:EHJ720996 ERB720996:ERF720996 FAX720996:FBB720996 FKT720996:FKX720996 FUP720996:FUT720996 GEL720996:GEP720996 GOH720996:GOL720996 GYD720996:GYH720996 HHZ720996:HID720996 HRV720996:HRZ720996 IBR720996:IBV720996 ILN720996:ILR720996 IVJ720996:IVN720996 JFF720996:JFJ720996 JPB720996:JPF720996 JYX720996:JZB720996 KIT720996:KIX720996 KSP720996:KST720996 LCL720996:LCP720996 LMH720996:LML720996 LWD720996:LWH720996 MFZ720996:MGD720996 MPV720996:MPZ720996 MZR720996:MZV720996 NJN720996:NJR720996 NTJ720996:NTN720996 ODF720996:ODJ720996 ONB720996:ONF720996 OWX720996:OXB720996 PGT720996:PGX720996 PQP720996:PQT720996 QAL720996:QAP720996 QKH720996:QKL720996 QUD720996:QUH720996 RDZ720996:RED720996 RNV720996:RNZ720996 RXR720996:RXV720996 SHN720996:SHR720996 SRJ720996:SRN720996 TBF720996:TBJ720996 TLB720996:TLF720996 TUX720996:TVB720996 UET720996:UEX720996 UOP720996:UOT720996 UYL720996:UYP720996 VIH720996:VIL720996 VSD720996:VSH720996 WBZ720996:WCD720996 WLV720996:WLZ720996 WVR720996:WVV720996 J786532:N786532 JF786532:JJ786532 TB786532:TF786532 ACX786532:ADB786532 AMT786532:AMX786532 AWP786532:AWT786532 BGL786532:BGP786532 BQH786532:BQL786532 CAD786532:CAH786532 CJZ786532:CKD786532 CTV786532:CTZ786532 DDR786532:DDV786532 DNN786532:DNR786532 DXJ786532:DXN786532 EHF786532:EHJ786532 ERB786532:ERF786532 FAX786532:FBB786532 FKT786532:FKX786532 FUP786532:FUT786532 GEL786532:GEP786532 GOH786532:GOL786532 GYD786532:GYH786532 HHZ786532:HID786532 HRV786532:HRZ786532 IBR786532:IBV786532 ILN786532:ILR786532 IVJ786532:IVN786532 JFF786532:JFJ786532 JPB786532:JPF786532 JYX786532:JZB786532 KIT786532:KIX786532 KSP786532:KST786532 LCL786532:LCP786532 LMH786532:LML786532 LWD786532:LWH786532 MFZ786532:MGD786532 MPV786532:MPZ786532 MZR786532:MZV786532 NJN786532:NJR786532 NTJ786532:NTN786532 ODF786532:ODJ786532 ONB786532:ONF786532 OWX786532:OXB786532 PGT786532:PGX786532 PQP786532:PQT786532 QAL786532:QAP786532 QKH786532:QKL786532 QUD786532:QUH786532 RDZ786532:RED786532 RNV786532:RNZ786532 RXR786532:RXV786532 SHN786532:SHR786532 SRJ786532:SRN786532 TBF786532:TBJ786532 TLB786532:TLF786532 TUX786532:TVB786532 UET786532:UEX786532 UOP786532:UOT786532 UYL786532:UYP786532 VIH786532:VIL786532 VSD786532:VSH786532 WBZ786532:WCD786532 WLV786532:WLZ786532 WVR786532:WVV786532 J852068:N852068 JF852068:JJ852068 TB852068:TF852068 ACX852068:ADB852068 AMT852068:AMX852068 AWP852068:AWT852068 BGL852068:BGP852068 BQH852068:BQL852068 CAD852068:CAH852068 CJZ852068:CKD852068 CTV852068:CTZ852068 DDR852068:DDV852068 DNN852068:DNR852068 DXJ852068:DXN852068 EHF852068:EHJ852068 ERB852068:ERF852068 FAX852068:FBB852068 FKT852068:FKX852068 FUP852068:FUT852068 GEL852068:GEP852068 GOH852068:GOL852068 GYD852068:GYH852068 HHZ852068:HID852068 HRV852068:HRZ852068 IBR852068:IBV852068 ILN852068:ILR852068 IVJ852068:IVN852068 JFF852068:JFJ852068 JPB852068:JPF852068 JYX852068:JZB852068 KIT852068:KIX852068 KSP852068:KST852068 LCL852068:LCP852068 LMH852068:LML852068 LWD852068:LWH852068 MFZ852068:MGD852068 MPV852068:MPZ852068 MZR852068:MZV852068 NJN852068:NJR852068 NTJ852068:NTN852068 ODF852068:ODJ852068 ONB852068:ONF852068 OWX852068:OXB852068 PGT852068:PGX852068 PQP852068:PQT852068 QAL852068:QAP852068 QKH852068:QKL852068 QUD852068:QUH852068 RDZ852068:RED852068 RNV852068:RNZ852068 RXR852068:RXV852068 SHN852068:SHR852068 SRJ852068:SRN852068 TBF852068:TBJ852068 TLB852068:TLF852068 TUX852068:TVB852068 UET852068:UEX852068 UOP852068:UOT852068 UYL852068:UYP852068 VIH852068:VIL852068 VSD852068:VSH852068 WBZ852068:WCD852068 WLV852068:WLZ852068 WVR852068:WVV852068 J917604:N917604 JF917604:JJ917604 TB917604:TF917604 ACX917604:ADB917604 AMT917604:AMX917604 AWP917604:AWT917604 BGL917604:BGP917604 BQH917604:BQL917604 CAD917604:CAH917604 CJZ917604:CKD917604 CTV917604:CTZ917604 DDR917604:DDV917604 DNN917604:DNR917604 DXJ917604:DXN917604 EHF917604:EHJ917604 ERB917604:ERF917604 FAX917604:FBB917604 FKT917604:FKX917604 FUP917604:FUT917604 GEL917604:GEP917604 GOH917604:GOL917604 GYD917604:GYH917604 HHZ917604:HID917604 HRV917604:HRZ917604 IBR917604:IBV917604 ILN917604:ILR917604 IVJ917604:IVN917604 JFF917604:JFJ917604 JPB917604:JPF917604 JYX917604:JZB917604 KIT917604:KIX917604 KSP917604:KST917604 LCL917604:LCP917604 LMH917604:LML917604 LWD917604:LWH917604 MFZ917604:MGD917604 MPV917604:MPZ917604 MZR917604:MZV917604 NJN917604:NJR917604 NTJ917604:NTN917604 ODF917604:ODJ917604 ONB917604:ONF917604 OWX917604:OXB917604 PGT917604:PGX917604 PQP917604:PQT917604 QAL917604:QAP917604 QKH917604:QKL917604 QUD917604:QUH917604 RDZ917604:RED917604 RNV917604:RNZ917604 RXR917604:RXV917604 SHN917604:SHR917604 SRJ917604:SRN917604 TBF917604:TBJ917604 TLB917604:TLF917604 TUX917604:TVB917604 UET917604:UEX917604 UOP917604:UOT917604 UYL917604:UYP917604 VIH917604:VIL917604 VSD917604:VSH917604 WBZ917604:WCD917604 WLV917604:WLZ917604 WVR917604:WVV917604 J983140:N983140 JF983140:JJ983140 TB983140:TF983140 ACX983140:ADB983140 AMT983140:AMX983140 AWP983140:AWT983140 BGL983140:BGP983140 BQH983140:BQL983140 CAD983140:CAH983140 CJZ983140:CKD983140 CTV983140:CTZ983140 DDR983140:DDV983140 DNN983140:DNR983140 DXJ983140:DXN983140 EHF983140:EHJ983140 ERB983140:ERF983140 FAX983140:FBB983140 FKT983140:FKX983140 FUP983140:FUT983140 GEL983140:GEP983140 GOH983140:GOL983140 GYD983140:GYH983140 HHZ983140:HID983140 HRV983140:HRZ983140 IBR983140:IBV983140 ILN983140:ILR983140 IVJ983140:IVN983140 JFF983140:JFJ983140 JPB983140:JPF983140 JYX983140:JZB983140 KIT983140:KIX983140 KSP983140:KST983140 LCL983140:LCP983140 LMH983140:LML983140 LWD983140:LWH983140 MFZ983140:MGD983140 MPV983140:MPZ983140 MZR983140:MZV983140 NJN983140:NJR983140 NTJ983140:NTN983140 ODF983140:ODJ983140 ONB983140:ONF983140 OWX983140:OXB983140 PGT983140:PGX983140 PQP983140:PQT983140 QAL983140:QAP983140 QKH983140:QKL983140 QUD983140:QUH983140 RDZ983140:RED983140 RNV983140:RNZ983140 RXR983140:RXV983140 SHN983140:SHR983140 SRJ983140:SRN983140 TBF983140:TBJ983140 TLB983140:TLF983140 TUX983140:TVB983140 UET983140:UEX983140 UOP983140:UOT983140 UYL983140:UYP983140 VIH983140:VIL983140 VSD983140:VSH983140 WBZ983140:WCD983140 WLV983140:WLZ983140 WVR983140:WVV983140" xr:uid="{00000000-0002-0000-0900-00000E000000}"/>
    <dataValidation allowBlank="1" showInputMessage="1" showErrorMessage="1" prompt="Total Insurance Expense (property, GLPL, etc.)" sqref="J99:N99 JF99:JJ99 TB99:TF99 ACX99:ADB99 AMT99:AMX99 AWP99:AWT99 BGL99:BGP99 BQH99:BQL99 CAD99:CAH99 CJZ99:CKD99 CTV99:CTZ99 DDR99:DDV99 DNN99:DNR99 DXJ99:DXN99 EHF99:EHJ99 ERB99:ERF99 FAX99:FBB99 FKT99:FKX99 FUP99:FUT99 GEL99:GEP99 GOH99:GOL99 GYD99:GYH99 HHZ99:HID99 HRV99:HRZ99 IBR99:IBV99 ILN99:ILR99 IVJ99:IVN99 JFF99:JFJ99 JPB99:JPF99 JYX99:JZB99 KIT99:KIX99 KSP99:KST99 LCL99:LCP99 LMH99:LML99 LWD99:LWH99 MFZ99:MGD99 MPV99:MPZ99 MZR99:MZV99 NJN99:NJR99 NTJ99:NTN99 ODF99:ODJ99 ONB99:ONF99 OWX99:OXB99 PGT99:PGX99 PQP99:PQT99 QAL99:QAP99 QKH99:QKL99 QUD99:QUH99 RDZ99:RED99 RNV99:RNZ99 RXR99:RXV99 SHN99:SHR99 SRJ99:SRN99 TBF99:TBJ99 TLB99:TLF99 TUX99:TVB99 UET99:UEX99 UOP99:UOT99 UYL99:UYP99 VIH99:VIL99 VSD99:VSH99 WBZ99:WCD99 WLV99:WLZ99 WVR99:WVV99 J65635:N65635 JF65635:JJ65635 TB65635:TF65635 ACX65635:ADB65635 AMT65635:AMX65635 AWP65635:AWT65635 BGL65635:BGP65635 BQH65635:BQL65635 CAD65635:CAH65635 CJZ65635:CKD65635 CTV65635:CTZ65635 DDR65635:DDV65635 DNN65635:DNR65635 DXJ65635:DXN65635 EHF65635:EHJ65635 ERB65635:ERF65635 FAX65635:FBB65635 FKT65635:FKX65635 FUP65635:FUT65635 GEL65635:GEP65635 GOH65635:GOL65635 GYD65635:GYH65635 HHZ65635:HID65635 HRV65635:HRZ65635 IBR65635:IBV65635 ILN65635:ILR65635 IVJ65635:IVN65635 JFF65635:JFJ65635 JPB65635:JPF65635 JYX65635:JZB65635 KIT65635:KIX65635 KSP65635:KST65635 LCL65635:LCP65635 LMH65635:LML65635 LWD65635:LWH65635 MFZ65635:MGD65635 MPV65635:MPZ65635 MZR65635:MZV65635 NJN65635:NJR65635 NTJ65635:NTN65635 ODF65635:ODJ65635 ONB65635:ONF65635 OWX65635:OXB65635 PGT65635:PGX65635 PQP65635:PQT65635 QAL65635:QAP65635 QKH65635:QKL65635 QUD65635:QUH65635 RDZ65635:RED65635 RNV65635:RNZ65635 RXR65635:RXV65635 SHN65635:SHR65635 SRJ65635:SRN65635 TBF65635:TBJ65635 TLB65635:TLF65635 TUX65635:TVB65635 UET65635:UEX65635 UOP65635:UOT65635 UYL65635:UYP65635 VIH65635:VIL65635 VSD65635:VSH65635 WBZ65635:WCD65635 WLV65635:WLZ65635 WVR65635:WVV65635 J131171:N131171 JF131171:JJ131171 TB131171:TF131171 ACX131171:ADB131171 AMT131171:AMX131171 AWP131171:AWT131171 BGL131171:BGP131171 BQH131171:BQL131171 CAD131171:CAH131171 CJZ131171:CKD131171 CTV131171:CTZ131171 DDR131171:DDV131171 DNN131171:DNR131171 DXJ131171:DXN131171 EHF131171:EHJ131171 ERB131171:ERF131171 FAX131171:FBB131171 FKT131171:FKX131171 FUP131171:FUT131171 GEL131171:GEP131171 GOH131171:GOL131171 GYD131171:GYH131171 HHZ131171:HID131171 HRV131171:HRZ131171 IBR131171:IBV131171 ILN131171:ILR131171 IVJ131171:IVN131171 JFF131171:JFJ131171 JPB131171:JPF131171 JYX131171:JZB131171 KIT131171:KIX131171 KSP131171:KST131171 LCL131171:LCP131171 LMH131171:LML131171 LWD131171:LWH131171 MFZ131171:MGD131171 MPV131171:MPZ131171 MZR131171:MZV131171 NJN131171:NJR131171 NTJ131171:NTN131171 ODF131171:ODJ131171 ONB131171:ONF131171 OWX131171:OXB131171 PGT131171:PGX131171 PQP131171:PQT131171 QAL131171:QAP131171 QKH131171:QKL131171 QUD131171:QUH131171 RDZ131171:RED131171 RNV131171:RNZ131171 RXR131171:RXV131171 SHN131171:SHR131171 SRJ131171:SRN131171 TBF131171:TBJ131171 TLB131171:TLF131171 TUX131171:TVB131171 UET131171:UEX131171 UOP131171:UOT131171 UYL131171:UYP131171 VIH131171:VIL131171 VSD131171:VSH131171 WBZ131171:WCD131171 WLV131171:WLZ131171 WVR131171:WVV131171 J196707:N196707 JF196707:JJ196707 TB196707:TF196707 ACX196707:ADB196707 AMT196707:AMX196707 AWP196707:AWT196707 BGL196707:BGP196707 BQH196707:BQL196707 CAD196707:CAH196707 CJZ196707:CKD196707 CTV196707:CTZ196707 DDR196707:DDV196707 DNN196707:DNR196707 DXJ196707:DXN196707 EHF196707:EHJ196707 ERB196707:ERF196707 FAX196707:FBB196707 FKT196707:FKX196707 FUP196707:FUT196707 GEL196707:GEP196707 GOH196707:GOL196707 GYD196707:GYH196707 HHZ196707:HID196707 HRV196707:HRZ196707 IBR196707:IBV196707 ILN196707:ILR196707 IVJ196707:IVN196707 JFF196707:JFJ196707 JPB196707:JPF196707 JYX196707:JZB196707 KIT196707:KIX196707 KSP196707:KST196707 LCL196707:LCP196707 LMH196707:LML196707 LWD196707:LWH196707 MFZ196707:MGD196707 MPV196707:MPZ196707 MZR196707:MZV196707 NJN196707:NJR196707 NTJ196707:NTN196707 ODF196707:ODJ196707 ONB196707:ONF196707 OWX196707:OXB196707 PGT196707:PGX196707 PQP196707:PQT196707 QAL196707:QAP196707 QKH196707:QKL196707 QUD196707:QUH196707 RDZ196707:RED196707 RNV196707:RNZ196707 RXR196707:RXV196707 SHN196707:SHR196707 SRJ196707:SRN196707 TBF196707:TBJ196707 TLB196707:TLF196707 TUX196707:TVB196707 UET196707:UEX196707 UOP196707:UOT196707 UYL196707:UYP196707 VIH196707:VIL196707 VSD196707:VSH196707 WBZ196707:WCD196707 WLV196707:WLZ196707 WVR196707:WVV196707 J262243:N262243 JF262243:JJ262243 TB262243:TF262243 ACX262243:ADB262243 AMT262243:AMX262243 AWP262243:AWT262243 BGL262243:BGP262243 BQH262243:BQL262243 CAD262243:CAH262243 CJZ262243:CKD262243 CTV262243:CTZ262243 DDR262243:DDV262243 DNN262243:DNR262243 DXJ262243:DXN262243 EHF262243:EHJ262243 ERB262243:ERF262243 FAX262243:FBB262243 FKT262243:FKX262243 FUP262243:FUT262243 GEL262243:GEP262243 GOH262243:GOL262243 GYD262243:GYH262243 HHZ262243:HID262243 HRV262243:HRZ262243 IBR262243:IBV262243 ILN262243:ILR262243 IVJ262243:IVN262243 JFF262243:JFJ262243 JPB262243:JPF262243 JYX262243:JZB262243 KIT262243:KIX262243 KSP262243:KST262243 LCL262243:LCP262243 LMH262243:LML262243 LWD262243:LWH262243 MFZ262243:MGD262243 MPV262243:MPZ262243 MZR262243:MZV262243 NJN262243:NJR262243 NTJ262243:NTN262243 ODF262243:ODJ262243 ONB262243:ONF262243 OWX262243:OXB262243 PGT262243:PGX262243 PQP262243:PQT262243 QAL262243:QAP262243 QKH262243:QKL262243 QUD262243:QUH262243 RDZ262243:RED262243 RNV262243:RNZ262243 RXR262243:RXV262243 SHN262243:SHR262243 SRJ262243:SRN262243 TBF262243:TBJ262243 TLB262243:TLF262243 TUX262243:TVB262243 UET262243:UEX262243 UOP262243:UOT262243 UYL262243:UYP262243 VIH262243:VIL262243 VSD262243:VSH262243 WBZ262243:WCD262243 WLV262243:WLZ262243 WVR262243:WVV262243 J327779:N327779 JF327779:JJ327779 TB327779:TF327779 ACX327779:ADB327779 AMT327779:AMX327779 AWP327779:AWT327779 BGL327779:BGP327779 BQH327779:BQL327779 CAD327779:CAH327779 CJZ327779:CKD327779 CTV327779:CTZ327779 DDR327779:DDV327779 DNN327779:DNR327779 DXJ327779:DXN327779 EHF327779:EHJ327779 ERB327779:ERF327779 FAX327779:FBB327779 FKT327779:FKX327779 FUP327779:FUT327779 GEL327779:GEP327779 GOH327779:GOL327779 GYD327779:GYH327779 HHZ327779:HID327779 HRV327779:HRZ327779 IBR327779:IBV327779 ILN327779:ILR327779 IVJ327779:IVN327779 JFF327779:JFJ327779 JPB327779:JPF327779 JYX327779:JZB327779 KIT327779:KIX327779 KSP327779:KST327779 LCL327779:LCP327779 LMH327779:LML327779 LWD327779:LWH327779 MFZ327779:MGD327779 MPV327779:MPZ327779 MZR327779:MZV327779 NJN327779:NJR327779 NTJ327779:NTN327779 ODF327779:ODJ327779 ONB327779:ONF327779 OWX327779:OXB327779 PGT327779:PGX327779 PQP327779:PQT327779 QAL327779:QAP327779 QKH327779:QKL327779 QUD327779:QUH327779 RDZ327779:RED327779 RNV327779:RNZ327779 RXR327779:RXV327779 SHN327779:SHR327779 SRJ327779:SRN327779 TBF327779:TBJ327779 TLB327779:TLF327779 TUX327779:TVB327779 UET327779:UEX327779 UOP327779:UOT327779 UYL327779:UYP327779 VIH327779:VIL327779 VSD327779:VSH327779 WBZ327779:WCD327779 WLV327779:WLZ327779 WVR327779:WVV327779 J393315:N393315 JF393315:JJ393315 TB393315:TF393315 ACX393315:ADB393315 AMT393315:AMX393315 AWP393315:AWT393315 BGL393315:BGP393315 BQH393315:BQL393315 CAD393315:CAH393315 CJZ393315:CKD393315 CTV393315:CTZ393315 DDR393315:DDV393315 DNN393315:DNR393315 DXJ393315:DXN393315 EHF393315:EHJ393315 ERB393315:ERF393315 FAX393315:FBB393315 FKT393315:FKX393315 FUP393315:FUT393315 GEL393315:GEP393315 GOH393315:GOL393315 GYD393315:GYH393315 HHZ393315:HID393315 HRV393315:HRZ393315 IBR393315:IBV393315 ILN393315:ILR393315 IVJ393315:IVN393315 JFF393315:JFJ393315 JPB393315:JPF393315 JYX393315:JZB393315 KIT393315:KIX393315 KSP393315:KST393315 LCL393315:LCP393315 LMH393315:LML393315 LWD393315:LWH393315 MFZ393315:MGD393315 MPV393315:MPZ393315 MZR393315:MZV393315 NJN393315:NJR393315 NTJ393315:NTN393315 ODF393315:ODJ393315 ONB393315:ONF393315 OWX393315:OXB393315 PGT393315:PGX393315 PQP393315:PQT393315 QAL393315:QAP393315 QKH393315:QKL393315 QUD393315:QUH393315 RDZ393315:RED393315 RNV393315:RNZ393315 RXR393315:RXV393315 SHN393315:SHR393315 SRJ393315:SRN393315 TBF393315:TBJ393315 TLB393315:TLF393315 TUX393315:TVB393315 UET393315:UEX393315 UOP393315:UOT393315 UYL393315:UYP393315 VIH393315:VIL393315 VSD393315:VSH393315 WBZ393315:WCD393315 WLV393315:WLZ393315 WVR393315:WVV393315 J458851:N458851 JF458851:JJ458851 TB458851:TF458851 ACX458851:ADB458851 AMT458851:AMX458851 AWP458851:AWT458851 BGL458851:BGP458851 BQH458851:BQL458851 CAD458851:CAH458851 CJZ458851:CKD458851 CTV458851:CTZ458851 DDR458851:DDV458851 DNN458851:DNR458851 DXJ458851:DXN458851 EHF458851:EHJ458851 ERB458851:ERF458851 FAX458851:FBB458851 FKT458851:FKX458851 FUP458851:FUT458851 GEL458851:GEP458851 GOH458851:GOL458851 GYD458851:GYH458851 HHZ458851:HID458851 HRV458851:HRZ458851 IBR458851:IBV458851 ILN458851:ILR458851 IVJ458851:IVN458851 JFF458851:JFJ458851 JPB458851:JPF458851 JYX458851:JZB458851 KIT458851:KIX458851 KSP458851:KST458851 LCL458851:LCP458851 LMH458851:LML458851 LWD458851:LWH458851 MFZ458851:MGD458851 MPV458851:MPZ458851 MZR458851:MZV458851 NJN458851:NJR458851 NTJ458851:NTN458851 ODF458851:ODJ458851 ONB458851:ONF458851 OWX458851:OXB458851 PGT458851:PGX458851 PQP458851:PQT458851 QAL458851:QAP458851 QKH458851:QKL458851 QUD458851:QUH458851 RDZ458851:RED458851 RNV458851:RNZ458851 RXR458851:RXV458851 SHN458851:SHR458851 SRJ458851:SRN458851 TBF458851:TBJ458851 TLB458851:TLF458851 TUX458851:TVB458851 UET458851:UEX458851 UOP458851:UOT458851 UYL458851:UYP458851 VIH458851:VIL458851 VSD458851:VSH458851 WBZ458851:WCD458851 WLV458851:WLZ458851 WVR458851:WVV458851 J524387:N524387 JF524387:JJ524387 TB524387:TF524387 ACX524387:ADB524387 AMT524387:AMX524387 AWP524387:AWT524387 BGL524387:BGP524387 BQH524387:BQL524387 CAD524387:CAH524387 CJZ524387:CKD524387 CTV524387:CTZ524387 DDR524387:DDV524387 DNN524387:DNR524387 DXJ524387:DXN524387 EHF524387:EHJ524387 ERB524387:ERF524387 FAX524387:FBB524387 FKT524387:FKX524387 FUP524387:FUT524387 GEL524387:GEP524387 GOH524387:GOL524387 GYD524387:GYH524387 HHZ524387:HID524387 HRV524387:HRZ524387 IBR524387:IBV524387 ILN524387:ILR524387 IVJ524387:IVN524387 JFF524387:JFJ524387 JPB524387:JPF524387 JYX524387:JZB524387 KIT524387:KIX524387 KSP524387:KST524387 LCL524387:LCP524387 LMH524387:LML524387 LWD524387:LWH524387 MFZ524387:MGD524387 MPV524387:MPZ524387 MZR524387:MZV524387 NJN524387:NJR524387 NTJ524387:NTN524387 ODF524387:ODJ524387 ONB524387:ONF524387 OWX524387:OXB524387 PGT524387:PGX524387 PQP524387:PQT524387 QAL524387:QAP524387 QKH524387:QKL524387 QUD524387:QUH524387 RDZ524387:RED524387 RNV524387:RNZ524387 RXR524387:RXV524387 SHN524387:SHR524387 SRJ524387:SRN524387 TBF524387:TBJ524387 TLB524387:TLF524387 TUX524387:TVB524387 UET524387:UEX524387 UOP524387:UOT524387 UYL524387:UYP524387 VIH524387:VIL524387 VSD524387:VSH524387 WBZ524387:WCD524387 WLV524387:WLZ524387 WVR524387:WVV524387 J589923:N589923 JF589923:JJ589923 TB589923:TF589923 ACX589923:ADB589923 AMT589923:AMX589923 AWP589923:AWT589923 BGL589923:BGP589923 BQH589923:BQL589923 CAD589923:CAH589923 CJZ589923:CKD589923 CTV589923:CTZ589923 DDR589923:DDV589923 DNN589923:DNR589923 DXJ589923:DXN589923 EHF589923:EHJ589923 ERB589923:ERF589923 FAX589923:FBB589923 FKT589923:FKX589923 FUP589923:FUT589923 GEL589923:GEP589923 GOH589923:GOL589923 GYD589923:GYH589923 HHZ589923:HID589923 HRV589923:HRZ589923 IBR589923:IBV589923 ILN589923:ILR589923 IVJ589923:IVN589923 JFF589923:JFJ589923 JPB589923:JPF589923 JYX589923:JZB589923 KIT589923:KIX589923 KSP589923:KST589923 LCL589923:LCP589923 LMH589923:LML589923 LWD589923:LWH589923 MFZ589923:MGD589923 MPV589923:MPZ589923 MZR589923:MZV589923 NJN589923:NJR589923 NTJ589923:NTN589923 ODF589923:ODJ589923 ONB589923:ONF589923 OWX589923:OXB589923 PGT589923:PGX589923 PQP589923:PQT589923 QAL589923:QAP589923 QKH589923:QKL589923 QUD589923:QUH589923 RDZ589923:RED589923 RNV589923:RNZ589923 RXR589923:RXV589923 SHN589923:SHR589923 SRJ589923:SRN589923 TBF589923:TBJ589923 TLB589923:TLF589923 TUX589923:TVB589923 UET589923:UEX589923 UOP589923:UOT589923 UYL589923:UYP589923 VIH589923:VIL589923 VSD589923:VSH589923 WBZ589923:WCD589923 WLV589923:WLZ589923 WVR589923:WVV589923 J655459:N655459 JF655459:JJ655459 TB655459:TF655459 ACX655459:ADB655459 AMT655459:AMX655459 AWP655459:AWT655459 BGL655459:BGP655459 BQH655459:BQL655459 CAD655459:CAH655459 CJZ655459:CKD655459 CTV655459:CTZ655459 DDR655459:DDV655459 DNN655459:DNR655459 DXJ655459:DXN655459 EHF655459:EHJ655459 ERB655459:ERF655459 FAX655459:FBB655459 FKT655459:FKX655459 FUP655459:FUT655459 GEL655459:GEP655459 GOH655459:GOL655459 GYD655459:GYH655459 HHZ655459:HID655459 HRV655459:HRZ655459 IBR655459:IBV655459 ILN655459:ILR655459 IVJ655459:IVN655459 JFF655459:JFJ655459 JPB655459:JPF655459 JYX655459:JZB655459 KIT655459:KIX655459 KSP655459:KST655459 LCL655459:LCP655459 LMH655459:LML655459 LWD655459:LWH655459 MFZ655459:MGD655459 MPV655459:MPZ655459 MZR655459:MZV655459 NJN655459:NJR655459 NTJ655459:NTN655459 ODF655459:ODJ655459 ONB655459:ONF655459 OWX655459:OXB655459 PGT655459:PGX655459 PQP655459:PQT655459 QAL655459:QAP655459 QKH655459:QKL655459 QUD655459:QUH655459 RDZ655459:RED655459 RNV655459:RNZ655459 RXR655459:RXV655459 SHN655459:SHR655459 SRJ655459:SRN655459 TBF655459:TBJ655459 TLB655459:TLF655459 TUX655459:TVB655459 UET655459:UEX655459 UOP655459:UOT655459 UYL655459:UYP655459 VIH655459:VIL655459 VSD655459:VSH655459 WBZ655459:WCD655459 WLV655459:WLZ655459 WVR655459:WVV655459 J720995:N720995 JF720995:JJ720995 TB720995:TF720995 ACX720995:ADB720995 AMT720995:AMX720995 AWP720995:AWT720995 BGL720995:BGP720995 BQH720995:BQL720995 CAD720995:CAH720995 CJZ720995:CKD720995 CTV720995:CTZ720995 DDR720995:DDV720995 DNN720995:DNR720995 DXJ720995:DXN720995 EHF720995:EHJ720995 ERB720995:ERF720995 FAX720995:FBB720995 FKT720995:FKX720995 FUP720995:FUT720995 GEL720995:GEP720995 GOH720995:GOL720995 GYD720995:GYH720995 HHZ720995:HID720995 HRV720995:HRZ720995 IBR720995:IBV720995 ILN720995:ILR720995 IVJ720995:IVN720995 JFF720995:JFJ720995 JPB720995:JPF720995 JYX720995:JZB720995 KIT720995:KIX720995 KSP720995:KST720995 LCL720995:LCP720995 LMH720995:LML720995 LWD720995:LWH720995 MFZ720995:MGD720995 MPV720995:MPZ720995 MZR720995:MZV720995 NJN720995:NJR720995 NTJ720995:NTN720995 ODF720995:ODJ720995 ONB720995:ONF720995 OWX720995:OXB720995 PGT720995:PGX720995 PQP720995:PQT720995 QAL720995:QAP720995 QKH720995:QKL720995 QUD720995:QUH720995 RDZ720995:RED720995 RNV720995:RNZ720995 RXR720995:RXV720995 SHN720995:SHR720995 SRJ720995:SRN720995 TBF720995:TBJ720995 TLB720995:TLF720995 TUX720995:TVB720995 UET720995:UEX720995 UOP720995:UOT720995 UYL720995:UYP720995 VIH720995:VIL720995 VSD720995:VSH720995 WBZ720995:WCD720995 WLV720995:WLZ720995 WVR720995:WVV720995 J786531:N786531 JF786531:JJ786531 TB786531:TF786531 ACX786531:ADB786531 AMT786531:AMX786531 AWP786531:AWT786531 BGL786531:BGP786531 BQH786531:BQL786531 CAD786531:CAH786531 CJZ786531:CKD786531 CTV786531:CTZ786531 DDR786531:DDV786531 DNN786531:DNR786531 DXJ786531:DXN786531 EHF786531:EHJ786531 ERB786531:ERF786531 FAX786531:FBB786531 FKT786531:FKX786531 FUP786531:FUT786531 GEL786531:GEP786531 GOH786531:GOL786531 GYD786531:GYH786531 HHZ786531:HID786531 HRV786531:HRZ786531 IBR786531:IBV786531 ILN786531:ILR786531 IVJ786531:IVN786531 JFF786531:JFJ786531 JPB786531:JPF786531 JYX786531:JZB786531 KIT786531:KIX786531 KSP786531:KST786531 LCL786531:LCP786531 LMH786531:LML786531 LWD786531:LWH786531 MFZ786531:MGD786531 MPV786531:MPZ786531 MZR786531:MZV786531 NJN786531:NJR786531 NTJ786531:NTN786531 ODF786531:ODJ786531 ONB786531:ONF786531 OWX786531:OXB786531 PGT786531:PGX786531 PQP786531:PQT786531 QAL786531:QAP786531 QKH786531:QKL786531 QUD786531:QUH786531 RDZ786531:RED786531 RNV786531:RNZ786531 RXR786531:RXV786531 SHN786531:SHR786531 SRJ786531:SRN786531 TBF786531:TBJ786531 TLB786531:TLF786531 TUX786531:TVB786531 UET786531:UEX786531 UOP786531:UOT786531 UYL786531:UYP786531 VIH786531:VIL786531 VSD786531:VSH786531 WBZ786531:WCD786531 WLV786531:WLZ786531 WVR786531:WVV786531 J852067:N852067 JF852067:JJ852067 TB852067:TF852067 ACX852067:ADB852067 AMT852067:AMX852067 AWP852067:AWT852067 BGL852067:BGP852067 BQH852067:BQL852067 CAD852067:CAH852067 CJZ852067:CKD852067 CTV852067:CTZ852067 DDR852067:DDV852067 DNN852067:DNR852067 DXJ852067:DXN852067 EHF852067:EHJ852067 ERB852067:ERF852067 FAX852067:FBB852067 FKT852067:FKX852067 FUP852067:FUT852067 GEL852067:GEP852067 GOH852067:GOL852067 GYD852067:GYH852067 HHZ852067:HID852067 HRV852067:HRZ852067 IBR852067:IBV852067 ILN852067:ILR852067 IVJ852067:IVN852067 JFF852067:JFJ852067 JPB852067:JPF852067 JYX852067:JZB852067 KIT852067:KIX852067 KSP852067:KST852067 LCL852067:LCP852067 LMH852067:LML852067 LWD852067:LWH852067 MFZ852067:MGD852067 MPV852067:MPZ852067 MZR852067:MZV852067 NJN852067:NJR852067 NTJ852067:NTN852067 ODF852067:ODJ852067 ONB852067:ONF852067 OWX852067:OXB852067 PGT852067:PGX852067 PQP852067:PQT852067 QAL852067:QAP852067 QKH852067:QKL852067 QUD852067:QUH852067 RDZ852067:RED852067 RNV852067:RNZ852067 RXR852067:RXV852067 SHN852067:SHR852067 SRJ852067:SRN852067 TBF852067:TBJ852067 TLB852067:TLF852067 TUX852067:TVB852067 UET852067:UEX852067 UOP852067:UOT852067 UYL852067:UYP852067 VIH852067:VIL852067 VSD852067:VSH852067 WBZ852067:WCD852067 WLV852067:WLZ852067 WVR852067:WVV852067 J917603:N917603 JF917603:JJ917603 TB917603:TF917603 ACX917603:ADB917603 AMT917603:AMX917603 AWP917603:AWT917603 BGL917603:BGP917603 BQH917603:BQL917603 CAD917603:CAH917603 CJZ917603:CKD917603 CTV917603:CTZ917603 DDR917603:DDV917603 DNN917603:DNR917603 DXJ917603:DXN917603 EHF917603:EHJ917603 ERB917603:ERF917603 FAX917603:FBB917603 FKT917603:FKX917603 FUP917603:FUT917603 GEL917603:GEP917603 GOH917603:GOL917603 GYD917603:GYH917603 HHZ917603:HID917603 HRV917603:HRZ917603 IBR917603:IBV917603 ILN917603:ILR917603 IVJ917603:IVN917603 JFF917603:JFJ917603 JPB917603:JPF917603 JYX917603:JZB917603 KIT917603:KIX917603 KSP917603:KST917603 LCL917603:LCP917603 LMH917603:LML917603 LWD917603:LWH917603 MFZ917603:MGD917603 MPV917603:MPZ917603 MZR917603:MZV917603 NJN917603:NJR917603 NTJ917603:NTN917603 ODF917603:ODJ917603 ONB917603:ONF917603 OWX917603:OXB917603 PGT917603:PGX917603 PQP917603:PQT917603 QAL917603:QAP917603 QKH917603:QKL917603 QUD917603:QUH917603 RDZ917603:RED917603 RNV917603:RNZ917603 RXR917603:RXV917603 SHN917603:SHR917603 SRJ917603:SRN917603 TBF917603:TBJ917603 TLB917603:TLF917603 TUX917603:TVB917603 UET917603:UEX917603 UOP917603:UOT917603 UYL917603:UYP917603 VIH917603:VIL917603 VSD917603:VSH917603 WBZ917603:WCD917603 WLV917603:WLZ917603 WVR917603:WVV917603 J983139:N983139 JF983139:JJ983139 TB983139:TF983139 ACX983139:ADB983139 AMT983139:AMX983139 AWP983139:AWT983139 BGL983139:BGP983139 BQH983139:BQL983139 CAD983139:CAH983139 CJZ983139:CKD983139 CTV983139:CTZ983139 DDR983139:DDV983139 DNN983139:DNR983139 DXJ983139:DXN983139 EHF983139:EHJ983139 ERB983139:ERF983139 FAX983139:FBB983139 FKT983139:FKX983139 FUP983139:FUT983139 GEL983139:GEP983139 GOH983139:GOL983139 GYD983139:GYH983139 HHZ983139:HID983139 HRV983139:HRZ983139 IBR983139:IBV983139 ILN983139:ILR983139 IVJ983139:IVN983139 JFF983139:JFJ983139 JPB983139:JPF983139 JYX983139:JZB983139 KIT983139:KIX983139 KSP983139:KST983139 LCL983139:LCP983139 LMH983139:LML983139 LWD983139:LWH983139 MFZ983139:MGD983139 MPV983139:MPZ983139 MZR983139:MZV983139 NJN983139:NJR983139 NTJ983139:NTN983139 ODF983139:ODJ983139 ONB983139:ONF983139 OWX983139:OXB983139 PGT983139:PGX983139 PQP983139:PQT983139 QAL983139:QAP983139 QKH983139:QKL983139 QUD983139:QUH983139 RDZ983139:RED983139 RNV983139:RNZ983139 RXR983139:RXV983139 SHN983139:SHR983139 SRJ983139:SRN983139 TBF983139:TBJ983139 TLB983139:TLF983139 TUX983139:TVB983139 UET983139:UEX983139 UOP983139:UOT983139 UYL983139:UYP983139 VIH983139:VIL983139 VSD983139:VSH983139 WBZ983139:WCD983139 WLV983139:WLZ983139 WVR983139:WVV983139" xr:uid="{00000000-0002-0000-0900-00000F000000}"/>
    <dataValidation allowBlank="1" showInputMessage="1" showErrorMessage="1" prompt="Total Property Tax Expense" sqref="J98:N98 JF98:JJ98 TB98:TF98 ACX98:ADB98 AMT98:AMX98 AWP98:AWT98 BGL98:BGP98 BQH98:BQL98 CAD98:CAH98 CJZ98:CKD98 CTV98:CTZ98 DDR98:DDV98 DNN98:DNR98 DXJ98:DXN98 EHF98:EHJ98 ERB98:ERF98 FAX98:FBB98 FKT98:FKX98 FUP98:FUT98 GEL98:GEP98 GOH98:GOL98 GYD98:GYH98 HHZ98:HID98 HRV98:HRZ98 IBR98:IBV98 ILN98:ILR98 IVJ98:IVN98 JFF98:JFJ98 JPB98:JPF98 JYX98:JZB98 KIT98:KIX98 KSP98:KST98 LCL98:LCP98 LMH98:LML98 LWD98:LWH98 MFZ98:MGD98 MPV98:MPZ98 MZR98:MZV98 NJN98:NJR98 NTJ98:NTN98 ODF98:ODJ98 ONB98:ONF98 OWX98:OXB98 PGT98:PGX98 PQP98:PQT98 QAL98:QAP98 QKH98:QKL98 QUD98:QUH98 RDZ98:RED98 RNV98:RNZ98 RXR98:RXV98 SHN98:SHR98 SRJ98:SRN98 TBF98:TBJ98 TLB98:TLF98 TUX98:TVB98 UET98:UEX98 UOP98:UOT98 UYL98:UYP98 VIH98:VIL98 VSD98:VSH98 WBZ98:WCD98 WLV98:WLZ98 WVR98:WVV98 J65634:N65634 JF65634:JJ65634 TB65634:TF65634 ACX65634:ADB65634 AMT65634:AMX65634 AWP65634:AWT65634 BGL65634:BGP65634 BQH65634:BQL65634 CAD65634:CAH65634 CJZ65634:CKD65634 CTV65634:CTZ65634 DDR65634:DDV65634 DNN65634:DNR65634 DXJ65634:DXN65634 EHF65634:EHJ65634 ERB65634:ERF65634 FAX65634:FBB65634 FKT65634:FKX65634 FUP65634:FUT65634 GEL65634:GEP65634 GOH65634:GOL65634 GYD65634:GYH65634 HHZ65634:HID65634 HRV65634:HRZ65634 IBR65634:IBV65634 ILN65634:ILR65634 IVJ65634:IVN65634 JFF65634:JFJ65634 JPB65634:JPF65634 JYX65634:JZB65634 KIT65634:KIX65634 KSP65634:KST65634 LCL65634:LCP65634 LMH65634:LML65634 LWD65634:LWH65634 MFZ65634:MGD65634 MPV65634:MPZ65634 MZR65634:MZV65634 NJN65634:NJR65634 NTJ65634:NTN65634 ODF65634:ODJ65634 ONB65634:ONF65634 OWX65634:OXB65634 PGT65634:PGX65634 PQP65634:PQT65634 QAL65634:QAP65634 QKH65634:QKL65634 QUD65634:QUH65634 RDZ65634:RED65634 RNV65634:RNZ65634 RXR65634:RXV65634 SHN65634:SHR65634 SRJ65634:SRN65634 TBF65634:TBJ65634 TLB65634:TLF65634 TUX65634:TVB65634 UET65634:UEX65634 UOP65634:UOT65634 UYL65634:UYP65634 VIH65634:VIL65634 VSD65634:VSH65634 WBZ65634:WCD65634 WLV65634:WLZ65634 WVR65634:WVV65634 J131170:N131170 JF131170:JJ131170 TB131170:TF131170 ACX131170:ADB131170 AMT131170:AMX131170 AWP131170:AWT131170 BGL131170:BGP131170 BQH131170:BQL131170 CAD131170:CAH131170 CJZ131170:CKD131170 CTV131170:CTZ131170 DDR131170:DDV131170 DNN131170:DNR131170 DXJ131170:DXN131170 EHF131170:EHJ131170 ERB131170:ERF131170 FAX131170:FBB131170 FKT131170:FKX131170 FUP131170:FUT131170 GEL131170:GEP131170 GOH131170:GOL131170 GYD131170:GYH131170 HHZ131170:HID131170 HRV131170:HRZ131170 IBR131170:IBV131170 ILN131170:ILR131170 IVJ131170:IVN131170 JFF131170:JFJ131170 JPB131170:JPF131170 JYX131170:JZB131170 KIT131170:KIX131170 KSP131170:KST131170 LCL131170:LCP131170 LMH131170:LML131170 LWD131170:LWH131170 MFZ131170:MGD131170 MPV131170:MPZ131170 MZR131170:MZV131170 NJN131170:NJR131170 NTJ131170:NTN131170 ODF131170:ODJ131170 ONB131170:ONF131170 OWX131170:OXB131170 PGT131170:PGX131170 PQP131170:PQT131170 QAL131170:QAP131170 QKH131170:QKL131170 QUD131170:QUH131170 RDZ131170:RED131170 RNV131170:RNZ131170 RXR131170:RXV131170 SHN131170:SHR131170 SRJ131170:SRN131170 TBF131170:TBJ131170 TLB131170:TLF131170 TUX131170:TVB131170 UET131170:UEX131170 UOP131170:UOT131170 UYL131170:UYP131170 VIH131170:VIL131170 VSD131170:VSH131170 WBZ131170:WCD131170 WLV131170:WLZ131170 WVR131170:WVV131170 J196706:N196706 JF196706:JJ196706 TB196706:TF196706 ACX196706:ADB196706 AMT196706:AMX196706 AWP196706:AWT196706 BGL196706:BGP196706 BQH196706:BQL196706 CAD196706:CAH196706 CJZ196706:CKD196706 CTV196706:CTZ196706 DDR196706:DDV196706 DNN196706:DNR196706 DXJ196706:DXN196706 EHF196706:EHJ196706 ERB196706:ERF196706 FAX196706:FBB196706 FKT196706:FKX196706 FUP196706:FUT196706 GEL196706:GEP196706 GOH196706:GOL196706 GYD196706:GYH196706 HHZ196706:HID196706 HRV196706:HRZ196706 IBR196706:IBV196706 ILN196706:ILR196706 IVJ196706:IVN196706 JFF196706:JFJ196706 JPB196706:JPF196706 JYX196706:JZB196706 KIT196706:KIX196706 KSP196706:KST196706 LCL196706:LCP196706 LMH196706:LML196706 LWD196706:LWH196706 MFZ196706:MGD196706 MPV196706:MPZ196706 MZR196706:MZV196706 NJN196706:NJR196706 NTJ196706:NTN196706 ODF196706:ODJ196706 ONB196706:ONF196706 OWX196706:OXB196706 PGT196706:PGX196706 PQP196706:PQT196706 QAL196706:QAP196706 QKH196706:QKL196706 QUD196706:QUH196706 RDZ196706:RED196706 RNV196706:RNZ196706 RXR196706:RXV196706 SHN196706:SHR196706 SRJ196706:SRN196706 TBF196706:TBJ196706 TLB196706:TLF196706 TUX196706:TVB196706 UET196706:UEX196706 UOP196706:UOT196706 UYL196706:UYP196706 VIH196706:VIL196706 VSD196706:VSH196706 WBZ196706:WCD196706 WLV196706:WLZ196706 WVR196706:WVV196706 J262242:N262242 JF262242:JJ262242 TB262242:TF262242 ACX262242:ADB262242 AMT262242:AMX262242 AWP262242:AWT262242 BGL262242:BGP262242 BQH262242:BQL262242 CAD262242:CAH262242 CJZ262242:CKD262242 CTV262242:CTZ262242 DDR262242:DDV262242 DNN262242:DNR262242 DXJ262242:DXN262242 EHF262242:EHJ262242 ERB262242:ERF262242 FAX262242:FBB262242 FKT262242:FKX262242 FUP262242:FUT262242 GEL262242:GEP262242 GOH262242:GOL262242 GYD262242:GYH262242 HHZ262242:HID262242 HRV262242:HRZ262242 IBR262242:IBV262242 ILN262242:ILR262242 IVJ262242:IVN262242 JFF262242:JFJ262242 JPB262242:JPF262242 JYX262242:JZB262242 KIT262242:KIX262242 KSP262242:KST262242 LCL262242:LCP262242 LMH262242:LML262242 LWD262242:LWH262242 MFZ262242:MGD262242 MPV262242:MPZ262242 MZR262242:MZV262242 NJN262242:NJR262242 NTJ262242:NTN262242 ODF262242:ODJ262242 ONB262242:ONF262242 OWX262242:OXB262242 PGT262242:PGX262242 PQP262242:PQT262242 QAL262242:QAP262242 QKH262242:QKL262242 QUD262242:QUH262242 RDZ262242:RED262242 RNV262242:RNZ262242 RXR262242:RXV262242 SHN262242:SHR262242 SRJ262242:SRN262242 TBF262242:TBJ262242 TLB262242:TLF262242 TUX262242:TVB262242 UET262242:UEX262242 UOP262242:UOT262242 UYL262242:UYP262242 VIH262242:VIL262242 VSD262242:VSH262242 WBZ262242:WCD262242 WLV262242:WLZ262242 WVR262242:WVV262242 J327778:N327778 JF327778:JJ327778 TB327778:TF327778 ACX327778:ADB327778 AMT327778:AMX327778 AWP327778:AWT327778 BGL327778:BGP327778 BQH327778:BQL327778 CAD327778:CAH327778 CJZ327778:CKD327778 CTV327778:CTZ327778 DDR327778:DDV327778 DNN327778:DNR327778 DXJ327778:DXN327778 EHF327778:EHJ327778 ERB327778:ERF327778 FAX327778:FBB327778 FKT327778:FKX327778 FUP327778:FUT327778 GEL327778:GEP327778 GOH327778:GOL327778 GYD327778:GYH327778 HHZ327778:HID327778 HRV327778:HRZ327778 IBR327778:IBV327778 ILN327778:ILR327778 IVJ327778:IVN327778 JFF327778:JFJ327778 JPB327778:JPF327778 JYX327778:JZB327778 KIT327778:KIX327778 KSP327778:KST327778 LCL327778:LCP327778 LMH327778:LML327778 LWD327778:LWH327778 MFZ327778:MGD327778 MPV327778:MPZ327778 MZR327778:MZV327778 NJN327778:NJR327778 NTJ327778:NTN327778 ODF327778:ODJ327778 ONB327778:ONF327778 OWX327778:OXB327778 PGT327778:PGX327778 PQP327778:PQT327778 QAL327778:QAP327778 QKH327778:QKL327778 QUD327778:QUH327778 RDZ327778:RED327778 RNV327778:RNZ327778 RXR327778:RXV327778 SHN327778:SHR327778 SRJ327778:SRN327778 TBF327778:TBJ327778 TLB327778:TLF327778 TUX327778:TVB327778 UET327778:UEX327778 UOP327778:UOT327778 UYL327778:UYP327778 VIH327778:VIL327778 VSD327778:VSH327778 WBZ327778:WCD327778 WLV327778:WLZ327778 WVR327778:WVV327778 J393314:N393314 JF393314:JJ393314 TB393314:TF393314 ACX393314:ADB393314 AMT393314:AMX393314 AWP393314:AWT393314 BGL393314:BGP393314 BQH393314:BQL393314 CAD393314:CAH393314 CJZ393314:CKD393314 CTV393314:CTZ393314 DDR393314:DDV393314 DNN393314:DNR393314 DXJ393314:DXN393314 EHF393314:EHJ393314 ERB393314:ERF393314 FAX393314:FBB393314 FKT393314:FKX393314 FUP393314:FUT393314 GEL393314:GEP393314 GOH393314:GOL393314 GYD393314:GYH393314 HHZ393314:HID393314 HRV393314:HRZ393314 IBR393314:IBV393314 ILN393314:ILR393314 IVJ393314:IVN393314 JFF393314:JFJ393314 JPB393314:JPF393314 JYX393314:JZB393314 KIT393314:KIX393314 KSP393314:KST393314 LCL393314:LCP393314 LMH393314:LML393314 LWD393314:LWH393314 MFZ393314:MGD393314 MPV393314:MPZ393314 MZR393314:MZV393314 NJN393314:NJR393314 NTJ393314:NTN393314 ODF393314:ODJ393314 ONB393314:ONF393314 OWX393314:OXB393314 PGT393314:PGX393314 PQP393314:PQT393314 QAL393314:QAP393314 QKH393314:QKL393314 QUD393314:QUH393314 RDZ393314:RED393314 RNV393314:RNZ393314 RXR393314:RXV393314 SHN393314:SHR393314 SRJ393314:SRN393314 TBF393314:TBJ393314 TLB393314:TLF393314 TUX393314:TVB393314 UET393314:UEX393314 UOP393314:UOT393314 UYL393314:UYP393314 VIH393314:VIL393314 VSD393314:VSH393314 WBZ393314:WCD393314 WLV393314:WLZ393314 WVR393314:WVV393314 J458850:N458850 JF458850:JJ458850 TB458850:TF458850 ACX458850:ADB458850 AMT458850:AMX458850 AWP458850:AWT458850 BGL458850:BGP458850 BQH458850:BQL458850 CAD458850:CAH458850 CJZ458850:CKD458850 CTV458850:CTZ458850 DDR458850:DDV458850 DNN458850:DNR458850 DXJ458850:DXN458850 EHF458850:EHJ458850 ERB458850:ERF458850 FAX458850:FBB458850 FKT458850:FKX458850 FUP458850:FUT458850 GEL458850:GEP458850 GOH458850:GOL458850 GYD458850:GYH458850 HHZ458850:HID458850 HRV458850:HRZ458850 IBR458850:IBV458850 ILN458850:ILR458850 IVJ458850:IVN458850 JFF458850:JFJ458850 JPB458850:JPF458850 JYX458850:JZB458850 KIT458850:KIX458850 KSP458850:KST458850 LCL458850:LCP458850 LMH458850:LML458850 LWD458850:LWH458850 MFZ458850:MGD458850 MPV458850:MPZ458850 MZR458850:MZV458850 NJN458850:NJR458850 NTJ458850:NTN458850 ODF458850:ODJ458850 ONB458850:ONF458850 OWX458850:OXB458850 PGT458850:PGX458850 PQP458850:PQT458850 QAL458850:QAP458850 QKH458850:QKL458850 QUD458850:QUH458850 RDZ458850:RED458850 RNV458850:RNZ458850 RXR458850:RXV458850 SHN458850:SHR458850 SRJ458850:SRN458850 TBF458850:TBJ458850 TLB458850:TLF458850 TUX458850:TVB458850 UET458850:UEX458850 UOP458850:UOT458850 UYL458850:UYP458850 VIH458850:VIL458850 VSD458850:VSH458850 WBZ458850:WCD458850 WLV458850:WLZ458850 WVR458850:WVV458850 J524386:N524386 JF524386:JJ524386 TB524386:TF524386 ACX524386:ADB524386 AMT524386:AMX524386 AWP524386:AWT524386 BGL524386:BGP524386 BQH524386:BQL524386 CAD524386:CAH524386 CJZ524386:CKD524386 CTV524386:CTZ524386 DDR524386:DDV524386 DNN524386:DNR524386 DXJ524386:DXN524386 EHF524386:EHJ524386 ERB524386:ERF524386 FAX524386:FBB524386 FKT524386:FKX524386 FUP524386:FUT524386 GEL524386:GEP524386 GOH524386:GOL524386 GYD524386:GYH524386 HHZ524386:HID524386 HRV524386:HRZ524386 IBR524386:IBV524386 ILN524386:ILR524386 IVJ524386:IVN524386 JFF524386:JFJ524386 JPB524386:JPF524386 JYX524386:JZB524386 KIT524386:KIX524386 KSP524386:KST524386 LCL524386:LCP524386 LMH524386:LML524386 LWD524386:LWH524386 MFZ524386:MGD524386 MPV524386:MPZ524386 MZR524386:MZV524386 NJN524386:NJR524386 NTJ524386:NTN524386 ODF524386:ODJ524386 ONB524386:ONF524386 OWX524386:OXB524386 PGT524386:PGX524386 PQP524386:PQT524386 QAL524386:QAP524386 QKH524386:QKL524386 QUD524386:QUH524386 RDZ524386:RED524386 RNV524386:RNZ524386 RXR524386:RXV524386 SHN524386:SHR524386 SRJ524386:SRN524386 TBF524386:TBJ524386 TLB524386:TLF524386 TUX524386:TVB524386 UET524386:UEX524386 UOP524386:UOT524386 UYL524386:UYP524386 VIH524386:VIL524386 VSD524386:VSH524386 WBZ524386:WCD524386 WLV524386:WLZ524386 WVR524386:WVV524386 J589922:N589922 JF589922:JJ589922 TB589922:TF589922 ACX589922:ADB589922 AMT589922:AMX589922 AWP589922:AWT589922 BGL589922:BGP589922 BQH589922:BQL589922 CAD589922:CAH589922 CJZ589922:CKD589922 CTV589922:CTZ589922 DDR589922:DDV589922 DNN589922:DNR589922 DXJ589922:DXN589922 EHF589922:EHJ589922 ERB589922:ERF589922 FAX589922:FBB589922 FKT589922:FKX589922 FUP589922:FUT589922 GEL589922:GEP589922 GOH589922:GOL589922 GYD589922:GYH589922 HHZ589922:HID589922 HRV589922:HRZ589922 IBR589922:IBV589922 ILN589922:ILR589922 IVJ589922:IVN589922 JFF589922:JFJ589922 JPB589922:JPF589922 JYX589922:JZB589922 KIT589922:KIX589922 KSP589922:KST589922 LCL589922:LCP589922 LMH589922:LML589922 LWD589922:LWH589922 MFZ589922:MGD589922 MPV589922:MPZ589922 MZR589922:MZV589922 NJN589922:NJR589922 NTJ589922:NTN589922 ODF589922:ODJ589922 ONB589922:ONF589922 OWX589922:OXB589922 PGT589922:PGX589922 PQP589922:PQT589922 QAL589922:QAP589922 QKH589922:QKL589922 QUD589922:QUH589922 RDZ589922:RED589922 RNV589922:RNZ589922 RXR589922:RXV589922 SHN589922:SHR589922 SRJ589922:SRN589922 TBF589922:TBJ589922 TLB589922:TLF589922 TUX589922:TVB589922 UET589922:UEX589922 UOP589922:UOT589922 UYL589922:UYP589922 VIH589922:VIL589922 VSD589922:VSH589922 WBZ589922:WCD589922 WLV589922:WLZ589922 WVR589922:WVV589922 J655458:N655458 JF655458:JJ655458 TB655458:TF655458 ACX655458:ADB655458 AMT655458:AMX655458 AWP655458:AWT655458 BGL655458:BGP655458 BQH655458:BQL655458 CAD655458:CAH655458 CJZ655458:CKD655458 CTV655458:CTZ655458 DDR655458:DDV655458 DNN655458:DNR655458 DXJ655458:DXN655458 EHF655458:EHJ655458 ERB655458:ERF655458 FAX655458:FBB655458 FKT655458:FKX655458 FUP655458:FUT655458 GEL655458:GEP655458 GOH655458:GOL655458 GYD655458:GYH655458 HHZ655458:HID655458 HRV655458:HRZ655458 IBR655458:IBV655458 ILN655458:ILR655458 IVJ655458:IVN655458 JFF655458:JFJ655458 JPB655458:JPF655458 JYX655458:JZB655458 KIT655458:KIX655458 KSP655458:KST655458 LCL655458:LCP655458 LMH655458:LML655458 LWD655458:LWH655458 MFZ655458:MGD655458 MPV655458:MPZ655458 MZR655458:MZV655458 NJN655458:NJR655458 NTJ655458:NTN655458 ODF655458:ODJ655458 ONB655458:ONF655458 OWX655458:OXB655458 PGT655458:PGX655458 PQP655458:PQT655458 QAL655458:QAP655458 QKH655458:QKL655458 QUD655458:QUH655458 RDZ655458:RED655458 RNV655458:RNZ655458 RXR655458:RXV655458 SHN655458:SHR655458 SRJ655458:SRN655458 TBF655458:TBJ655458 TLB655458:TLF655458 TUX655458:TVB655458 UET655458:UEX655458 UOP655458:UOT655458 UYL655458:UYP655458 VIH655458:VIL655458 VSD655458:VSH655458 WBZ655458:WCD655458 WLV655458:WLZ655458 WVR655458:WVV655458 J720994:N720994 JF720994:JJ720994 TB720994:TF720994 ACX720994:ADB720994 AMT720994:AMX720994 AWP720994:AWT720994 BGL720994:BGP720994 BQH720994:BQL720994 CAD720994:CAH720994 CJZ720994:CKD720994 CTV720994:CTZ720994 DDR720994:DDV720994 DNN720994:DNR720994 DXJ720994:DXN720994 EHF720994:EHJ720994 ERB720994:ERF720994 FAX720994:FBB720994 FKT720994:FKX720994 FUP720994:FUT720994 GEL720994:GEP720994 GOH720994:GOL720994 GYD720994:GYH720994 HHZ720994:HID720994 HRV720994:HRZ720994 IBR720994:IBV720994 ILN720994:ILR720994 IVJ720994:IVN720994 JFF720994:JFJ720994 JPB720994:JPF720994 JYX720994:JZB720994 KIT720994:KIX720994 KSP720994:KST720994 LCL720994:LCP720994 LMH720994:LML720994 LWD720994:LWH720994 MFZ720994:MGD720994 MPV720994:MPZ720994 MZR720994:MZV720994 NJN720994:NJR720994 NTJ720994:NTN720994 ODF720994:ODJ720994 ONB720994:ONF720994 OWX720994:OXB720994 PGT720994:PGX720994 PQP720994:PQT720994 QAL720994:QAP720994 QKH720994:QKL720994 QUD720994:QUH720994 RDZ720994:RED720994 RNV720994:RNZ720994 RXR720994:RXV720994 SHN720994:SHR720994 SRJ720994:SRN720994 TBF720994:TBJ720994 TLB720994:TLF720994 TUX720994:TVB720994 UET720994:UEX720994 UOP720994:UOT720994 UYL720994:UYP720994 VIH720994:VIL720994 VSD720994:VSH720994 WBZ720994:WCD720994 WLV720994:WLZ720994 WVR720994:WVV720994 J786530:N786530 JF786530:JJ786530 TB786530:TF786530 ACX786530:ADB786530 AMT786530:AMX786530 AWP786530:AWT786530 BGL786530:BGP786530 BQH786530:BQL786530 CAD786530:CAH786530 CJZ786530:CKD786530 CTV786530:CTZ786530 DDR786530:DDV786530 DNN786530:DNR786530 DXJ786530:DXN786530 EHF786530:EHJ786530 ERB786530:ERF786530 FAX786530:FBB786530 FKT786530:FKX786530 FUP786530:FUT786530 GEL786530:GEP786530 GOH786530:GOL786530 GYD786530:GYH786530 HHZ786530:HID786530 HRV786530:HRZ786530 IBR786530:IBV786530 ILN786530:ILR786530 IVJ786530:IVN786530 JFF786530:JFJ786530 JPB786530:JPF786530 JYX786530:JZB786530 KIT786530:KIX786530 KSP786530:KST786530 LCL786530:LCP786530 LMH786530:LML786530 LWD786530:LWH786530 MFZ786530:MGD786530 MPV786530:MPZ786530 MZR786530:MZV786530 NJN786530:NJR786530 NTJ786530:NTN786530 ODF786530:ODJ786530 ONB786530:ONF786530 OWX786530:OXB786530 PGT786530:PGX786530 PQP786530:PQT786530 QAL786530:QAP786530 QKH786530:QKL786530 QUD786530:QUH786530 RDZ786530:RED786530 RNV786530:RNZ786530 RXR786530:RXV786530 SHN786530:SHR786530 SRJ786530:SRN786530 TBF786530:TBJ786530 TLB786530:TLF786530 TUX786530:TVB786530 UET786530:UEX786530 UOP786530:UOT786530 UYL786530:UYP786530 VIH786530:VIL786530 VSD786530:VSH786530 WBZ786530:WCD786530 WLV786530:WLZ786530 WVR786530:WVV786530 J852066:N852066 JF852066:JJ852066 TB852066:TF852066 ACX852066:ADB852066 AMT852066:AMX852066 AWP852066:AWT852066 BGL852066:BGP852066 BQH852066:BQL852066 CAD852066:CAH852066 CJZ852066:CKD852066 CTV852066:CTZ852066 DDR852066:DDV852066 DNN852066:DNR852066 DXJ852066:DXN852066 EHF852066:EHJ852066 ERB852066:ERF852066 FAX852066:FBB852066 FKT852066:FKX852066 FUP852066:FUT852066 GEL852066:GEP852066 GOH852066:GOL852066 GYD852066:GYH852066 HHZ852066:HID852066 HRV852066:HRZ852066 IBR852066:IBV852066 ILN852066:ILR852066 IVJ852066:IVN852066 JFF852066:JFJ852066 JPB852066:JPF852066 JYX852066:JZB852066 KIT852066:KIX852066 KSP852066:KST852066 LCL852066:LCP852066 LMH852066:LML852066 LWD852066:LWH852066 MFZ852066:MGD852066 MPV852066:MPZ852066 MZR852066:MZV852066 NJN852066:NJR852066 NTJ852066:NTN852066 ODF852066:ODJ852066 ONB852066:ONF852066 OWX852066:OXB852066 PGT852066:PGX852066 PQP852066:PQT852066 QAL852066:QAP852066 QKH852066:QKL852066 QUD852066:QUH852066 RDZ852066:RED852066 RNV852066:RNZ852066 RXR852066:RXV852066 SHN852066:SHR852066 SRJ852066:SRN852066 TBF852066:TBJ852066 TLB852066:TLF852066 TUX852066:TVB852066 UET852066:UEX852066 UOP852066:UOT852066 UYL852066:UYP852066 VIH852066:VIL852066 VSD852066:VSH852066 WBZ852066:WCD852066 WLV852066:WLZ852066 WVR852066:WVV852066 J917602:N917602 JF917602:JJ917602 TB917602:TF917602 ACX917602:ADB917602 AMT917602:AMX917602 AWP917602:AWT917602 BGL917602:BGP917602 BQH917602:BQL917602 CAD917602:CAH917602 CJZ917602:CKD917602 CTV917602:CTZ917602 DDR917602:DDV917602 DNN917602:DNR917602 DXJ917602:DXN917602 EHF917602:EHJ917602 ERB917602:ERF917602 FAX917602:FBB917602 FKT917602:FKX917602 FUP917602:FUT917602 GEL917602:GEP917602 GOH917602:GOL917602 GYD917602:GYH917602 HHZ917602:HID917602 HRV917602:HRZ917602 IBR917602:IBV917602 ILN917602:ILR917602 IVJ917602:IVN917602 JFF917602:JFJ917602 JPB917602:JPF917602 JYX917602:JZB917602 KIT917602:KIX917602 KSP917602:KST917602 LCL917602:LCP917602 LMH917602:LML917602 LWD917602:LWH917602 MFZ917602:MGD917602 MPV917602:MPZ917602 MZR917602:MZV917602 NJN917602:NJR917602 NTJ917602:NTN917602 ODF917602:ODJ917602 ONB917602:ONF917602 OWX917602:OXB917602 PGT917602:PGX917602 PQP917602:PQT917602 QAL917602:QAP917602 QKH917602:QKL917602 QUD917602:QUH917602 RDZ917602:RED917602 RNV917602:RNZ917602 RXR917602:RXV917602 SHN917602:SHR917602 SRJ917602:SRN917602 TBF917602:TBJ917602 TLB917602:TLF917602 TUX917602:TVB917602 UET917602:UEX917602 UOP917602:UOT917602 UYL917602:UYP917602 VIH917602:VIL917602 VSD917602:VSH917602 WBZ917602:WCD917602 WLV917602:WLZ917602 WVR917602:WVV917602 J983138:N983138 JF983138:JJ983138 TB983138:TF983138 ACX983138:ADB983138 AMT983138:AMX983138 AWP983138:AWT983138 BGL983138:BGP983138 BQH983138:BQL983138 CAD983138:CAH983138 CJZ983138:CKD983138 CTV983138:CTZ983138 DDR983138:DDV983138 DNN983138:DNR983138 DXJ983138:DXN983138 EHF983138:EHJ983138 ERB983138:ERF983138 FAX983138:FBB983138 FKT983138:FKX983138 FUP983138:FUT983138 GEL983138:GEP983138 GOH983138:GOL983138 GYD983138:GYH983138 HHZ983138:HID983138 HRV983138:HRZ983138 IBR983138:IBV983138 ILN983138:ILR983138 IVJ983138:IVN983138 JFF983138:JFJ983138 JPB983138:JPF983138 JYX983138:JZB983138 KIT983138:KIX983138 KSP983138:KST983138 LCL983138:LCP983138 LMH983138:LML983138 LWD983138:LWH983138 MFZ983138:MGD983138 MPV983138:MPZ983138 MZR983138:MZV983138 NJN983138:NJR983138 NTJ983138:NTN983138 ODF983138:ODJ983138 ONB983138:ONF983138 OWX983138:OXB983138 PGT983138:PGX983138 PQP983138:PQT983138 QAL983138:QAP983138 QKH983138:QKL983138 QUD983138:QUH983138 RDZ983138:RED983138 RNV983138:RNZ983138 RXR983138:RXV983138 SHN983138:SHR983138 SRJ983138:SRN983138 TBF983138:TBJ983138 TLB983138:TLF983138 TUX983138:TVB983138 UET983138:UEX983138 UOP983138:UOT983138 UYL983138:UYP983138 VIH983138:VIL983138 VSD983138:VSH983138 WBZ983138:WCD983138 WLV983138:WLZ983138 WVR983138:WVV983138" xr:uid="{00000000-0002-0000-0900-000010000000}"/>
    <dataValidation allowBlank="1" showInputMessage="1" showErrorMessage="1" prompt="Total, fines, late fees, penalties, civil monetary penalties" sqref="J97:N97 JF97:JJ97 TB97:TF97 ACX97:ADB97 AMT97:AMX97 AWP97:AWT97 BGL97:BGP97 BQH97:BQL97 CAD97:CAH97 CJZ97:CKD97 CTV97:CTZ97 DDR97:DDV97 DNN97:DNR97 DXJ97:DXN97 EHF97:EHJ97 ERB97:ERF97 FAX97:FBB97 FKT97:FKX97 FUP97:FUT97 GEL97:GEP97 GOH97:GOL97 GYD97:GYH97 HHZ97:HID97 HRV97:HRZ97 IBR97:IBV97 ILN97:ILR97 IVJ97:IVN97 JFF97:JFJ97 JPB97:JPF97 JYX97:JZB97 KIT97:KIX97 KSP97:KST97 LCL97:LCP97 LMH97:LML97 LWD97:LWH97 MFZ97:MGD97 MPV97:MPZ97 MZR97:MZV97 NJN97:NJR97 NTJ97:NTN97 ODF97:ODJ97 ONB97:ONF97 OWX97:OXB97 PGT97:PGX97 PQP97:PQT97 QAL97:QAP97 QKH97:QKL97 QUD97:QUH97 RDZ97:RED97 RNV97:RNZ97 RXR97:RXV97 SHN97:SHR97 SRJ97:SRN97 TBF97:TBJ97 TLB97:TLF97 TUX97:TVB97 UET97:UEX97 UOP97:UOT97 UYL97:UYP97 VIH97:VIL97 VSD97:VSH97 WBZ97:WCD97 WLV97:WLZ97 WVR97:WVV97 J65633:N65633 JF65633:JJ65633 TB65633:TF65633 ACX65633:ADB65633 AMT65633:AMX65633 AWP65633:AWT65633 BGL65633:BGP65633 BQH65633:BQL65633 CAD65633:CAH65633 CJZ65633:CKD65633 CTV65633:CTZ65633 DDR65633:DDV65633 DNN65633:DNR65633 DXJ65633:DXN65633 EHF65633:EHJ65633 ERB65633:ERF65633 FAX65633:FBB65633 FKT65633:FKX65633 FUP65633:FUT65633 GEL65633:GEP65633 GOH65633:GOL65633 GYD65633:GYH65633 HHZ65633:HID65633 HRV65633:HRZ65633 IBR65633:IBV65633 ILN65633:ILR65633 IVJ65633:IVN65633 JFF65633:JFJ65633 JPB65633:JPF65633 JYX65633:JZB65633 KIT65633:KIX65633 KSP65633:KST65633 LCL65633:LCP65633 LMH65633:LML65633 LWD65633:LWH65633 MFZ65633:MGD65633 MPV65633:MPZ65633 MZR65633:MZV65633 NJN65633:NJR65633 NTJ65633:NTN65633 ODF65633:ODJ65633 ONB65633:ONF65633 OWX65633:OXB65633 PGT65633:PGX65633 PQP65633:PQT65633 QAL65633:QAP65633 QKH65633:QKL65633 QUD65633:QUH65633 RDZ65633:RED65633 RNV65633:RNZ65633 RXR65633:RXV65633 SHN65633:SHR65633 SRJ65633:SRN65633 TBF65633:TBJ65633 TLB65633:TLF65633 TUX65633:TVB65633 UET65633:UEX65633 UOP65633:UOT65633 UYL65633:UYP65633 VIH65633:VIL65633 VSD65633:VSH65633 WBZ65633:WCD65633 WLV65633:WLZ65633 WVR65633:WVV65633 J131169:N131169 JF131169:JJ131169 TB131169:TF131169 ACX131169:ADB131169 AMT131169:AMX131169 AWP131169:AWT131169 BGL131169:BGP131169 BQH131169:BQL131169 CAD131169:CAH131169 CJZ131169:CKD131169 CTV131169:CTZ131169 DDR131169:DDV131169 DNN131169:DNR131169 DXJ131169:DXN131169 EHF131169:EHJ131169 ERB131169:ERF131169 FAX131169:FBB131169 FKT131169:FKX131169 FUP131169:FUT131169 GEL131169:GEP131169 GOH131169:GOL131169 GYD131169:GYH131169 HHZ131169:HID131169 HRV131169:HRZ131169 IBR131169:IBV131169 ILN131169:ILR131169 IVJ131169:IVN131169 JFF131169:JFJ131169 JPB131169:JPF131169 JYX131169:JZB131169 KIT131169:KIX131169 KSP131169:KST131169 LCL131169:LCP131169 LMH131169:LML131169 LWD131169:LWH131169 MFZ131169:MGD131169 MPV131169:MPZ131169 MZR131169:MZV131169 NJN131169:NJR131169 NTJ131169:NTN131169 ODF131169:ODJ131169 ONB131169:ONF131169 OWX131169:OXB131169 PGT131169:PGX131169 PQP131169:PQT131169 QAL131169:QAP131169 QKH131169:QKL131169 QUD131169:QUH131169 RDZ131169:RED131169 RNV131169:RNZ131169 RXR131169:RXV131169 SHN131169:SHR131169 SRJ131169:SRN131169 TBF131169:TBJ131169 TLB131169:TLF131169 TUX131169:TVB131169 UET131169:UEX131169 UOP131169:UOT131169 UYL131169:UYP131169 VIH131169:VIL131169 VSD131169:VSH131169 WBZ131169:WCD131169 WLV131169:WLZ131169 WVR131169:WVV131169 J196705:N196705 JF196705:JJ196705 TB196705:TF196705 ACX196705:ADB196705 AMT196705:AMX196705 AWP196705:AWT196705 BGL196705:BGP196705 BQH196705:BQL196705 CAD196705:CAH196705 CJZ196705:CKD196705 CTV196705:CTZ196705 DDR196705:DDV196705 DNN196705:DNR196705 DXJ196705:DXN196705 EHF196705:EHJ196705 ERB196705:ERF196705 FAX196705:FBB196705 FKT196705:FKX196705 FUP196705:FUT196705 GEL196705:GEP196705 GOH196705:GOL196705 GYD196705:GYH196705 HHZ196705:HID196705 HRV196705:HRZ196705 IBR196705:IBV196705 ILN196705:ILR196705 IVJ196705:IVN196705 JFF196705:JFJ196705 JPB196705:JPF196705 JYX196705:JZB196705 KIT196705:KIX196705 KSP196705:KST196705 LCL196705:LCP196705 LMH196705:LML196705 LWD196705:LWH196705 MFZ196705:MGD196705 MPV196705:MPZ196705 MZR196705:MZV196705 NJN196705:NJR196705 NTJ196705:NTN196705 ODF196705:ODJ196705 ONB196705:ONF196705 OWX196705:OXB196705 PGT196705:PGX196705 PQP196705:PQT196705 QAL196705:QAP196705 QKH196705:QKL196705 QUD196705:QUH196705 RDZ196705:RED196705 RNV196705:RNZ196705 RXR196705:RXV196705 SHN196705:SHR196705 SRJ196705:SRN196705 TBF196705:TBJ196705 TLB196705:TLF196705 TUX196705:TVB196705 UET196705:UEX196705 UOP196705:UOT196705 UYL196705:UYP196705 VIH196705:VIL196705 VSD196705:VSH196705 WBZ196705:WCD196705 WLV196705:WLZ196705 WVR196705:WVV196705 J262241:N262241 JF262241:JJ262241 TB262241:TF262241 ACX262241:ADB262241 AMT262241:AMX262241 AWP262241:AWT262241 BGL262241:BGP262241 BQH262241:BQL262241 CAD262241:CAH262241 CJZ262241:CKD262241 CTV262241:CTZ262241 DDR262241:DDV262241 DNN262241:DNR262241 DXJ262241:DXN262241 EHF262241:EHJ262241 ERB262241:ERF262241 FAX262241:FBB262241 FKT262241:FKX262241 FUP262241:FUT262241 GEL262241:GEP262241 GOH262241:GOL262241 GYD262241:GYH262241 HHZ262241:HID262241 HRV262241:HRZ262241 IBR262241:IBV262241 ILN262241:ILR262241 IVJ262241:IVN262241 JFF262241:JFJ262241 JPB262241:JPF262241 JYX262241:JZB262241 KIT262241:KIX262241 KSP262241:KST262241 LCL262241:LCP262241 LMH262241:LML262241 LWD262241:LWH262241 MFZ262241:MGD262241 MPV262241:MPZ262241 MZR262241:MZV262241 NJN262241:NJR262241 NTJ262241:NTN262241 ODF262241:ODJ262241 ONB262241:ONF262241 OWX262241:OXB262241 PGT262241:PGX262241 PQP262241:PQT262241 QAL262241:QAP262241 QKH262241:QKL262241 QUD262241:QUH262241 RDZ262241:RED262241 RNV262241:RNZ262241 RXR262241:RXV262241 SHN262241:SHR262241 SRJ262241:SRN262241 TBF262241:TBJ262241 TLB262241:TLF262241 TUX262241:TVB262241 UET262241:UEX262241 UOP262241:UOT262241 UYL262241:UYP262241 VIH262241:VIL262241 VSD262241:VSH262241 WBZ262241:WCD262241 WLV262241:WLZ262241 WVR262241:WVV262241 J327777:N327777 JF327777:JJ327777 TB327777:TF327777 ACX327777:ADB327777 AMT327777:AMX327777 AWP327777:AWT327777 BGL327777:BGP327777 BQH327777:BQL327777 CAD327777:CAH327777 CJZ327777:CKD327777 CTV327777:CTZ327777 DDR327777:DDV327777 DNN327777:DNR327777 DXJ327777:DXN327777 EHF327777:EHJ327777 ERB327777:ERF327777 FAX327777:FBB327777 FKT327777:FKX327777 FUP327777:FUT327777 GEL327777:GEP327777 GOH327777:GOL327777 GYD327777:GYH327777 HHZ327777:HID327777 HRV327777:HRZ327777 IBR327777:IBV327777 ILN327777:ILR327777 IVJ327777:IVN327777 JFF327777:JFJ327777 JPB327777:JPF327777 JYX327777:JZB327777 KIT327777:KIX327777 KSP327777:KST327777 LCL327777:LCP327777 LMH327777:LML327777 LWD327777:LWH327777 MFZ327777:MGD327777 MPV327777:MPZ327777 MZR327777:MZV327777 NJN327777:NJR327777 NTJ327777:NTN327777 ODF327777:ODJ327777 ONB327777:ONF327777 OWX327777:OXB327777 PGT327777:PGX327777 PQP327777:PQT327777 QAL327777:QAP327777 QKH327777:QKL327777 QUD327777:QUH327777 RDZ327777:RED327777 RNV327777:RNZ327777 RXR327777:RXV327777 SHN327777:SHR327777 SRJ327777:SRN327777 TBF327777:TBJ327777 TLB327777:TLF327777 TUX327777:TVB327777 UET327777:UEX327777 UOP327777:UOT327777 UYL327777:UYP327777 VIH327777:VIL327777 VSD327777:VSH327777 WBZ327777:WCD327777 WLV327777:WLZ327777 WVR327777:WVV327777 J393313:N393313 JF393313:JJ393313 TB393313:TF393313 ACX393313:ADB393313 AMT393313:AMX393313 AWP393313:AWT393313 BGL393313:BGP393313 BQH393313:BQL393313 CAD393313:CAH393313 CJZ393313:CKD393313 CTV393313:CTZ393313 DDR393313:DDV393313 DNN393313:DNR393313 DXJ393313:DXN393313 EHF393313:EHJ393313 ERB393313:ERF393313 FAX393313:FBB393313 FKT393313:FKX393313 FUP393313:FUT393313 GEL393313:GEP393313 GOH393313:GOL393313 GYD393313:GYH393313 HHZ393313:HID393313 HRV393313:HRZ393313 IBR393313:IBV393313 ILN393313:ILR393313 IVJ393313:IVN393313 JFF393313:JFJ393313 JPB393313:JPF393313 JYX393313:JZB393313 KIT393313:KIX393313 KSP393313:KST393313 LCL393313:LCP393313 LMH393313:LML393313 LWD393313:LWH393313 MFZ393313:MGD393313 MPV393313:MPZ393313 MZR393313:MZV393313 NJN393313:NJR393313 NTJ393313:NTN393313 ODF393313:ODJ393313 ONB393313:ONF393313 OWX393313:OXB393313 PGT393313:PGX393313 PQP393313:PQT393313 QAL393313:QAP393313 QKH393313:QKL393313 QUD393313:QUH393313 RDZ393313:RED393313 RNV393313:RNZ393313 RXR393313:RXV393313 SHN393313:SHR393313 SRJ393313:SRN393313 TBF393313:TBJ393313 TLB393313:TLF393313 TUX393313:TVB393313 UET393313:UEX393313 UOP393313:UOT393313 UYL393313:UYP393313 VIH393313:VIL393313 VSD393313:VSH393313 WBZ393313:WCD393313 WLV393313:WLZ393313 WVR393313:WVV393313 J458849:N458849 JF458849:JJ458849 TB458849:TF458849 ACX458849:ADB458849 AMT458849:AMX458849 AWP458849:AWT458849 BGL458849:BGP458849 BQH458849:BQL458849 CAD458849:CAH458849 CJZ458849:CKD458849 CTV458849:CTZ458849 DDR458849:DDV458849 DNN458849:DNR458849 DXJ458849:DXN458849 EHF458849:EHJ458849 ERB458849:ERF458849 FAX458849:FBB458849 FKT458849:FKX458849 FUP458849:FUT458849 GEL458849:GEP458849 GOH458849:GOL458849 GYD458849:GYH458849 HHZ458849:HID458849 HRV458849:HRZ458849 IBR458849:IBV458849 ILN458849:ILR458849 IVJ458849:IVN458849 JFF458849:JFJ458849 JPB458849:JPF458849 JYX458849:JZB458849 KIT458849:KIX458849 KSP458849:KST458849 LCL458849:LCP458849 LMH458849:LML458849 LWD458849:LWH458849 MFZ458849:MGD458849 MPV458849:MPZ458849 MZR458849:MZV458849 NJN458849:NJR458849 NTJ458849:NTN458849 ODF458849:ODJ458849 ONB458849:ONF458849 OWX458849:OXB458849 PGT458849:PGX458849 PQP458849:PQT458849 QAL458849:QAP458849 QKH458849:QKL458849 QUD458849:QUH458849 RDZ458849:RED458849 RNV458849:RNZ458849 RXR458849:RXV458849 SHN458849:SHR458849 SRJ458849:SRN458849 TBF458849:TBJ458849 TLB458849:TLF458849 TUX458849:TVB458849 UET458849:UEX458849 UOP458849:UOT458849 UYL458849:UYP458849 VIH458849:VIL458849 VSD458849:VSH458849 WBZ458849:WCD458849 WLV458849:WLZ458849 WVR458849:WVV458849 J524385:N524385 JF524385:JJ524385 TB524385:TF524385 ACX524385:ADB524385 AMT524385:AMX524385 AWP524385:AWT524385 BGL524385:BGP524385 BQH524385:BQL524385 CAD524385:CAH524385 CJZ524385:CKD524385 CTV524385:CTZ524385 DDR524385:DDV524385 DNN524385:DNR524385 DXJ524385:DXN524385 EHF524385:EHJ524385 ERB524385:ERF524385 FAX524385:FBB524385 FKT524385:FKX524385 FUP524385:FUT524385 GEL524385:GEP524385 GOH524385:GOL524385 GYD524385:GYH524385 HHZ524385:HID524385 HRV524385:HRZ524385 IBR524385:IBV524385 ILN524385:ILR524385 IVJ524385:IVN524385 JFF524385:JFJ524385 JPB524385:JPF524385 JYX524385:JZB524385 KIT524385:KIX524385 KSP524385:KST524385 LCL524385:LCP524385 LMH524385:LML524385 LWD524385:LWH524385 MFZ524385:MGD524385 MPV524385:MPZ524385 MZR524385:MZV524385 NJN524385:NJR524385 NTJ524385:NTN524385 ODF524385:ODJ524385 ONB524385:ONF524385 OWX524385:OXB524385 PGT524385:PGX524385 PQP524385:PQT524385 QAL524385:QAP524385 QKH524385:QKL524385 QUD524385:QUH524385 RDZ524385:RED524385 RNV524385:RNZ524385 RXR524385:RXV524385 SHN524385:SHR524385 SRJ524385:SRN524385 TBF524385:TBJ524385 TLB524385:TLF524385 TUX524385:TVB524385 UET524385:UEX524385 UOP524385:UOT524385 UYL524385:UYP524385 VIH524385:VIL524385 VSD524385:VSH524385 WBZ524385:WCD524385 WLV524385:WLZ524385 WVR524385:WVV524385 J589921:N589921 JF589921:JJ589921 TB589921:TF589921 ACX589921:ADB589921 AMT589921:AMX589921 AWP589921:AWT589921 BGL589921:BGP589921 BQH589921:BQL589921 CAD589921:CAH589921 CJZ589921:CKD589921 CTV589921:CTZ589921 DDR589921:DDV589921 DNN589921:DNR589921 DXJ589921:DXN589921 EHF589921:EHJ589921 ERB589921:ERF589921 FAX589921:FBB589921 FKT589921:FKX589921 FUP589921:FUT589921 GEL589921:GEP589921 GOH589921:GOL589921 GYD589921:GYH589921 HHZ589921:HID589921 HRV589921:HRZ589921 IBR589921:IBV589921 ILN589921:ILR589921 IVJ589921:IVN589921 JFF589921:JFJ589921 JPB589921:JPF589921 JYX589921:JZB589921 KIT589921:KIX589921 KSP589921:KST589921 LCL589921:LCP589921 LMH589921:LML589921 LWD589921:LWH589921 MFZ589921:MGD589921 MPV589921:MPZ589921 MZR589921:MZV589921 NJN589921:NJR589921 NTJ589921:NTN589921 ODF589921:ODJ589921 ONB589921:ONF589921 OWX589921:OXB589921 PGT589921:PGX589921 PQP589921:PQT589921 QAL589921:QAP589921 QKH589921:QKL589921 QUD589921:QUH589921 RDZ589921:RED589921 RNV589921:RNZ589921 RXR589921:RXV589921 SHN589921:SHR589921 SRJ589921:SRN589921 TBF589921:TBJ589921 TLB589921:TLF589921 TUX589921:TVB589921 UET589921:UEX589921 UOP589921:UOT589921 UYL589921:UYP589921 VIH589921:VIL589921 VSD589921:VSH589921 WBZ589921:WCD589921 WLV589921:WLZ589921 WVR589921:WVV589921 J655457:N655457 JF655457:JJ655457 TB655457:TF655457 ACX655457:ADB655457 AMT655457:AMX655457 AWP655457:AWT655457 BGL655457:BGP655457 BQH655457:BQL655457 CAD655457:CAH655457 CJZ655457:CKD655457 CTV655457:CTZ655457 DDR655457:DDV655457 DNN655457:DNR655457 DXJ655457:DXN655457 EHF655457:EHJ655457 ERB655457:ERF655457 FAX655457:FBB655457 FKT655457:FKX655457 FUP655457:FUT655457 GEL655457:GEP655457 GOH655457:GOL655457 GYD655457:GYH655457 HHZ655457:HID655457 HRV655457:HRZ655457 IBR655457:IBV655457 ILN655457:ILR655457 IVJ655457:IVN655457 JFF655457:JFJ655457 JPB655457:JPF655457 JYX655457:JZB655457 KIT655457:KIX655457 KSP655457:KST655457 LCL655457:LCP655457 LMH655457:LML655457 LWD655457:LWH655457 MFZ655457:MGD655457 MPV655457:MPZ655457 MZR655457:MZV655457 NJN655457:NJR655457 NTJ655457:NTN655457 ODF655457:ODJ655457 ONB655457:ONF655457 OWX655457:OXB655457 PGT655457:PGX655457 PQP655457:PQT655457 QAL655457:QAP655457 QKH655457:QKL655457 QUD655457:QUH655457 RDZ655457:RED655457 RNV655457:RNZ655457 RXR655457:RXV655457 SHN655457:SHR655457 SRJ655457:SRN655457 TBF655457:TBJ655457 TLB655457:TLF655457 TUX655457:TVB655457 UET655457:UEX655457 UOP655457:UOT655457 UYL655457:UYP655457 VIH655457:VIL655457 VSD655457:VSH655457 WBZ655457:WCD655457 WLV655457:WLZ655457 WVR655457:WVV655457 J720993:N720993 JF720993:JJ720993 TB720993:TF720993 ACX720993:ADB720993 AMT720993:AMX720993 AWP720993:AWT720993 BGL720993:BGP720993 BQH720993:BQL720993 CAD720993:CAH720993 CJZ720993:CKD720993 CTV720993:CTZ720993 DDR720993:DDV720993 DNN720993:DNR720993 DXJ720993:DXN720993 EHF720993:EHJ720993 ERB720993:ERF720993 FAX720993:FBB720993 FKT720993:FKX720993 FUP720993:FUT720993 GEL720993:GEP720993 GOH720993:GOL720993 GYD720993:GYH720993 HHZ720993:HID720993 HRV720993:HRZ720993 IBR720993:IBV720993 ILN720993:ILR720993 IVJ720993:IVN720993 JFF720993:JFJ720993 JPB720993:JPF720993 JYX720993:JZB720993 KIT720993:KIX720993 KSP720993:KST720993 LCL720993:LCP720993 LMH720993:LML720993 LWD720993:LWH720993 MFZ720993:MGD720993 MPV720993:MPZ720993 MZR720993:MZV720993 NJN720993:NJR720993 NTJ720993:NTN720993 ODF720993:ODJ720993 ONB720993:ONF720993 OWX720993:OXB720993 PGT720993:PGX720993 PQP720993:PQT720993 QAL720993:QAP720993 QKH720993:QKL720993 QUD720993:QUH720993 RDZ720993:RED720993 RNV720993:RNZ720993 RXR720993:RXV720993 SHN720993:SHR720993 SRJ720993:SRN720993 TBF720993:TBJ720993 TLB720993:TLF720993 TUX720993:TVB720993 UET720993:UEX720993 UOP720993:UOT720993 UYL720993:UYP720993 VIH720993:VIL720993 VSD720993:VSH720993 WBZ720993:WCD720993 WLV720993:WLZ720993 WVR720993:WVV720993 J786529:N786529 JF786529:JJ786529 TB786529:TF786529 ACX786529:ADB786529 AMT786529:AMX786529 AWP786529:AWT786529 BGL786529:BGP786529 BQH786529:BQL786529 CAD786529:CAH786529 CJZ786529:CKD786529 CTV786529:CTZ786529 DDR786529:DDV786529 DNN786529:DNR786529 DXJ786529:DXN786529 EHF786529:EHJ786529 ERB786529:ERF786529 FAX786529:FBB786529 FKT786529:FKX786529 FUP786529:FUT786529 GEL786529:GEP786529 GOH786529:GOL786529 GYD786529:GYH786529 HHZ786529:HID786529 HRV786529:HRZ786529 IBR786529:IBV786529 ILN786529:ILR786529 IVJ786529:IVN786529 JFF786529:JFJ786529 JPB786529:JPF786529 JYX786529:JZB786529 KIT786529:KIX786529 KSP786529:KST786529 LCL786529:LCP786529 LMH786529:LML786529 LWD786529:LWH786529 MFZ786529:MGD786529 MPV786529:MPZ786529 MZR786529:MZV786529 NJN786529:NJR786529 NTJ786529:NTN786529 ODF786529:ODJ786529 ONB786529:ONF786529 OWX786529:OXB786529 PGT786529:PGX786529 PQP786529:PQT786529 QAL786529:QAP786529 QKH786529:QKL786529 QUD786529:QUH786529 RDZ786529:RED786529 RNV786529:RNZ786529 RXR786529:RXV786529 SHN786529:SHR786529 SRJ786529:SRN786529 TBF786529:TBJ786529 TLB786529:TLF786529 TUX786529:TVB786529 UET786529:UEX786529 UOP786529:UOT786529 UYL786529:UYP786529 VIH786529:VIL786529 VSD786529:VSH786529 WBZ786529:WCD786529 WLV786529:WLZ786529 WVR786529:WVV786529 J852065:N852065 JF852065:JJ852065 TB852065:TF852065 ACX852065:ADB852065 AMT852065:AMX852065 AWP852065:AWT852065 BGL852065:BGP852065 BQH852065:BQL852065 CAD852065:CAH852065 CJZ852065:CKD852065 CTV852065:CTZ852065 DDR852065:DDV852065 DNN852065:DNR852065 DXJ852065:DXN852065 EHF852065:EHJ852065 ERB852065:ERF852065 FAX852065:FBB852065 FKT852065:FKX852065 FUP852065:FUT852065 GEL852065:GEP852065 GOH852065:GOL852065 GYD852065:GYH852065 HHZ852065:HID852065 HRV852065:HRZ852065 IBR852065:IBV852065 ILN852065:ILR852065 IVJ852065:IVN852065 JFF852065:JFJ852065 JPB852065:JPF852065 JYX852065:JZB852065 KIT852065:KIX852065 KSP852065:KST852065 LCL852065:LCP852065 LMH852065:LML852065 LWD852065:LWH852065 MFZ852065:MGD852065 MPV852065:MPZ852065 MZR852065:MZV852065 NJN852065:NJR852065 NTJ852065:NTN852065 ODF852065:ODJ852065 ONB852065:ONF852065 OWX852065:OXB852065 PGT852065:PGX852065 PQP852065:PQT852065 QAL852065:QAP852065 QKH852065:QKL852065 QUD852065:QUH852065 RDZ852065:RED852065 RNV852065:RNZ852065 RXR852065:RXV852065 SHN852065:SHR852065 SRJ852065:SRN852065 TBF852065:TBJ852065 TLB852065:TLF852065 TUX852065:TVB852065 UET852065:UEX852065 UOP852065:UOT852065 UYL852065:UYP852065 VIH852065:VIL852065 VSD852065:VSH852065 WBZ852065:WCD852065 WLV852065:WLZ852065 WVR852065:WVV852065 J917601:N917601 JF917601:JJ917601 TB917601:TF917601 ACX917601:ADB917601 AMT917601:AMX917601 AWP917601:AWT917601 BGL917601:BGP917601 BQH917601:BQL917601 CAD917601:CAH917601 CJZ917601:CKD917601 CTV917601:CTZ917601 DDR917601:DDV917601 DNN917601:DNR917601 DXJ917601:DXN917601 EHF917601:EHJ917601 ERB917601:ERF917601 FAX917601:FBB917601 FKT917601:FKX917601 FUP917601:FUT917601 GEL917601:GEP917601 GOH917601:GOL917601 GYD917601:GYH917601 HHZ917601:HID917601 HRV917601:HRZ917601 IBR917601:IBV917601 ILN917601:ILR917601 IVJ917601:IVN917601 JFF917601:JFJ917601 JPB917601:JPF917601 JYX917601:JZB917601 KIT917601:KIX917601 KSP917601:KST917601 LCL917601:LCP917601 LMH917601:LML917601 LWD917601:LWH917601 MFZ917601:MGD917601 MPV917601:MPZ917601 MZR917601:MZV917601 NJN917601:NJR917601 NTJ917601:NTN917601 ODF917601:ODJ917601 ONB917601:ONF917601 OWX917601:OXB917601 PGT917601:PGX917601 PQP917601:PQT917601 QAL917601:QAP917601 QKH917601:QKL917601 QUD917601:QUH917601 RDZ917601:RED917601 RNV917601:RNZ917601 RXR917601:RXV917601 SHN917601:SHR917601 SRJ917601:SRN917601 TBF917601:TBJ917601 TLB917601:TLF917601 TUX917601:TVB917601 UET917601:UEX917601 UOP917601:UOT917601 UYL917601:UYP917601 VIH917601:VIL917601 VSD917601:VSH917601 WBZ917601:WCD917601 WLV917601:WLZ917601 WVR917601:WVV917601 J983137:N983137 JF983137:JJ983137 TB983137:TF983137 ACX983137:ADB983137 AMT983137:AMX983137 AWP983137:AWT983137 BGL983137:BGP983137 BQH983137:BQL983137 CAD983137:CAH983137 CJZ983137:CKD983137 CTV983137:CTZ983137 DDR983137:DDV983137 DNN983137:DNR983137 DXJ983137:DXN983137 EHF983137:EHJ983137 ERB983137:ERF983137 FAX983137:FBB983137 FKT983137:FKX983137 FUP983137:FUT983137 GEL983137:GEP983137 GOH983137:GOL983137 GYD983137:GYH983137 HHZ983137:HID983137 HRV983137:HRZ983137 IBR983137:IBV983137 ILN983137:ILR983137 IVJ983137:IVN983137 JFF983137:JFJ983137 JPB983137:JPF983137 JYX983137:JZB983137 KIT983137:KIX983137 KSP983137:KST983137 LCL983137:LCP983137 LMH983137:LML983137 LWD983137:LWH983137 MFZ983137:MGD983137 MPV983137:MPZ983137 MZR983137:MZV983137 NJN983137:NJR983137 NTJ983137:NTN983137 ODF983137:ODJ983137 ONB983137:ONF983137 OWX983137:OXB983137 PGT983137:PGX983137 PQP983137:PQT983137 QAL983137:QAP983137 QKH983137:QKL983137 QUD983137:QUH983137 RDZ983137:RED983137 RNV983137:RNZ983137 RXR983137:RXV983137 SHN983137:SHR983137 SRJ983137:SRN983137 TBF983137:TBJ983137 TLB983137:TLF983137 TUX983137:TVB983137 UET983137:UEX983137 UOP983137:UOT983137 UYL983137:UYP983137 VIH983137:VIL983137 VSD983137:VSH983137 WBZ983137:WCD983137 WLV983137:WLZ983137 WVR983137:WVV983137" xr:uid="{00000000-0002-0000-0900-000011000000}"/>
    <dataValidation allowBlank="1" showInputMessage="1" showErrorMessage="1" prompt="Total Bad Debt Expense" sqref="J96:N96 JF96:JJ96 TB96:TF96 ACX96:ADB96 AMT96:AMX96 AWP96:AWT96 BGL96:BGP96 BQH96:BQL96 CAD96:CAH96 CJZ96:CKD96 CTV96:CTZ96 DDR96:DDV96 DNN96:DNR96 DXJ96:DXN96 EHF96:EHJ96 ERB96:ERF96 FAX96:FBB96 FKT96:FKX96 FUP96:FUT96 GEL96:GEP96 GOH96:GOL96 GYD96:GYH96 HHZ96:HID96 HRV96:HRZ96 IBR96:IBV96 ILN96:ILR96 IVJ96:IVN96 JFF96:JFJ96 JPB96:JPF96 JYX96:JZB96 KIT96:KIX96 KSP96:KST96 LCL96:LCP96 LMH96:LML96 LWD96:LWH96 MFZ96:MGD96 MPV96:MPZ96 MZR96:MZV96 NJN96:NJR96 NTJ96:NTN96 ODF96:ODJ96 ONB96:ONF96 OWX96:OXB96 PGT96:PGX96 PQP96:PQT96 QAL96:QAP96 QKH96:QKL96 QUD96:QUH96 RDZ96:RED96 RNV96:RNZ96 RXR96:RXV96 SHN96:SHR96 SRJ96:SRN96 TBF96:TBJ96 TLB96:TLF96 TUX96:TVB96 UET96:UEX96 UOP96:UOT96 UYL96:UYP96 VIH96:VIL96 VSD96:VSH96 WBZ96:WCD96 WLV96:WLZ96 WVR96:WVV96 J65632:N65632 JF65632:JJ65632 TB65632:TF65632 ACX65632:ADB65632 AMT65632:AMX65632 AWP65632:AWT65632 BGL65632:BGP65632 BQH65632:BQL65632 CAD65632:CAH65632 CJZ65632:CKD65632 CTV65632:CTZ65632 DDR65632:DDV65632 DNN65632:DNR65632 DXJ65632:DXN65632 EHF65632:EHJ65632 ERB65632:ERF65632 FAX65632:FBB65632 FKT65632:FKX65632 FUP65632:FUT65632 GEL65632:GEP65632 GOH65632:GOL65632 GYD65632:GYH65632 HHZ65632:HID65632 HRV65632:HRZ65632 IBR65632:IBV65632 ILN65632:ILR65632 IVJ65632:IVN65632 JFF65632:JFJ65632 JPB65632:JPF65632 JYX65632:JZB65632 KIT65632:KIX65632 KSP65632:KST65632 LCL65632:LCP65632 LMH65632:LML65632 LWD65632:LWH65632 MFZ65632:MGD65632 MPV65632:MPZ65632 MZR65632:MZV65632 NJN65632:NJR65632 NTJ65632:NTN65632 ODF65632:ODJ65632 ONB65632:ONF65632 OWX65632:OXB65632 PGT65632:PGX65632 PQP65632:PQT65632 QAL65632:QAP65632 QKH65632:QKL65632 QUD65632:QUH65632 RDZ65632:RED65632 RNV65632:RNZ65632 RXR65632:RXV65632 SHN65632:SHR65632 SRJ65632:SRN65632 TBF65632:TBJ65632 TLB65632:TLF65632 TUX65632:TVB65632 UET65632:UEX65632 UOP65632:UOT65632 UYL65632:UYP65632 VIH65632:VIL65632 VSD65632:VSH65632 WBZ65632:WCD65632 WLV65632:WLZ65632 WVR65632:WVV65632 J131168:N131168 JF131168:JJ131168 TB131168:TF131168 ACX131168:ADB131168 AMT131168:AMX131168 AWP131168:AWT131168 BGL131168:BGP131168 BQH131168:BQL131168 CAD131168:CAH131168 CJZ131168:CKD131168 CTV131168:CTZ131168 DDR131168:DDV131168 DNN131168:DNR131168 DXJ131168:DXN131168 EHF131168:EHJ131168 ERB131168:ERF131168 FAX131168:FBB131168 FKT131168:FKX131168 FUP131168:FUT131168 GEL131168:GEP131168 GOH131168:GOL131168 GYD131168:GYH131168 HHZ131168:HID131168 HRV131168:HRZ131168 IBR131168:IBV131168 ILN131168:ILR131168 IVJ131168:IVN131168 JFF131168:JFJ131168 JPB131168:JPF131168 JYX131168:JZB131168 KIT131168:KIX131168 KSP131168:KST131168 LCL131168:LCP131168 LMH131168:LML131168 LWD131168:LWH131168 MFZ131168:MGD131168 MPV131168:MPZ131168 MZR131168:MZV131168 NJN131168:NJR131168 NTJ131168:NTN131168 ODF131168:ODJ131168 ONB131168:ONF131168 OWX131168:OXB131168 PGT131168:PGX131168 PQP131168:PQT131168 QAL131168:QAP131168 QKH131168:QKL131168 QUD131168:QUH131168 RDZ131168:RED131168 RNV131168:RNZ131168 RXR131168:RXV131168 SHN131168:SHR131168 SRJ131168:SRN131168 TBF131168:TBJ131168 TLB131168:TLF131168 TUX131168:TVB131168 UET131168:UEX131168 UOP131168:UOT131168 UYL131168:UYP131168 VIH131168:VIL131168 VSD131168:VSH131168 WBZ131168:WCD131168 WLV131168:WLZ131168 WVR131168:WVV131168 J196704:N196704 JF196704:JJ196704 TB196704:TF196704 ACX196704:ADB196704 AMT196704:AMX196704 AWP196704:AWT196704 BGL196704:BGP196704 BQH196704:BQL196704 CAD196704:CAH196704 CJZ196704:CKD196704 CTV196704:CTZ196704 DDR196704:DDV196704 DNN196704:DNR196704 DXJ196704:DXN196704 EHF196704:EHJ196704 ERB196704:ERF196704 FAX196704:FBB196704 FKT196704:FKX196704 FUP196704:FUT196704 GEL196704:GEP196704 GOH196704:GOL196704 GYD196704:GYH196704 HHZ196704:HID196704 HRV196704:HRZ196704 IBR196704:IBV196704 ILN196704:ILR196704 IVJ196704:IVN196704 JFF196704:JFJ196704 JPB196704:JPF196704 JYX196704:JZB196704 KIT196704:KIX196704 KSP196704:KST196704 LCL196704:LCP196704 LMH196704:LML196704 LWD196704:LWH196704 MFZ196704:MGD196704 MPV196704:MPZ196704 MZR196704:MZV196704 NJN196704:NJR196704 NTJ196704:NTN196704 ODF196704:ODJ196704 ONB196704:ONF196704 OWX196704:OXB196704 PGT196704:PGX196704 PQP196704:PQT196704 QAL196704:QAP196704 QKH196704:QKL196704 QUD196704:QUH196704 RDZ196704:RED196704 RNV196704:RNZ196704 RXR196704:RXV196704 SHN196704:SHR196704 SRJ196704:SRN196704 TBF196704:TBJ196704 TLB196704:TLF196704 TUX196704:TVB196704 UET196704:UEX196704 UOP196704:UOT196704 UYL196704:UYP196704 VIH196704:VIL196704 VSD196704:VSH196704 WBZ196704:WCD196704 WLV196704:WLZ196704 WVR196704:WVV196704 J262240:N262240 JF262240:JJ262240 TB262240:TF262240 ACX262240:ADB262240 AMT262240:AMX262240 AWP262240:AWT262240 BGL262240:BGP262240 BQH262240:BQL262240 CAD262240:CAH262240 CJZ262240:CKD262240 CTV262240:CTZ262240 DDR262240:DDV262240 DNN262240:DNR262240 DXJ262240:DXN262240 EHF262240:EHJ262240 ERB262240:ERF262240 FAX262240:FBB262240 FKT262240:FKX262240 FUP262240:FUT262240 GEL262240:GEP262240 GOH262240:GOL262240 GYD262240:GYH262240 HHZ262240:HID262240 HRV262240:HRZ262240 IBR262240:IBV262240 ILN262240:ILR262240 IVJ262240:IVN262240 JFF262240:JFJ262240 JPB262240:JPF262240 JYX262240:JZB262240 KIT262240:KIX262240 KSP262240:KST262240 LCL262240:LCP262240 LMH262240:LML262240 LWD262240:LWH262240 MFZ262240:MGD262240 MPV262240:MPZ262240 MZR262240:MZV262240 NJN262240:NJR262240 NTJ262240:NTN262240 ODF262240:ODJ262240 ONB262240:ONF262240 OWX262240:OXB262240 PGT262240:PGX262240 PQP262240:PQT262240 QAL262240:QAP262240 QKH262240:QKL262240 QUD262240:QUH262240 RDZ262240:RED262240 RNV262240:RNZ262240 RXR262240:RXV262240 SHN262240:SHR262240 SRJ262240:SRN262240 TBF262240:TBJ262240 TLB262240:TLF262240 TUX262240:TVB262240 UET262240:UEX262240 UOP262240:UOT262240 UYL262240:UYP262240 VIH262240:VIL262240 VSD262240:VSH262240 WBZ262240:WCD262240 WLV262240:WLZ262240 WVR262240:WVV262240 J327776:N327776 JF327776:JJ327776 TB327776:TF327776 ACX327776:ADB327776 AMT327776:AMX327776 AWP327776:AWT327776 BGL327776:BGP327776 BQH327776:BQL327776 CAD327776:CAH327776 CJZ327776:CKD327776 CTV327776:CTZ327776 DDR327776:DDV327776 DNN327776:DNR327776 DXJ327776:DXN327776 EHF327776:EHJ327776 ERB327776:ERF327776 FAX327776:FBB327776 FKT327776:FKX327776 FUP327776:FUT327776 GEL327776:GEP327776 GOH327776:GOL327776 GYD327776:GYH327776 HHZ327776:HID327776 HRV327776:HRZ327776 IBR327776:IBV327776 ILN327776:ILR327776 IVJ327776:IVN327776 JFF327776:JFJ327776 JPB327776:JPF327776 JYX327776:JZB327776 KIT327776:KIX327776 KSP327776:KST327776 LCL327776:LCP327776 LMH327776:LML327776 LWD327776:LWH327776 MFZ327776:MGD327776 MPV327776:MPZ327776 MZR327776:MZV327776 NJN327776:NJR327776 NTJ327776:NTN327776 ODF327776:ODJ327776 ONB327776:ONF327776 OWX327776:OXB327776 PGT327776:PGX327776 PQP327776:PQT327776 QAL327776:QAP327776 QKH327776:QKL327776 QUD327776:QUH327776 RDZ327776:RED327776 RNV327776:RNZ327776 RXR327776:RXV327776 SHN327776:SHR327776 SRJ327776:SRN327776 TBF327776:TBJ327776 TLB327776:TLF327776 TUX327776:TVB327776 UET327776:UEX327776 UOP327776:UOT327776 UYL327776:UYP327776 VIH327776:VIL327776 VSD327776:VSH327776 WBZ327776:WCD327776 WLV327776:WLZ327776 WVR327776:WVV327776 J393312:N393312 JF393312:JJ393312 TB393312:TF393312 ACX393312:ADB393312 AMT393312:AMX393312 AWP393312:AWT393312 BGL393312:BGP393312 BQH393312:BQL393312 CAD393312:CAH393312 CJZ393312:CKD393312 CTV393312:CTZ393312 DDR393312:DDV393312 DNN393312:DNR393312 DXJ393312:DXN393312 EHF393312:EHJ393312 ERB393312:ERF393312 FAX393312:FBB393312 FKT393312:FKX393312 FUP393312:FUT393312 GEL393312:GEP393312 GOH393312:GOL393312 GYD393312:GYH393312 HHZ393312:HID393312 HRV393312:HRZ393312 IBR393312:IBV393312 ILN393312:ILR393312 IVJ393312:IVN393312 JFF393312:JFJ393312 JPB393312:JPF393312 JYX393312:JZB393312 KIT393312:KIX393312 KSP393312:KST393312 LCL393312:LCP393312 LMH393312:LML393312 LWD393312:LWH393312 MFZ393312:MGD393312 MPV393312:MPZ393312 MZR393312:MZV393312 NJN393312:NJR393312 NTJ393312:NTN393312 ODF393312:ODJ393312 ONB393312:ONF393312 OWX393312:OXB393312 PGT393312:PGX393312 PQP393312:PQT393312 QAL393312:QAP393312 QKH393312:QKL393312 QUD393312:QUH393312 RDZ393312:RED393312 RNV393312:RNZ393312 RXR393312:RXV393312 SHN393312:SHR393312 SRJ393312:SRN393312 TBF393312:TBJ393312 TLB393312:TLF393312 TUX393312:TVB393312 UET393312:UEX393312 UOP393312:UOT393312 UYL393312:UYP393312 VIH393312:VIL393312 VSD393312:VSH393312 WBZ393312:WCD393312 WLV393312:WLZ393312 WVR393312:WVV393312 J458848:N458848 JF458848:JJ458848 TB458848:TF458848 ACX458848:ADB458848 AMT458848:AMX458848 AWP458848:AWT458848 BGL458848:BGP458848 BQH458848:BQL458848 CAD458848:CAH458848 CJZ458848:CKD458848 CTV458848:CTZ458848 DDR458848:DDV458848 DNN458848:DNR458848 DXJ458848:DXN458848 EHF458848:EHJ458848 ERB458848:ERF458848 FAX458848:FBB458848 FKT458848:FKX458848 FUP458848:FUT458848 GEL458848:GEP458848 GOH458848:GOL458848 GYD458848:GYH458848 HHZ458848:HID458848 HRV458848:HRZ458848 IBR458848:IBV458848 ILN458848:ILR458848 IVJ458848:IVN458848 JFF458848:JFJ458848 JPB458848:JPF458848 JYX458848:JZB458848 KIT458848:KIX458848 KSP458848:KST458848 LCL458848:LCP458848 LMH458848:LML458848 LWD458848:LWH458848 MFZ458848:MGD458848 MPV458848:MPZ458848 MZR458848:MZV458848 NJN458848:NJR458848 NTJ458848:NTN458848 ODF458848:ODJ458848 ONB458848:ONF458848 OWX458848:OXB458848 PGT458848:PGX458848 PQP458848:PQT458848 QAL458848:QAP458848 QKH458848:QKL458848 QUD458848:QUH458848 RDZ458848:RED458848 RNV458848:RNZ458848 RXR458848:RXV458848 SHN458848:SHR458848 SRJ458848:SRN458848 TBF458848:TBJ458848 TLB458848:TLF458848 TUX458848:TVB458848 UET458848:UEX458848 UOP458848:UOT458848 UYL458848:UYP458848 VIH458848:VIL458848 VSD458848:VSH458848 WBZ458848:WCD458848 WLV458848:WLZ458848 WVR458848:WVV458848 J524384:N524384 JF524384:JJ524384 TB524384:TF524384 ACX524384:ADB524384 AMT524384:AMX524384 AWP524384:AWT524384 BGL524384:BGP524384 BQH524384:BQL524384 CAD524384:CAH524384 CJZ524384:CKD524384 CTV524384:CTZ524384 DDR524384:DDV524384 DNN524384:DNR524384 DXJ524384:DXN524384 EHF524384:EHJ524384 ERB524384:ERF524384 FAX524384:FBB524384 FKT524384:FKX524384 FUP524384:FUT524384 GEL524384:GEP524384 GOH524384:GOL524384 GYD524384:GYH524384 HHZ524384:HID524384 HRV524384:HRZ524384 IBR524384:IBV524384 ILN524384:ILR524384 IVJ524384:IVN524384 JFF524384:JFJ524384 JPB524384:JPF524384 JYX524384:JZB524384 KIT524384:KIX524384 KSP524384:KST524384 LCL524384:LCP524384 LMH524384:LML524384 LWD524384:LWH524384 MFZ524384:MGD524384 MPV524384:MPZ524384 MZR524384:MZV524384 NJN524384:NJR524384 NTJ524384:NTN524384 ODF524384:ODJ524384 ONB524384:ONF524384 OWX524384:OXB524384 PGT524384:PGX524384 PQP524384:PQT524384 QAL524384:QAP524384 QKH524384:QKL524384 QUD524384:QUH524384 RDZ524384:RED524384 RNV524384:RNZ524384 RXR524384:RXV524384 SHN524384:SHR524384 SRJ524384:SRN524384 TBF524384:TBJ524384 TLB524384:TLF524384 TUX524384:TVB524384 UET524384:UEX524384 UOP524384:UOT524384 UYL524384:UYP524384 VIH524384:VIL524384 VSD524384:VSH524384 WBZ524384:WCD524384 WLV524384:WLZ524384 WVR524384:WVV524384 J589920:N589920 JF589920:JJ589920 TB589920:TF589920 ACX589920:ADB589920 AMT589920:AMX589920 AWP589920:AWT589920 BGL589920:BGP589920 BQH589920:BQL589920 CAD589920:CAH589920 CJZ589920:CKD589920 CTV589920:CTZ589920 DDR589920:DDV589920 DNN589920:DNR589920 DXJ589920:DXN589920 EHF589920:EHJ589920 ERB589920:ERF589920 FAX589920:FBB589920 FKT589920:FKX589920 FUP589920:FUT589920 GEL589920:GEP589920 GOH589920:GOL589920 GYD589920:GYH589920 HHZ589920:HID589920 HRV589920:HRZ589920 IBR589920:IBV589920 ILN589920:ILR589920 IVJ589920:IVN589920 JFF589920:JFJ589920 JPB589920:JPF589920 JYX589920:JZB589920 KIT589920:KIX589920 KSP589920:KST589920 LCL589920:LCP589920 LMH589920:LML589920 LWD589920:LWH589920 MFZ589920:MGD589920 MPV589920:MPZ589920 MZR589920:MZV589920 NJN589920:NJR589920 NTJ589920:NTN589920 ODF589920:ODJ589920 ONB589920:ONF589920 OWX589920:OXB589920 PGT589920:PGX589920 PQP589920:PQT589920 QAL589920:QAP589920 QKH589920:QKL589920 QUD589920:QUH589920 RDZ589920:RED589920 RNV589920:RNZ589920 RXR589920:RXV589920 SHN589920:SHR589920 SRJ589920:SRN589920 TBF589920:TBJ589920 TLB589920:TLF589920 TUX589920:TVB589920 UET589920:UEX589920 UOP589920:UOT589920 UYL589920:UYP589920 VIH589920:VIL589920 VSD589920:VSH589920 WBZ589920:WCD589920 WLV589920:WLZ589920 WVR589920:WVV589920 J655456:N655456 JF655456:JJ655456 TB655456:TF655456 ACX655456:ADB655456 AMT655456:AMX655456 AWP655456:AWT655456 BGL655456:BGP655456 BQH655456:BQL655456 CAD655456:CAH655456 CJZ655456:CKD655456 CTV655456:CTZ655456 DDR655456:DDV655456 DNN655456:DNR655456 DXJ655456:DXN655456 EHF655456:EHJ655456 ERB655456:ERF655456 FAX655456:FBB655456 FKT655456:FKX655456 FUP655456:FUT655456 GEL655456:GEP655456 GOH655456:GOL655456 GYD655456:GYH655456 HHZ655456:HID655456 HRV655456:HRZ655456 IBR655456:IBV655456 ILN655456:ILR655456 IVJ655456:IVN655456 JFF655456:JFJ655456 JPB655456:JPF655456 JYX655456:JZB655456 KIT655456:KIX655456 KSP655456:KST655456 LCL655456:LCP655456 LMH655456:LML655456 LWD655456:LWH655456 MFZ655456:MGD655456 MPV655456:MPZ655456 MZR655456:MZV655456 NJN655456:NJR655456 NTJ655456:NTN655456 ODF655456:ODJ655456 ONB655456:ONF655456 OWX655456:OXB655456 PGT655456:PGX655456 PQP655456:PQT655456 QAL655456:QAP655456 QKH655456:QKL655456 QUD655456:QUH655456 RDZ655456:RED655456 RNV655456:RNZ655456 RXR655456:RXV655456 SHN655456:SHR655456 SRJ655456:SRN655456 TBF655456:TBJ655456 TLB655456:TLF655456 TUX655456:TVB655456 UET655456:UEX655456 UOP655456:UOT655456 UYL655456:UYP655456 VIH655456:VIL655456 VSD655456:VSH655456 WBZ655456:WCD655456 WLV655456:WLZ655456 WVR655456:WVV655456 J720992:N720992 JF720992:JJ720992 TB720992:TF720992 ACX720992:ADB720992 AMT720992:AMX720992 AWP720992:AWT720992 BGL720992:BGP720992 BQH720992:BQL720992 CAD720992:CAH720992 CJZ720992:CKD720992 CTV720992:CTZ720992 DDR720992:DDV720992 DNN720992:DNR720992 DXJ720992:DXN720992 EHF720992:EHJ720992 ERB720992:ERF720992 FAX720992:FBB720992 FKT720992:FKX720992 FUP720992:FUT720992 GEL720992:GEP720992 GOH720992:GOL720992 GYD720992:GYH720992 HHZ720992:HID720992 HRV720992:HRZ720992 IBR720992:IBV720992 ILN720992:ILR720992 IVJ720992:IVN720992 JFF720992:JFJ720992 JPB720992:JPF720992 JYX720992:JZB720992 KIT720992:KIX720992 KSP720992:KST720992 LCL720992:LCP720992 LMH720992:LML720992 LWD720992:LWH720992 MFZ720992:MGD720992 MPV720992:MPZ720992 MZR720992:MZV720992 NJN720992:NJR720992 NTJ720992:NTN720992 ODF720992:ODJ720992 ONB720992:ONF720992 OWX720992:OXB720992 PGT720992:PGX720992 PQP720992:PQT720992 QAL720992:QAP720992 QKH720992:QKL720992 QUD720992:QUH720992 RDZ720992:RED720992 RNV720992:RNZ720992 RXR720992:RXV720992 SHN720992:SHR720992 SRJ720992:SRN720992 TBF720992:TBJ720992 TLB720992:TLF720992 TUX720992:TVB720992 UET720992:UEX720992 UOP720992:UOT720992 UYL720992:UYP720992 VIH720992:VIL720992 VSD720992:VSH720992 WBZ720992:WCD720992 WLV720992:WLZ720992 WVR720992:WVV720992 J786528:N786528 JF786528:JJ786528 TB786528:TF786528 ACX786528:ADB786528 AMT786528:AMX786528 AWP786528:AWT786528 BGL786528:BGP786528 BQH786528:BQL786528 CAD786528:CAH786528 CJZ786528:CKD786528 CTV786528:CTZ786528 DDR786528:DDV786528 DNN786528:DNR786528 DXJ786528:DXN786528 EHF786528:EHJ786528 ERB786528:ERF786528 FAX786528:FBB786528 FKT786528:FKX786528 FUP786528:FUT786528 GEL786528:GEP786528 GOH786528:GOL786528 GYD786528:GYH786528 HHZ786528:HID786528 HRV786528:HRZ786528 IBR786528:IBV786528 ILN786528:ILR786528 IVJ786528:IVN786528 JFF786528:JFJ786528 JPB786528:JPF786528 JYX786528:JZB786528 KIT786528:KIX786528 KSP786528:KST786528 LCL786528:LCP786528 LMH786528:LML786528 LWD786528:LWH786528 MFZ786528:MGD786528 MPV786528:MPZ786528 MZR786528:MZV786528 NJN786528:NJR786528 NTJ786528:NTN786528 ODF786528:ODJ786528 ONB786528:ONF786528 OWX786528:OXB786528 PGT786528:PGX786528 PQP786528:PQT786528 QAL786528:QAP786528 QKH786528:QKL786528 QUD786528:QUH786528 RDZ786528:RED786528 RNV786528:RNZ786528 RXR786528:RXV786528 SHN786528:SHR786528 SRJ786528:SRN786528 TBF786528:TBJ786528 TLB786528:TLF786528 TUX786528:TVB786528 UET786528:UEX786528 UOP786528:UOT786528 UYL786528:UYP786528 VIH786528:VIL786528 VSD786528:VSH786528 WBZ786528:WCD786528 WLV786528:WLZ786528 WVR786528:WVV786528 J852064:N852064 JF852064:JJ852064 TB852064:TF852064 ACX852064:ADB852064 AMT852064:AMX852064 AWP852064:AWT852064 BGL852064:BGP852064 BQH852064:BQL852064 CAD852064:CAH852064 CJZ852064:CKD852064 CTV852064:CTZ852064 DDR852064:DDV852064 DNN852064:DNR852064 DXJ852064:DXN852064 EHF852064:EHJ852064 ERB852064:ERF852064 FAX852064:FBB852064 FKT852064:FKX852064 FUP852064:FUT852064 GEL852064:GEP852064 GOH852064:GOL852064 GYD852064:GYH852064 HHZ852064:HID852064 HRV852064:HRZ852064 IBR852064:IBV852064 ILN852064:ILR852064 IVJ852064:IVN852064 JFF852064:JFJ852064 JPB852064:JPF852064 JYX852064:JZB852064 KIT852064:KIX852064 KSP852064:KST852064 LCL852064:LCP852064 LMH852064:LML852064 LWD852064:LWH852064 MFZ852064:MGD852064 MPV852064:MPZ852064 MZR852064:MZV852064 NJN852064:NJR852064 NTJ852064:NTN852064 ODF852064:ODJ852064 ONB852064:ONF852064 OWX852064:OXB852064 PGT852064:PGX852064 PQP852064:PQT852064 QAL852064:QAP852064 QKH852064:QKL852064 QUD852064:QUH852064 RDZ852064:RED852064 RNV852064:RNZ852064 RXR852064:RXV852064 SHN852064:SHR852064 SRJ852064:SRN852064 TBF852064:TBJ852064 TLB852064:TLF852064 TUX852064:TVB852064 UET852064:UEX852064 UOP852064:UOT852064 UYL852064:UYP852064 VIH852064:VIL852064 VSD852064:VSH852064 WBZ852064:WCD852064 WLV852064:WLZ852064 WVR852064:WVV852064 J917600:N917600 JF917600:JJ917600 TB917600:TF917600 ACX917600:ADB917600 AMT917600:AMX917600 AWP917600:AWT917600 BGL917600:BGP917600 BQH917600:BQL917600 CAD917600:CAH917600 CJZ917600:CKD917600 CTV917600:CTZ917600 DDR917600:DDV917600 DNN917600:DNR917600 DXJ917600:DXN917600 EHF917600:EHJ917600 ERB917600:ERF917600 FAX917600:FBB917600 FKT917600:FKX917600 FUP917600:FUT917600 GEL917600:GEP917600 GOH917600:GOL917600 GYD917600:GYH917600 HHZ917600:HID917600 HRV917600:HRZ917600 IBR917600:IBV917600 ILN917600:ILR917600 IVJ917600:IVN917600 JFF917600:JFJ917600 JPB917600:JPF917600 JYX917600:JZB917600 KIT917600:KIX917600 KSP917600:KST917600 LCL917600:LCP917600 LMH917600:LML917600 LWD917600:LWH917600 MFZ917600:MGD917600 MPV917600:MPZ917600 MZR917600:MZV917600 NJN917600:NJR917600 NTJ917600:NTN917600 ODF917600:ODJ917600 ONB917600:ONF917600 OWX917600:OXB917600 PGT917600:PGX917600 PQP917600:PQT917600 QAL917600:QAP917600 QKH917600:QKL917600 QUD917600:QUH917600 RDZ917600:RED917600 RNV917600:RNZ917600 RXR917600:RXV917600 SHN917600:SHR917600 SRJ917600:SRN917600 TBF917600:TBJ917600 TLB917600:TLF917600 TUX917600:TVB917600 UET917600:UEX917600 UOP917600:UOT917600 UYL917600:UYP917600 VIH917600:VIL917600 VSD917600:VSH917600 WBZ917600:WCD917600 WLV917600:WLZ917600 WVR917600:WVV917600 J983136:N983136 JF983136:JJ983136 TB983136:TF983136 ACX983136:ADB983136 AMT983136:AMX983136 AWP983136:AWT983136 BGL983136:BGP983136 BQH983136:BQL983136 CAD983136:CAH983136 CJZ983136:CKD983136 CTV983136:CTZ983136 DDR983136:DDV983136 DNN983136:DNR983136 DXJ983136:DXN983136 EHF983136:EHJ983136 ERB983136:ERF983136 FAX983136:FBB983136 FKT983136:FKX983136 FUP983136:FUT983136 GEL983136:GEP983136 GOH983136:GOL983136 GYD983136:GYH983136 HHZ983136:HID983136 HRV983136:HRZ983136 IBR983136:IBV983136 ILN983136:ILR983136 IVJ983136:IVN983136 JFF983136:JFJ983136 JPB983136:JPF983136 JYX983136:JZB983136 KIT983136:KIX983136 KSP983136:KST983136 LCL983136:LCP983136 LMH983136:LML983136 LWD983136:LWH983136 MFZ983136:MGD983136 MPV983136:MPZ983136 MZR983136:MZV983136 NJN983136:NJR983136 NTJ983136:NTN983136 ODF983136:ODJ983136 ONB983136:ONF983136 OWX983136:OXB983136 PGT983136:PGX983136 PQP983136:PQT983136 QAL983136:QAP983136 QKH983136:QKL983136 QUD983136:QUH983136 RDZ983136:RED983136 RNV983136:RNZ983136 RXR983136:RXV983136 SHN983136:SHR983136 SRJ983136:SRN983136 TBF983136:TBJ983136 TLB983136:TLF983136 TUX983136:TVB983136 UET983136:UEX983136 UOP983136:UOT983136 UYL983136:UYP983136 VIH983136:VIL983136 VSD983136:VSH983136 WBZ983136:WCD983136 WLV983136:WLZ983136 WVR983136:WVV983136" xr:uid="{00000000-0002-0000-0900-000012000000}"/>
    <dataValidation allowBlank="1" showInputMessage="1" showErrorMessage="1" prompt="Total Marketing (to include labor, marketing collateral materials, etc.)" sqref="J94:N94 JF94:JJ94 TB94:TF94 ACX94:ADB94 AMT94:AMX94 AWP94:AWT94 BGL94:BGP94 BQH94:BQL94 CAD94:CAH94 CJZ94:CKD94 CTV94:CTZ94 DDR94:DDV94 DNN94:DNR94 DXJ94:DXN94 EHF94:EHJ94 ERB94:ERF94 FAX94:FBB94 FKT94:FKX94 FUP94:FUT94 GEL94:GEP94 GOH94:GOL94 GYD94:GYH94 HHZ94:HID94 HRV94:HRZ94 IBR94:IBV94 ILN94:ILR94 IVJ94:IVN94 JFF94:JFJ94 JPB94:JPF94 JYX94:JZB94 KIT94:KIX94 KSP94:KST94 LCL94:LCP94 LMH94:LML94 LWD94:LWH94 MFZ94:MGD94 MPV94:MPZ94 MZR94:MZV94 NJN94:NJR94 NTJ94:NTN94 ODF94:ODJ94 ONB94:ONF94 OWX94:OXB94 PGT94:PGX94 PQP94:PQT94 QAL94:QAP94 QKH94:QKL94 QUD94:QUH94 RDZ94:RED94 RNV94:RNZ94 RXR94:RXV94 SHN94:SHR94 SRJ94:SRN94 TBF94:TBJ94 TLB94:TLF94 TUX94:TVB94 UET94:UEX94 UOP94:UOT94 UYL94:UYP94 VIH94:VIL94 VSD94:VSH94 WBZ94:WCD94 WLV94:WLZ94 WVR94:WVV94 J65630:N65630 JF65630:JJ65630 TB65630:TF65630 ACX65630:ADB65630 AMT65630:AMX65630 AWP65630:AWT65630 BGL65630:BGP65630 BQH65630:BQL65630 CAD65630:CAH65630 CJZ65630:CKD65630 CTV65630:CTZ65630 DDR65630:DDV65630 DNN65630:DNR65630 DXJ65630:DXN65630 EHF65630:EHJ65630 ERB65630:ERF65630 FAX65630:FBB65630 FKT65630:FKX65630 FUP65630:FUT65630 GEL65630:GEP65630 GOH65630:GOL65630 GYD65630:GYH65630 HHZ65630:HID65630 HRV65630:HRZ65630 IBR65630:IBV65630 ILN65630:ILR65630 IVJ65630:IVN65630 JFF65630:JFJ65630 JPB65630:JPF65630 JYX65630:JZB65630 KIT65630:KIX65630 KSP65630:KST65630 LCL65630:LCP65630 LMH65630:LML65630 LWD65630:LWH65630 MFZ65630:MGD65630 MPV65630:MPZ65630 MZR65630:MZV65630 NJN65630:NJR65630 NTJ65630:NTN65630 ODF65630:ODJ65630 ONB65630:ONF65630 OWX65630:OXB65630 PGT65630:PGX65630 PQP65630:PQT65630 QAL65630:QAP65630 QKH65630:QKL65630 QUD65630:QUH65630 RDZ65630:RED65630 RNV65630:RNZ65630 RXR65630:RXV65630 SHN65630:SHR65630 SRJ65630:SRN65630 TBF65630:TBJ65630 TLB65630:TLF65630 TUX65630:TVB65630 UET65630:UEX65630 UOP65630:UOT65630 UYL65630:UYP65630 VIH65630:VIL65630 VSD65630:VSH65630 WBZ65630:WCD65630 WLV65630:WLZ65630 WVR65630:WVV65630 J131166:N131166 JF131166:JJ131166 TB131166:TF131166 ACX131166:ADB131166 AMT131166:AMX131166 AWP131166:AWT131166 BGL131166:BGP131166 BQH131166:BQL131166 CAD131166:CAH131166 CJZ131166:CKD131166 CTV131166:CTZ131166 DDR131166:DDV131166 DNN131166:DNR131166 DXJ131166:DXN131166 EHF131166:EHJ131166 ERB131166:ERF131166 FAX131166:FBB131166 FKT131166:FKX131166 FUP131166:FUT131166 GEL131166:GEP131166 GOH131166:GOL131166 GYD131166:GYH131166 HHZ131166:HID131166 HRV131166:HRZ131166 IBR131166:IBV131166 ILN131166:ILR131166 IVJ131166:IVN131166 JFF131166:JFJ131166 JPB131166:JPF131166 JYX131166:JZB131166 KIT131166:KIX131166 KSP131166:KST131166 LCL131166:LCP131166 LMH131166:LML131166 LWD131166:LWH131166 MFZ131166:MGD131166 MPV131166:MPZ131166 MZR131166:MZV131166 NJN131166:NJR131166 NTJ131166:NTN131166 ODF131166:ODJ131166 ONB131166:ONF131166 OWX131166:OXB131166 PGT131166:PGX131166 PQP131166:PQT131166 QAL131166:QAP131166 QKH131166:QKL131166 QUD131166:QUH131166 RDZ131166:RED131166 RNV131166:RNZ131166 RXR131166:RXV131166 SHN131166:SHR131166 SRJ131166:SRN131166 TBF131166:TBJ131166 TLB131166:TLF131166 TUX131166:TVB131166 UET131166:UEX131166 UOP131166:UOT131166 UYL131166:UYP131166 VIH131166:VIL131166 VSD131166:VSH131166 WBZ131166:WCD131166 WLV131166:WLZ131166 WVR131166:WVV131166 J196702:N196702 JF196702:JJ196702 TB196702:TF196702 ACX196702:ADB196702 AMT196702:AMX196702 AWP196702:AWT196702 BGL196702:BGP196702 BQH196702:BQL196702 CAD196702:CAH196702 CJZ196702:CKD196702 CTV196702:CTZ196702 DDR196702:DDV196702 DNN196702:DNR196702 DXJ196702:DXN196702 EHF196702:EHJ196702 ERB196702:ERF196702 FAX196702:FBB196702 FKT196702:FKX196702 FUP196702:FUT196702 GEL196702:GEP196702 GOH196702:GOL196702 GYD196702:GYH196702 HHZ196702:HID196702 HRV196702:HRZ196702 IBR196702:IBV196702 ILN196702:ILR196702 IVJ196702:IVN196702 JFF196702:JFJ196702 JPB196702:JPF196702 JYX196702:JZB196702 KIT196702:KIX196702 KSP196702:KST196702 LCL196702:LCP196702 LMH196702:LML196702 LWD196702:LWH196702 MFZ196702:MGD196702 MPV196702:MPZ196702 MZR196702:MZV196702 NJN196702:NJR196702 NTJ196702:NTN196702 ODF196702:ODJ196702 ONB196702:ONF196702 OWX196702:OXB196702 PGT196702:PGX196702 PQP196702:PQT196702 QAL196702:QAP196702 QKH196702:QKL196702 QUD196702:QUH196702 RDZ196702:RED196702 RNV196702:RNZ196702 RXR196702:RXV196702 SHN196702:SHR196702 SRJ196702:SRN196702 TBF196702:TBJ196702 TLB196702:TLF196702 TUX196702:TVB196702 UET196702:UEX196702 UOP196702:UOT196702 UYL196702:UYP196702 VIH196702:VIL196702 VSD196702:VSH196702 WBZ196702:WCD196702 WLV196702:WLZ196702 WVR196702:WVV196702 J262238:N262238 JF262238:JJ262238 TB262238:TF262238 ACX262238:ADB262238 AMT262238:AMX262238 AWP262238:AWT262238 BGL262238:BGP262238 BQH262238:BQL262238 CAD262238:CAH262238 CJZ262238:CKD262238 CTV262238:CTZ262238 DDR262238:DDV262238 DNN262238:DNR262238 DXJ262238:DXN262238 EHF262238:EHJ262238 ERB262238:ERF262238 FAX262238:FBB262238 FKT262238:FKX262238 FUP262238:FUT262238 GEL262238:GEP262238 GOH262238:GOL262238 GYD262238:GYH262238 HHZ262238:HID262238 HRV262238:HRZ262238 IBR262238:IBV262238 ILN262238:ILR262238 IVJ262238:IVN262238 JFF262238:JFJ262238 JPB262238:JPF262238 JYX262238:JZB262238 KIT262238:KIX262238 KSP262238:KST262238 LCL262238:LCP262238 LMH262238:LML262238 LWD262238:LWH262238 MFZ262238:MGD262238 MPV262238:MPZ262238 MZR262238:MZV262238 NJN262238:NJR262238 NTJ262238:NTN262238 ODF262238:ODJ262238 ONB262238:ONF262238 OWX262238:OXB262238 PGT262238:PGX262238 PQP262238:PQT262238 QAL262238:QAP262238 QKH262238:QKL262238 QUD262238:QUH262238 RDZ262238:RED262238 RNV262238:RNZ262238 RXR262238:RXV262238 SHN262238:SHR262238 SRJ262238:SRN262238 TBF262238:TBJ262238 TLB262238:TLF262238 TUX262238:TVB262238 UET262238:UEX262238 UOP262238:UOT262238 UYL262238:UYP262238 VIH262238:VIL262238 VSD262238:VSH262238 WBZ262238:WCD262238 WLV262238:WLZ262238 WVR262238:WVV262238 J327774:N327774 JF327774:JJ327774 TB327774:TF327774 ACX327774:ADB327774 AMT327774:AMX327774 AWP327774:AWT327774 BGL327774:BGP327774 BQH327774:BQL327774 CAD327774:CAH327774 CJZ327774:CKD327774 CTV327774:CTZ327774 DDR327774:DDV327774 DNN327774:DNR327774 DXJ327774:DXN327774 EHF327774:EHJ327774 ERB327774:ERF327774 FAX327774:FBB327774 FKT327774:FKX327774 FUP327774:FUT327774 GEL327774:GEP327774 GOH327774:GOL327774 GYD327774:GYH327774 HHZ327774:HID327774 HRV327774:HRZ327774 IBR327774:IBV327774 ILN327774:ILR327774 IVJ327774:IVN327774 JFF327774:JFJ327774 JPB327774:JPF327774 JYX327774:JZB327774 KIT327774:KIX327774 KSP327774:KST327774 LCL327774:LCP327774 LMH327774:LML327774 LWD327774:LWH327774 MFZ327774:MGD327774 MPV327774:MPZ327774 MZR327774:MZV327774 NJN327774:NJR327774 NTJ327774:NTN327774 ODF327774:ODJ327774 ONB327774:ONF327774 OWX327774:OXB327774 PGT327774:PGX327774 PQP327774:PQT327774 QAL327774:QAP327774 QKH327774:QKL327774 QUD327774:QUH327774 RDZ327774:RED327774 RNV327774:RNZ327774 RXR327774:RXV327774 SHN327774:SHR327774 SRJ327774:SRN327774 TBF327774:TBJ327774 TLB327774:TLF327774 TUX327774:TVB327774 UET327774:UEX327774 UOP327774:UOT327774 UYL327774:UYP327774 VIH327774:VIL327774 VSD327774:VSH327774 WBZ327774:WCD327774 WLV327774:WLZ327774 WVR327774:WVV327774 J393310:N393310 JF393310:JJ393310 TB393310:TF393310 ACX393310:ADB393310 AMT393310:AMX393310 AWP393310:AWT393310 BGL393310:BGP393310 BQH393310:BQL393310 CAD393310:CAH393310 CJZ393310:CKD393310 CTV393310:CTZ393310 DDR393310:DDV393310 DNN393310:DNR393310 DXJ393310:DXN393310 EHF393310:EHJ393310 ERB393310:ERF393310 FAX393310:FBB393310 FKT393310:FKX393310 FUP393310:FUT393310 GEL393310:GEP393310 GOH393310:GOL393310 GYD393310:GYH393310 HHZ393310:HID393310 HRV393310:HRZ393310 IBR393310:IBV393310 ILN393310:ILR393310 IVJ393310:IVN393310 JFF393310:JFJ393310 JPB393310:JPF393310 JYX393310:JZB393310 KIT393310:KIX393310 KSP393310:KST393310 LCL393310:LCP393310 LMH393310:LML393310 LWD393310:LWH393310 MFZ393310:MGD393310 MPV393310:MPZ393310 MZR393310:MZV393310 NJN393310:NJR393310 NTJ393310:NTN393310 ODF393310:ODJ393310 ONB393310:ONF393310 OWX393310:OXB393310 PGT393310:PGX393310 PQP393310:PQT393310 QAL393310:QAP393310 QKH393310:QKL393310 QUD393310:QUH393310 RDZ393310:RED393310 RNV393310:RNZ393310 RXR393310:RXV393310 SHN393310:SHR393310 SRJ393310:SRN393310 TBF393310:TBJ393310 TLB393310:TLF393310 TUX393310:TVB393310 UET393310:UEX393310 UOP393310:UOT393310 UYL393310:UYP393310 VIH393310:VIL393310 VSD393310:VSH393310 WBZ393310:WCD393310 WLV393310:WLZ393310 WVR393310:WVV393310 J458846:N458846 JF458846:JJ458846 TB458846:TF458846 ACX458846:ADB458846 AMT458846:AMX458846 AWP458846:AWT458846 BGL458846:BGP458846 BQH458846:BQL458846 CAD458846:CAH458846 CJZ458846:CKD458846 CTV458846:CTZ458846 DDR458846:DDV458846 DNN458846:DNR458846 DXJ458846:DXN458846 EHF458846:EHJ458846 ERB458846:ERF458846 FAX458846:FBB458846 FKT458846:FKX458846 FUP458846:FUT458846 GEL458846:GEP458846 GOH458846:GOL458846 GYD458846:GYH458846 HHZ458846:HID458846 HRV458846:HRZ458846 IBR458846:IBV458846 ILN458846:ILR458846 IVJ458846:IVN458846 JFF458846:JFJ458846 JPB458846:JPF458846 JYX458846:JZB458846 KIT458846:KIX458846 KSP458846:KST458846 LCL458846:LCP458846 LMH458846:LML458846 LWD458846:LWH458846 MFZ458846:MGD458846 MPV458846:MPZ458846 MZR458846:MZV458846 NJN458846:NJR458846 NTJ458846:NTN458846 ODF458846:ODJ458846 ONB458846:ONF458846 OWX458846:OXB458846 PGT458846:PGX458846 PQP458846:PQT458846 QAL458846:QAP458846 QKH458846:QKL458846 QUD458846:QUH458846 RDZ458846:RED458846 RNV458846:RNZ458846 RXR458846:RXV458846 SHN458846:SHR458846 SRJ458846:SRN458846 TBF458846:TBJ458846 TLB458846:TLF458846 TUX458846:TVB458846 UET458846:UEX458846 UOP458846:UOT458846 UYL458846:UYP458846 VIH458846:VIL458846 VSD458846:VSH458846 WBZ458846:WCD458846 WLV458846:WLZ458846 WVR458846:WVV458846 J524382:N524382 JF524382:JJ524382 TB524382:TF524382 ACX524382:ADB524382 AMT524382:AMX524382 AWP524382:AWT524382 BGL524382:BGP524382 BQH524382:BQL524382 CAD524382:CAH524382 CJZ524382:CKD524382 CTV524382:CTZ524382 DDR524382:DDV524382 DNN524382:DNR524382 DXJ524382:DXN524382 EHF524382:EHJ524382 ERB524382:ERF524382 FAX524382:FBB524382 FKT524382:FKX524382 FUP524382:FUT524382 GEL524382:GEP524382 GOH524382:GOL524382 GYD524382:GYH524382 HHZ524382:HID524382 HRV524382:HRZ524382 IBR524382:IBV524382 ILN524382:ILR524382 IVJ524382:IVN524382 JFF524382:JFJ524382 JPB524382:JPF524382 JYX524382:JZB524382 KIT524382:KIX524382 KSP524382:KST524382 LCL524382:LCP524382 LMH524382:LML524382 LWD524382:LWH524382 MFZ524382:MGD524382 MPV524382:MPZ524382 MZR524382:MZV524382 NJN524382:NJR524382 NTJ524382:NTN524382 ODF524382:ODJ524382 ONB524382:ONF524382 OWX524382:OXB524382 PGT524382:PGX524382 PQP524382:PQT524382 QAL524382:QAP524382 QKH524382:QKL524382 QUD524382:QUH524382 RDZ524382:RED524382 RNV524382:RNZ524382 RXR524382:RXV524382 SHN524382:SHR524382 SRJ524382:SRN524382 TBF524382:TBJ524382 TLB524382:TLF524382 TUX524382:TVB524382 UET524382:UEX524382 UOP524382:UOT524382 UYL524382:UYP524382 VIH524382:VIL524382 VSD524382:VSH524382 WBZ524382:WCD524382 WLV524382:WLZ524382 WVR524382:WVV524382 J589918:N589918 JF589918:JJ589918 TB589918:TF589918 ACX589918:ADB589918 AMT589918:AMX589918 AWP589918:AWT589918 BGL589918:BGP589918 BQH589918:BQL589918 CAD589918:CAH589918 CJZ589918:CKD589918 CTV589918:CTZ589918 DDR589918:DDV589918 DNN589918:DNR589918 DXJ589918:DXN589918 EHF589918:EHJ589918 ERB589918:ERF589918 FAX589918:FBB589918 FKT589918:FKX589918 FUP589918:FUT589918 GEL589918:GEP589918 GOH589918:GOL589918 GYD589918:GYH589918 HHZ589918:HID589918 HRV589918:HRZ589918 IBR589918:IBV589918 ILN589918:ILR589918 IVJ589918:IVN589918 JFF589918:JFJ589918 JPB589918:JPF589918 JYX589918:JZB589918 KIT589918:KIX589918 KSP589918:KST589918 LCL589918:LCP589918 LMH589918:LML589918 LWD589918:LWH589918 MFZ589918:MGD589918 MPV589918:MPZ589918 MZR589918:MZV589918 NJN589918:NJR589918 NTJ589918:NTN589918 ODF589918:ODJ589918 ONB589918:ONF589918 OWX589918:OXB589918 PGT589918:PGX589918 PQP589918:PQT589918 QAL589918:QAP589918 QKH589918:QKL589918 QUD589918:QUH589918 RDZ589918:RED589918 RNV589918:RNZ589918 RXR589918:RXV589918 SHN589918:SHR589918 SRJ589918:SRN589918 TBF589918:TBJ589918 TLB589918:TLF589918 TUX589918:TVB589918 UET589918:UEX589918 UOP589918:UOT589918 UYL589918:UYP589918 VIH589918:VIL589918 VSD589918:VSH589918 WBZ589918:WCD589918 WLV589918:WLZ589918 WVR589918:WVV589918 J655454:N655454 JF655454:JJ655454 TB655454:TF655454 ACX655454:ADB655454 AMT655454:AMX655454 AWP655454:AWT655454 BGL655454:BGP655454 BQH655454:BQL655454 CAD655454:CAH655454 CJZ655454:CKD655454 CTV655454:CTZ655454 DDR655454:DDV655454 DNN655454:DNR655454 DXJ655454:DXN655454 EHF655454:EHJ655454 ERB655454:ERF655454 FAX655454:FBB655454 FKT655454:FKX655454 FUP655454:FUT655454 GEL655454:GEP655454 GOH655454:GOL655454 GYD655454:GYH655454 HHZ655454:HID655454 HRV655454:HRZ655454 IBR655454:IBV655454 ILN655454:ILR655454 IVJ655454:IVN655454 JFF655454:JFJ655454 JPB655454:JPF655454 JYX655454:JZB655454 KIT655454:KIX655454 KSP655454:KST655454 LCL655454:LCP655454 LMH655454:LML655454 LWD655454:LWH655454 MFZ655454:MGD655454 MPV655454:MPZ655454 MZR655454:MZV655454 NJN655454:NJR655454 NTJ655454:NTN655454 ODF655454:ODJ655454 ONB655454:ONF655454 OWX655454:OXB655454 PGT655454:PGX655454 PQP655454:PQT655454 QAL655454:QAP655454 QKH655454:QKL655454 QUD655454:QUH655454 RDZ655454:RED655454 RNV655454:RNZ655454 RXR655454:RXV655454 SHN655454:SHR655454 SRJ655454:SRN655454 TBF655454:TBJ655454 TLB655454:TLF655454 TUX655454:TVB655454 UET655454:UEX655454 UOP655454:UOT655454 UYL655454:UYP655454 VIH655454:VIL655454 VSD655454:VSH655454 WBZ655454:WCD655454 WLV655454:WLZ655454 WVR655454:WVV655454 J720990:N720990 JF720990:JJ720990 TB720990:TF720990 ACX720990:ADB720990 AMT720990:AMX720990 AWP720990:AWT720990 BGL720990:BGP720990 BQH720990:BQL720990 CAD720990:CAH720990 CJZ720990:CKD720990 CTV720990:CTZ720990 DDR720990:DDV720990 DNN720990:DNR720990 DXJ720990:DXN720990 EHF720990:EHJ720990 ERB720990:ERF720990 FAX720990:FBB720990 FKT720990:FKX720990 FUP720990:FUT720990 GEL720990:GEP720990 GOH720990:GOL720990 GYD720990:GYH720990 HHZ720990:HID720990 HRV720990:HRZ720990 IBR720990:IBV720990 ILN720990:ILR720990 IVJ720990:IVN720990 JFF720990:JFJ720990 JPB720990:JPF720990 JYX720990:JZB720990 KIT720990:KIX720990 KSP720990:KST720990 LCL720990:LCP720990 LMH720990:LML720990 LWD720990:LWH720990 MFZ720990:MGD720990 MPV720990:MPZ720990 MZR720990:MZV720990 NJN720990:NJR720990 NTJ720990:NTN720990 ODF720990:ODJ720990 ONB720990:ONF720990 OWX720990:OXB720990 PGT720990:PGX720990 PQP720990:PQT720990 QAL720990:QAP720990 QKH720990:QKL720990 QUD720990:QUH720990 RDZ720990:RED720990 RNV720990:RNZ720990 RXR720990:RXV720990 SHN720990:SHR720990 SRJ720990:SRN720990 TBF720990:TBJ720990 TLB720990:TLF720990 TUX720990:TVB720990 UET720990:UEX720990 UOP720990:UOT720990 UYL720990:UYP720990 VIH720990:VIL720990 VSD720990:VSH720990 WBZ720990:WCD720990 WLV720990:WLZ720990 WVR720990:WVV720990 J786526:N786526 JF786526:JJ786526 TB786526:TF786526 ACX786526:ADB786526 AMT786526:AMX786526 AWP786526:AWT786526 BGL786526:BGP786526 BQH786526:BQL786526 CAD786526:CAH786526 CJZ786526:CKD786526 CTV786526:CTZ786526 DDR786526:DDV786526 DNN786526:DNR786526 DXJ786526:DXN786526 EHF786526:EHJ786526 ERB786526:ERF786526 FAX786526:FBB786526 FKT786526:FKX786526 FUP786526:FUT786526 GEL786526:GEP786526 GOH786526:GOL786526 GYD786526:GYH786526 HHZ786526:HID786526 HRV786526:HRZ786526 IBR786526:IBV786526 ILN786526:ILR786526 IVJ786526:IVN786526 JFF786526:JFJ786526 JPB786526:JPF786526 JYX786526:JZB786526 KIT786526:KIX786526 KSP786526:KST786526 LCL786526:LCP786526 LMH786526:LML786526 LWD786526:LWH786526 MFZ786526:MGD786526 MPV786526:MPZ786526 MZR786526:MZV786526 NJN786526:NJR786526 NTJ786526:NTN786526 ODF786526:ODJ786526 ONB786526:ONF786526 OWX786526:OXB786526 PGT786526:PGX786526 PQP786526:PQT786526 QAL786526:QAP786526 QKH786526:QKL786526 QUD786526:QUH786526 RDZ786526:RED786526 RNV786526:RNZ786526 RXR786526:RXV786526 SHN786526:SHR786526 SRJ786526:SRN786526 TBF786526:TBJ786526 TLB786526:TLF786526 TUX786526:TVB786526 UET786526:UEX786526 UOP786526:UOT786526 UYL786526:UYP786526 VIH786526:VIL786526 VSD786526:VSH786526 WBZ786526:WCD786526 WLV786526:WLZ786526 WVR786526:WVV786526 J852062:N852062 JF852062:JJ852062 TB852062:TF852062 ACX852062:ADB852062 AMT852062:AMX852062 AWP852062:AWT852062 BGL852062:BGP852062 BQH852062:BQL852062 CAD852062:CAH852062 CJZ852062:CKD852062 CTV852062:CTZ852062 DDR852062:DDV852062 DNN852062:DNR852062 DXJ852062:DXN852062 EHF852062:EHJ852062 ERB852062:ERF852062 FAX852062:FBB852062 FKT852062:FKX852062 FUP852062:FUT852062 GEL852062:GEP852062 GOH852062:GOL852062 GYD852062:GYH852062 HHZ852062:HID852062 HRV852062:HRZ852062 IBR852062:IBV852062 ILN852062:ILR852062 IVJ852062:IVN852062 JFF852062:JFJ852062 JPB852062:JPF852062 JYX852062:JZB852062 KIT852062:KIX852062 KSP852062:KST852062 LCL852062:LCP852062 LMH852062:LML852062 LWD852062:LWH852062 MFZ852062:MGD852062 MPV852062:MPZ852062 MZR852062:MZV852062 NJN852062:NJR852062 NTJ852062:NTN852062 ODF852062:ODJ852062 ONB852062:ONF852062 OWX852062:OXB852062 PGT852062:PGX852062 PQP852062:PQT852062 QAL852062:QAP852062 QKH852062:QKL852062 QUD852062:QUH852062 RDZ852062:RED852062 RNV852062:RNZ852062 RXR852062:RXV852062 SHN852062:SHR852062 SRJ852062:SRN852062 TBF852062:TBJ852062 TLB852062:TLF852062 TUX852062:TVB852062 UET852062:UEX852062 UOP852062:UOT852062 UYL852062:UYP852062 VIH852062:VIL852062 VSD852062:VSH852062 WBZ852062:WCD852062 WLV852062:WLZ852062 WVR852062:WVV852062 J917598:N917598 JF917598:JJ917598 TB917598:TF917598 ACX917598:ADB917598 AMT917598:AMX917598 AWP917598:AWT917598 BGL917598:BGP917598 BQH917598:BQL917598 CAD917598:CAH917598 CJZ917598:CKD917598 CTV917598:CTZ917598 DDR917598:DDV917598 DNN917598:DNR917598 DXJ917598:DXN917598 EHF917598:EHJ917598 ERB917598:ERF917598 FAX917598:FBB917598 FKT917598:FKX917598 FUP917598:FUT917598 GEL917598:GEP917598 GOH917598:GOL917598 GYD917598:GYH917598 HHZ917598:HID917598 HRV917598:HRZ917598 IBR917598:IBV917598 ILN917598:ILR917598 IVJ917598:IVN917598 JFF917598:JFJ917598 JPB917598:JPF917598 JYX917598:JZB917598 KIT917598:KIX917598 KSP917598:KST917598 LCL917598:LCP917598 LMH917598:LML917598 LWD917598:LWH917598 MFZ917598:MGD917598 MPV917598:MPZ917598 MZR917598:MZV917598 NJN917598:NJR917598 NTJ917598:NTN917598 ODF917598:ODJ917598 ONB917598:ONF917598 OWX917598:OXB917598 PGT917598:PGX917598 PQP917598:PQT917598 QAL917598:QAP917598 QKH917598:QKL917598 QUD917598:QUH917598 RDZ917598:RED917598 RNV917598:RNZ917598 RXR917598:RXV917598 SHN917598:SHR917598 SRJ917598:SRN917598 TBF917598:TBJ917598 TLB917598:TLF917598 TUX917598:TVB917598 UET917598:UEX917598 UOP917598:UOT917598 UYL917598:UYP917598 VIH917598:VIL917598 VSD917598:VSH917598 WBZ917598:WCD917598 WLV917598:WLZ917598 WVR917598:WVV917598 J983134:N983134 JF983134:JJ983134 TB983134:TF983134 ACX983134:ADB983134 AMT983134:AMX983134 AWP983134:AWT983134 BGL983134:BGP983134 BQH983134:BQL983134 CAD983134:CAH983134 CJZ983134:CKD983134 CTV983134:CTZ983134 DDR983134:DDV983134 DNN983134:DNR983134 DXJ983134:DXN983134 EHF983134:EHJ983134 ERB983134:ERF983134 FAX983134:FBB983134 FKT983134:FKX983134 FUP983134:FUT983134 GEL983134:GEP983134 GOH983134:GOL983134 GYD983134:GYH983134 HHZ983134:HID983134 HRV983134:HRZ983134 IBR983134:IBV983134 ILN983134:ILR983134 IVJ983134:IVN983134 JFF983134:JFJ983134 JPB983134:JPF983134 JYX983134:JZB983134 KIT983134:KIX983134 KSP983134:KST983134 LCL983134:LCP983134 LMH983134:LML983134 LWD983134:LWH983134 MFZ983134:MGD983134 MPV983134:MPZ983134 MZR983134:MZV983134 NJN983134:NJR983134 NTJ983134:NTN983134 ODF983134:ODJ983134 ONB983134:ONF983134 OWX983134:OXB983134 PGT983134:PGX983134 PQP983134:PQT983134 QAL983134:QAP983134 QKH983134:QKL983134 QUD983134:QUH983134 RDZ983134:RED983134 RNV983134:RNZ983134 RXR983134:RXV983134 SHN983134:SHR983134 SRJ983134:SRN983134 TBF983134:TBJ983134 TLB983134:TLF983134 TUX983134:TVB983134 UET983134:UEX983134 UOP983134:UOT983134 UYL983134:UYP983134 VIH983134:VIL983134 VSD983134:VSH983134 WBZ983134:WCD983134 WLV983134:WLZ983134 WVR983134:WVV983134" xr:uid="{00000000-0002-0000-0900-000013000000}"/>
    <dataValidation allowBlank="1" showInputMessage="1" showErrorMessage="1" prompt="Total Maintenance (to include labor, contract labor, supplies, repairs, etc.)" sqref="J93:N93 JF93:JJ93 TB93:TF93 ACX93:ADB93 AMT93:AMX93 AWP93:AWT93 BGL93:BGP93 BQH93:BQL93 CAD93:CAH93 CJZ93:CKD93 CTV93:CTZ93 DDR93:DDV93 DNN93:DNR93 DXJ93:DXN93 EHF93:EHJ93 ERB93:ERF93 FAX93:FBB93 FKT93:FKX93 FUP93:FUT93 GEL93:GEP93 GOH93:GOL93 GYD93:GYH93 HHZ93:HID93 HRV93:HRZ93 IBR93:IBV93 ILN93:ILR93 IVJ93:IVN93 JFF93:JFJ93 JPB93:JPF93 JYX93:JZB93 KIT93:KIX93 KSP93:KST93 LCL93:LCP93 LMH93:LML93 LWD93:LWH93 MFZ93:MGD93 MPV93:MPZ93 MZR93:MZV93 NJN93:NJR93 NTJ93:NTN93 ODF93:ODJ93 ONB93:ONF93 OWX93:OXB93 PGT93:PGX93 PQP93:PQT93 QAL93:QAP93 QKH93:QKL93 QUD93:QUH93 RDZ93:RED93 RNV93:RNZ93 RXR93:RXV93 SHN93:SHR93 SRJ93:SRN93 TBF93:TBJ93 TLB93:TLF93 TUX93:TVB93 UET93:UEX93 UOP93:UOT93 UYL93:UYP93 VIH93:VIL93 VSD93:VSH93 WBZ93:WCD93 WLV93:WLZ93 WVR93:WVV93 J65629:N65629 JF65629:JJ65629 TB65629:TF65629 ACX65629:ADB65629 AMT65629:AMX65629 AWP65629:AWT65629 BGL65629:BGP65629 BQH65629:BQL65629 CAD65629:CAH65629 CJZ65629:CKD65629 CTV65629:CTZ65629 DDR65629:DDV65629 DNN65629:DNR65629 DXJ65629:DXN65629 EHF65629:EHJ65629 ERB65629:ERF65629 FAX65629:FBB65629 FKT65629:FKX65629 FUP65629:FUT65629 GEL65629:GEP65629 GOH65629:GOL65629 GYD65629:GYH65629 HHZ65629:HID65629 HRV65629:HRZ65629 IBR65629:IBV65629 ILN65629:ILR65629 IVJ65629:IVN65629 JFF65629:JFJ65629 JPB65629:JPF65629 JYX65629:JZB65629 KIT65629:KIX65629 KSP65629:KST65629 LCL65629:LCP65629 LMH65629:LML65629 LWD65629:LWH65629 MFZ65629:MGD65629 MPV65629:MPZ65629 MZR65629:MZV65629 NJN65629:NJR65629 NTJ65629:NTN65629 ODF65629:ODJ65629 ONB65629:ONF65629 OWX65629:OXB65629 PGT65629:PGX65629 PQP65629:PQT65629 QAL65629:QAP65629 QKH65629:QKL65629 QUD65629:QUH65629 RDZ65629:RED65629 RNV65629:RNZ65629 RXR65629:RXV65629 SHN65629:SHR65629 SRJ65629:SRN65629 TBF65629:TBJ65629 TLB65629:TLF65629 TUX65629:TVB65629 UET65629:UEX65629 UOP65629:UOT65629 UYL65629:UYP65629 VIH65629:VIL65629 VSD65629:VSH65629 WBZ65629:WCD65629 WLV65629:WLZ65629 WVR65629:WVV65629 J131165:N131165 JF131165:JJ131165 TB131165:TF131165 ACX131165:ADB131165 AMT131165:AMX131165 AWP131165:AWT131165 BGL131165:BGP131165 BQH131165:BQL131165 CAD131165:CAH131165 CJZ131165:CKD131165 CTV131165:CTZ131165 DDR131165:DDV131165 DNN131165:DNR131165 DXJ131165:DXN131165 EHF131165:EHJ131165 ERB131165:ERF131165 FAX131165:FBB131165 FKT131165:FKX131165 FUP131165:FUT131165 GEL131165:GEP131165 GOH131165:GOL131165 GYD131165:GYH131165 HHZ131165:HID131165 HRV131165:HRZ131165 IBR131165:IBV131165 ILN131165:ILR131165 IVJ131165:IVN131165 JFF131165:JFJ131165 JPB131165:JPF131165 JYX131165:JZB131165 KIT131165:KIX131165 KSP131165:KST131165 LCL131165:LCP131165 LMH131165:LML131165 LWD131165:LWH131165 MFZ131165:MGD131165 MPV131165:MPZ131165 MZR131165:MZV131165 NJN131165:NJR131165 NTJ131165:NTN131165 ODF131165:ODJ131165 ONB131165:ONF131165 OWX131165:OXB131165 PGT131165:PGX131165 PQP131165:PQT131165 QAL131165:QAP131165 QKH131165:QKL131165 QUD131165:QUH131165 RDZ131165:RED131165 RNV131165:RNZ131165 RXR131165:RXV131165 SHN131165:SHR131165 SRJ131165:SRN131165 TBF131165:TBJ131165 TLB131165:TLF131165 TUX131165:TVB131165 UET131165:UEX131165 UOP131165:UOT131165 UYL131165:UYP131165 VIH131165:VIL131165 VSD131165:VSH131165 WBZ131165:WCD131165 WLV131165:WLZ131165 WVR131165:WVV131165 J196701:N196701 JF196701:JJ196701 TB196701:TF196701 ACX196701:ADB196701 AMT196701:AMX196701 AWP196701:AWT196701 BGL196701:BGP196701 BQH196701:BQL196701 CAD196701:CAH196701 CJZ196701:CKD196701 CTV196701:CTZ196701 DDR196701:DDV196701 DNN196701:DNR196701 DXJ196701:DXN196701 EHF196701:EHJ196701 ERB196701:ERF196701 FAX196701:FBB196701 FKT196701:FKX196701 FUP196701:FUT196701 GEL196701:GEP196701 GOH196701:GOL196701 GYD196701:GYH196701 HHZ196701:HID196701 HRV196701:HRZ196701 IBR196701:IBV196701 ILN196701:ILR196701 IVJ196701:IVN196701 JFF196701:JFJ196701 JPB196701:JPF196701 JYX196701:JZB196701 KIT196701:KIX196701 KSP196701:KST196701 LCL196701:LCP196701 LMH196701:LML196701 LWD196701:LWH196701 MFZ196701:MGD196701 MPV196701:MPZ196701 MZR196701:MZV196701 NJN196701:NJR196701 NTJ196701:NTN196701 ODF196701:ODJ196701 ONB196701:ONF196701 OWX196701:OXB196701 PGT196701:PGX196701 PQP196701:PQT196701 QAL196701:QAP196701 QKH196701:QKL196701 QUD196701:QUH196701 RDZ196701:RED196701 RNV196701:RNZ196701 RXR196701:RXV196701 SHN196701:SHR196701 SRJ196701:SRN196701 TBF196701:TBJ196701 TLB196701:TLF196701 TUX196701:TVB196701 UET196701:UEX196701 UOP196701:UOT196701 UYL196701:UYP196701 VIH196701:VIL196701 VSD196701:VSH196701 WBZ196701:WCD196701 WLV196701:WLZ196701 WVR196701:WVV196701 J262237:N262237 JF262237:JJ262237 TB262237:TF262237 ACX262237:ADB262237 AMT262237:AMX262237 AWP262237:AWT262237 BGL262237:BGP262237 BQH262237:BQL262237 CAD262237:CAH262237 CJZ262237:CKD262237 CTV262237:CTZ262237 DDR262237:DDV262237 DNN262237:DNR262237 DXJ262237:DXN262237 EHF262237:EHJ262237 ERB262237:ERF262237 FAX262237:FBB262237 FKT262237:FKX262237 FUP262237:FUT262237 GEL262237:GEP262237 GOH262237:GOL262237 GYD262237:GYH262237 HHZ262237:HID262237 HRV262237:HRZ262237 IBR262237:IBV262237 ILN262237:ILR262237 IVJ262237:IVN262237 JFF262237:JFJ262237 JPB262237:JPF262237 JYX262237:JZB262237 KIT262237:KIX262237 KSP262237:KST262237 LCL262237:LCP262237 LMH262237:LML262237 LWD262237:LWH262237 MFZ262237:MGD262237 MPV262237:MPZ262237 MZR262237:MZV262237 NJN262237:NJR262237 NTJ262237:NTN262237 ODF262237:ODJ262237 ONB262237:ONF262237 OWX262237:OXB262237 PGT262237:PGX262237 PQP262237:PQT262237 QAL262237:QAP262237 QKH262237:QKL262237 QUD262237:QUH262237 RDZ262237:RED262237 RNV262237:RNZ262237 RXR262237:RXV262237 SHN262237:SHR262237 SRJ262237:SRN262237 TBF262237:TBJ262237 TLB262237:TLF262237 TUX262237:TVB262237 UET262237:UEX262237 UOP262237:UOT262237 UYL262237:UYP262237 VIH262237:VIL262237 VSD262237:VSH262237 WBZ262237:WCD262237 WLV262237:WLZ262237 WVR262237:WVV262237 J327773:N327773 JF327773:JJ327773 TB327773:TF327773 ACX327773:ADB327773 AMT327773:AMX327773 AWP327773:AWT327773 BGL327773:BGP327773 BQH327773:BQL327773 CAD327773:CAH327773 CJZ327773:CKD327773 CTV327773:CTZ327773 DDR327773:DDV327773 DNN327773:DNR327773 DXJ327773:DXN327773 EHF327773:EHJ327773 ERB327773:ERF327773 FAX327773:FBB327773 FKT327773:FKX327773 FUP327773:FUT327773 GEL327773:GEP327773 GOH327773:GOL327773 GYD327773:GYH327773 HHZ327773:HID327773 HRV327773:HRZ327773 IBR327773:IBV327773 ILN327773:ILR327773 IVJ327773:IVN327773 JFF327773:JFJ327773 JPB327773:JPF327773 JYX327773:JZB327773 KIT327773:KIX327773 KSP327773:KST327773 LCL327773:LCP327773 LMH327773:LML327773 LWD327773:LWH327773 MFZ327773:MGD327773 MPV327773:MPZ327773 MZR327773:MZV327773 NJN327773:NJR327773 NTJ327773:NTN327773 ODF327773:ODJ327773 ONB327773:ONF327773 OWX327773:OXB327773 PGT327773:PGX327773 PQP327773:PQT327773 QAL327773:QAP327773 QKH327773:QKL327773 QUD327773:QUH327773 RDZ327773:RED327773 RNV327773:RNZ327773 RXR327773:RXV327773 SHN327773:SHR327773 SRJ327773:SRN327773 TBF327773:TBJ327773 TLB327773:TLF327773 TUX327773:TVB327773 UET327773:UEX327773 UOP327773:UOT327773 UYL327773:UYP327773 VIH327773:VIL327773 VSD327773:VSH327773 WBZ327773:WCD327773 WLV327773:WLZ327773 WVR327773:WVV327773 J393309:N393309 JF393309:JJ393309 TB393309:TF393309 ACX393309:ADB393309 AMT393309:AMX393309 AWP393309:AWT393309 BGL393309:BGP393309 BQH393309:BQL393309 CAD393309:CAH393309 CJZ393309:CKD393309 CTV393309:CTZ393309 DDR393309:DDV393309 DNN393309:DNR393309 DXJ393309:DXN393309 EHF393309:EHJ393309 ERB393309:ERF393309 FAX393309:FBB393309 FKT393309:FKX393309 FUP393309:FUT393309 GEL393309:GEP393309 GOH393309:GOL393309 GYD393309:GYH393309 HHZ393309:HID393309 HRV393309:HRZ393309 IBR393309:IBV393309 ILN393309:ILR393309 IVJ393309:IVN393309 JFF393309:JFJ393309 JPB393309:JPF393309 JYX393309:JZB393309 KIT393309:KIX393309 KSP393309:KST393309 LCL393309:LCP393309 LMH393309:LML393309 LWD393309:LWH393309 MFZ393309:MGD393309 MPV393309:MPZ393309 MZR393309:MZV393309 NJN393309:NJR393309 NTJ393309:NTN393309 ODF393309:ODJ393309 ONB393309:ONF393309 OWX393309:OXB393309 PGT393309:PGX393309 PQP393309:PQT393309 QAL393309:QAP393309 QKH393309:QKL393309 QUD393309:QUH393309 RDZ393309:RED393309 RNV393309:RNZ393309 RXR393309:RXV393309 SHN393309:SHR393309 SRJ393309:SRN393309 TBF393309:TBJ393309 TLB393309:TLF393309 TUX393309:TVB393309 UET393309:UEX393309 UOP393309:UOT393309 UYL393309:UYP393309 VIH393309:VIL393309 VSD393309:VSH393309 WBZ393309:WCD393309 WLV393309:WLZ393309 WVR393309:WVV393309 J458845:N458845 JF458845:JJ458845 TB458845:TF458845 ACX458845:ADB458845 AMT458845:AMX458845 AWP458845:AWT458845 BGL458845:BGP458845 BQH458845:BQL458845 CAD458845:CAH458845 CJZ458845:CKD458845 CTV458845:CTZ458845 DDR458845:DDV458845 DNN458845:DNR458845 DXJ458845:DXN458845 EHF458845:EHJ458845 ERB458845:ERF458845 FAX458845:FBB458845 FKT458845:FKX458845 FUP458845:FUT458845 GEL458845:GEP458845 GOH458845:GOL458845 GYD458845:GYH458845 HHZ458845:HID458845 HRV458845:HRZ458845 IBR458845:IBV458845 ILN458845:ILR458845 IVJ458845:IVN458845 JFF458845:JFJ458845 JPB458845:JPF458845 JYX458845:JZB458845 KIT458845:KIX458845 KSP458845:KST458845 LCL458845:LCP458845 LMH458845:LML458845 LWD458845:LWH458845 MFZ458845:MGD458845 MPV458845:MPZ458845 MZR458845:MZV458845 NJN458845:NJR458845 NTJ458845:NTN458845 ODF458845:ODJ458845 ONB458845:ONF458845 OWX458845:OXB458845 PGT458845:PGX458845 PQP458845:PQT458845 QAL458845:QAP458845 QKH458845:QKL458845 QUD458845:QUH458845 RDZ458845:RED458845 RNV458845:RNZ458845 RXR458845:RXV458845 SHN458845:SHR458845 SRJ458845:SRN458845 TBF458845:TBJ458845 TLB458845:TLF458845 TUX458845:TVB458845 UET458845:UEX458845 UOP458845:UOT458845 UYL458845:UYP458845 VIH458845:VIL458845 VSD458845:VSH458845 WBZ458845:WCD458845 WLV458845:WLZ458845 WVR458845:WVV458845 J524381:N524381 JF524381:JJ524381 TB524381:TF524381 ACX524381:ADB524381 AMT524381:AMX524381 AWP524381:AWT524381 BGL524381:BGP524381 BQH524381:BQL524381 CAD524381:CAH524381 CJZ524381:CKD524381 CTV524381:CTZ524381 DDR524381:DDV524381 DNN524381:DNR524381 DXJ524381:DXN524381 EHF524381:EHJ524381 ERB524381:ERF524381 FAX524381:FBB524381 FKT524381:FKX524381 FUP524381:FUT524381 GEL524381:GEP524381 GOH524381:GOL524381 GYD524381:GYH524381 HHZ524381:HID524381 HRV524381:HRZ524381 IBR524381:IBV524381 ILN524381:ILR524381 IVJ524381:IVN524381 JFF524381:JFJ524381 JPB524381:JPF524381 JYX524381:JZB524381 KIT524381:KIX524381 KSP524381:KST524381 LCL524381:LCP524381 LMH524381:LML524381 LWD524381:LWH524381 MFZ524381:MGD524381 MPV524381:MPZ524381 MZR524381:MZV524381 NJN524381:NJR524381 NTJ524381:NTN524381 ODF524381:ODJ524381 ONB524381:ONF524381 OWX524381:OXB524381 PGT524381:PGX524381 PQP524381:PQT524381 QAL524381:QAP524381 QKH524381:QKL524381 QUD524381:QUH524381 RDZ524381:RED524381 RNV524381:RNZ524381 RXR524381:RXV524381 SHN524381:SHR524381 SRJ524381:SRN524381 TBF524381:TBJ524381 TLB524381:TLF524381 TUX524381:TVB524381 UET524381:UEX524381 UOP524381:UOT524381 UYL524381:UYP524381 VIH524381:VIL524381 VSD524381:VSH524381 WBZ524381:WCD524381 WLV524381:WLZ524381 WVR524381:WVV524381 J589917:N589917 JF589917:JJ589917 TB589917:TF589917 ACX589917:ADB589917 AMT589917:AMX589917 AWP589917:AWT589917 BGL589917:BGP589917 BQH589917:BQL589917 CAD589917:CAH589917 CJZ589917:CKD589917 CTV589917:CTZ589917 DDR589917:DDV589917 DNN589917:DNR589917 DXJ589917:DXN589917 EHF589917:EHJ589917 ERB589917:ERF589917 FAX589917:FBB589917 FKT589917:FKX589917 FUP589917:FUT589917 GEL589917:GEP589917 GOH589917:GOL589917 GYD589917:GYH589917 HHZ589917:HID589917 HRV589917:HRZ589917 IBR589917:IBV589917 ILN589917:ILR589917 IVJ589917:IVN589917 JFF589917:JFJ589917 JPB589917:JPF589917 JYX589917:JZB589917 KIT589917:KIX589917 KSP589917:KST589917 LCL589917:LCP589917 LMH589917:LML589917 LWD589917:LWH589917 MFZ589917:MGD589917 MPV589917:MPZ589917 MZR589917:MZV589917 NJN589917:NJR589917 NTJ589917:NTN589917 ODF589917:ODJ589917 ONB589917:ONF589917 OWX589917:OXB589917 PGT589917:PGX589917 PQP589917:PQT589917 QAL589917:QAP589917 QKH589917:QKL589917 QUD589917:QUH589917 RDZ589917:RED589917 RNV589917:RNZ589917 RXR589917:RXV589917 SHN589917:SHR589917 SRJ589917:SRN589917 TBF589917:TBJ589917 TLB589917:TLF589917 TUX589917:TVB589917 UET589917:UEX589917 UOP589917:UOT589917 UYL589917:UYP589917 VIH589917:VIL589917 VSD589917:VSH589917 WBZ589917:WCD589917 WLV589917:WLZ589917 WVR589917:WVV589917 J655453:N655453 JF655453:JJ655453 TB655453:TF655453 ACX655453:ADB655453 AMT655453:AMX655453 AWP655453:AWT655453 BGL655453:BGP655453 BQH655453:BQL655453 CAD655453:CAH655453 CJZ655453:CKD655453 CTV655453:CTZ655453 DDR655453:DDV655453 DNN655453:DNR655453 DXJ655453:DXN655453 EHF655453:EHJ655453 ERB655453:ERF655453 FAX655453:FBB655453 FKT655453:FKX655453 FUP655453:FUT655453 GEL655453:GEP655453 GOH655453:GOL655453 GYD655453:GYH655453 HHZ655453:HID655453 HRV655453:HRZ655453 IBR655453:IBV655453 ILN655453:ILR655453 IVJ655453:IVN655453 JFF655453:JFJ655453 JPB655453:JPF655453 JYX655453:JZB655453 KIT655453:KIX655453 KSP655453:KST655453 LCL655453:LCP655453 LMH655453:LML655453 LWD655453:LWH655453 MFZ655453:MGD655453 MPV655453:MPZ655453 MZR655453:MZV655453 NJN655453:NJR655453 NTJ655453:NTN655453 ODF655453:ODJ655453 ONB655453:ONF655453 OWX655453:OXB655453 PGT655453:PGX655453 PQP655453:PQT655453 QAL655453:QAP655453 QKH655453:QKL655453 QUD655453:QUH655453 RDZ655453:RED655453 RNV655453:RNZ655453 RXR655453:RXV655453 SHN655453:SHR655453 SRJ655453:SRN655453 TBF655453:TBJ655453 TLB655453:TLF655453 TUX655453:TVB655453 UET655453:UEX655453 UOP655453:UOT655453 UYL655453:UYP655453 VIH655453:VIL655453 VSD655453:VSH655453 WBZ655453:WCD655453 WLV655453:WLZ655453 WVR655453:WVV655453 J720989:N720989 JF720989:JJ720989 TB720989:TF720989 ACX720989:ADB720989 AMT720989:AMX720989 AWP720989:AWT720989 BGL720989:BGP720989 BQH720989:BQL720989 CAD720989:CAH720989 CJZ720989:CKD720989 CTV720989:CTZ720989 DDR720989:DDV720989 DNN720989:DNR720989 DXJ720989:DXN720989 EHF720989:EHJ720989 ERB720989:ERF720989 FAX720989:FBB720989 FKT720989:FKX720989 FUP720989:FUT720989 GEL720989:GEP720989 GOH720989:GOL720989 GYD720989:GYH720989 HHZ720989:HID720989 HRV720989:HRZ720989 IBR720989:IBV720989 ILN720989:ILR720989 IVJ720989:IVN720989 JFF720989:JFJ720989 JPB720989:JPF720989 JYX720989:JZB720989 KIT720989:KIX720989 KSP720989:KST720989 LCL720989:LCP720989 LMH720989:LML720989 LWD720989:LWH720989 MFZ720989:MGD720989 MPV720989:MPZ720989 MZR720989:MZV720989 NJN720989:NJR720989 NTJ720989:NTN720989 ODF720989:ODJ720989 ONB720989:ONF720989 OWX720989:OXB720989 PGT720989:PGX720989 PQP720989:PQT720989 QAL720989:QAP720989 QKH720989:QKL720989 QUD720989:QUH720989 RDZ720989:RED720989 RNV720989:RNZ720989 RXR720989:RXV720989 SHN720989:SHR720989 SRJ720989:SRN720989 TBF720989:TBJ720989 TLB720989:TLF720989 TUX720989:TVB720989 UET720989:UEX720989 UOP720989:UOT720989 UYL720989:UYP720989 VIH720989:VIL720989 VSD720989:VSH720989 WBZ720989:WCD720989 WLV720989:WLZ720989 WVR720989:WVV720989 J786525:N786525 JF786525:JJ786525 TB786525:TF786525 ACX786525:ADB786525 AMT786525:AMX786525 AWP786525:AWT786525 BGL786525:BGP786525 BQH786525:BQL786525 CAD786525:CAH786525 CJZ786525:CKD786525 CTV786525:CTZ786525 DDR786525:DDV786525 DNN786525:DNR786525 DXJ786525:DXN786525 EHF786525:EHJ786525 ERB786525:ERF786525 FAX786525:FBB786525 FKT786525:FKX786525 FUP786525:FUT786525 GEL786525:GEP786525 GOH786525:GOL786525 GYD786525:GYH786525 HHZ786525:HID786525 HRV786525:HRZ786525 IBR786525:IBV786525 ILN786525:ILR786525 IVJ786525:IVN786525 JFF786525:JFJ786525 JPB786525:JPF786525 JYX786525:JZB786525 KIT786525:KIX786525 KSP786525:KST786525 LCL786525:LCP786525 LMH786525:LML786525 LWD786525:LWH786525 MFZ786525:MGD786525 MPV786525:MPZ786525 MZR786525:MZV786525 NJN786525:NJR786525 NTJ786525:NTN786525 ODF786525:ODJ786525 ONB786525:ONF786525 OWX786525:OXB786525 PGT786525:PGX786525 PQP786525:PQT786525 QAL786525:QAP786525 QKH786525:QKL786525 QUD786525:QUH786525 RDZ786525:RED786525 RNV786525:RNZ786525 RXR786525:RXV786525 SHN786525:SHR786525 SRJ786525:SRN786525 TBF786525:TBJ786525 TLB786525:TLF786525 TUX786525:TVB786525 UET786525:UEX786525 UOP786525:UOT786525 UYL786525:UYP786525 VIH786525:VIL786525 VSD786525:VSH786525 WBZ786525:WCD786525 WLV786525:WLZ786525 WVR786525:WVV786525 J852061:N852061 JF852061:JJ852061 TB852061:TF852061 ACX852061:ADB852061 AMT852061:AMX852061 AWP852061:AWT852061 BGL852061:BGP852061 BQH852061:BQL852061 CAD852061:CAH852061 CJZ852061:CKD852061 CTV852061:CTZ852061 DDR852061:DDV852061 DNN852061:DNR852061 DXJ852061:DXN852061 EHF852061:EHJ852061 ERB852061:ERF852061 FAX852061:FBB852061 FKT852061:FKX852061 FUP852061:FUT852061 GEL852061:GEP852061 GOH852061:GOL852061 GYD852061:GYH852061 HHZ852061:HID852061 HRV852061:HRZ852061 IBR852061:IBV852061 ILN852061:ILR852061 IVJ852061:IVN852061 JFF852061:JFJ852061 JPB852061:JPF852061 JYX852061:JZB852061 KIT852061:KIX852061 KSP852061:KST852061 LCL852061:LCP852061 LMH852061:LML852061 LWD852061:LWH852061 MFZ852061:MGD852061 MPV852061:MPZ852061 MZR852061:MZV852061 NJN852061:NJR852061 NTJ852061:NTN852061 ODF852061:ODJ852061 ONB852061:ONF852061 OWX852061:OXB852061 PGT852061:PGX852061 PQP852061:PQT852061 QAL852061:QAP852061 QKH852061:QKL852061 QUD852061:QUH852061 RDZ852061:RED852061 RNV852061:RNZ852061 RXR852061:RXV852061 SHN852061:SHR852061 SRJ852061:SRN852061 TBF852061:TBJ852061 TLB852061:TLF852061 TUX852061:TVB852061 UET852061:UEX852061 UOP852061:UOT852061 UYL852061:UYP852061 VIH852061:VIL852061 VSD852061:VSH852061 WBZ852061:WCD852061 WLV852061:WLZ852061 WVR852061:WVV852061 J917597:N917597 JF917597:JJ917597 TB917597:TF917597 ACX917597:ADB917597 AMT917597:AMX917597 AWP917597:AWT917597 BGL917597:BGP917597 BQH917597:BQL917597 CAD917597:CAH917597 CJZ917597:CKD917597 CTV917597:CTZ917597 DDR917597:DDV917597 DNN917597:DNR917597 DXJ917597:DXN917597 EHF917597:EHJ917597 ERB917597:ERF917597 FAX917597:FBB917597 FKT917597:FKX917597 FUP917597:FUT917597 GEL917597:GEP917597 GOH917597:GOL917597 GYD917597:GYH917597 HHZ917597:HID917597 HRV917597:HRZ917597 IBR917597:IBV917597 ILN917597:ILR917597 IVJ917597:IVN917597 JFF917597:JFJ917597 JPB917597:JPF917597 JYX917597:JZB917597 KIT917597:KIX917597 KSP917597:KST917597 LCL917597:LCP917597 LMH917597:LML917597 LWD917597:LWH917597 MFZ917597:MGD917597 MPV917597:MPZ917597 MZR917597:MZV917597 NJN917597:NJR917597 NTJ917597:NTN917597 ODF917597:ODJ917597 ONB917597:ONF917597 OWX917597:OXB917597 PGT917597:PGX917597 PQP917597:PQT917597 QAL917597:QAP917597 QKH917597:QKL917597 QUD917597:QUH917597 RDZ917597:RED917597 RNV917597:RNZ917597 RXR917597:RXV917597 SHN917597:SHR917597 SRJ917597:SRN917597 TBF917597:TBJ917597 TLB917597:TLF917597 TUX917597:TVB917597 UET917597:UEX917597 UOP917597:UOT917597 UYL917597:UYP917597 VIH917597:VIL917597 VSD917597:VSH917597 WBZ917597:WCD917597 WLV917597:WLZ917597 WVR917597:WVV917597 J983133:N983133 JF983133:JJ983133 TB983133:TF983133 ACX983133:ADB983133 AMT983133:AMX983133 AWP983133:AWT983133 BGL983133:BGP983133 BQH983133:BQL983133 CAD983133:CAH983133 CJZ983133:CKD983133 CTV983133:CTZ983133 DDR983133:DDV983133 DNN983133:DNR983133 DXJ983133:DXN983133 EHF983133:EHJ983133 ERB983133:ERF983133 FAX983133:FBB983133 FKT983133:FKX983133 FUP983133:FUT983133 GEL983133:GEP983133 GOH983133:GOL983133 GYD983133:GYH983133 HHZ983133:HID983133 HRV983133:HRZ983133 IBR983133:IBV983133 ILN983133:ILR983133 IVJ983133:IVN983133 JFF983133:JFJ983133 JPB983133:JPF983133 JYX983133:JZB983133 KIT983133:KIX983133 KSP983133:KST983133 LCL983133:LCP983133 LMH983133:LML983133 LWD983133:LWH983133 MFZ983133:MGD983133 MPV983133:MPZ983133 MZR983133:MZV983133 NJN983133:NJR983133 NTJ983133:NTN983133 ODF983133:ODJ983133 ONB983133:ONF983133 OWX983133:OXB983133 PGT983133:PGX983133 PQP983133:PQT983133 QAL983133:QAP983133 QKH983133:QKL983133 QUD983133:QUH983133 RDZ983133:RED983133 RNV983133:RNZ983133 RXR983133:RXV983133 SHN983133:SHR983133 SRJ983133:SRN983133 TBF983133:TBJ983133 TLB983133:TLF983133 TUX983133:TVB983133 UET983133:UEX983133 UOP983133:UOT983133 UYL983133:UYP983133 VIH983133:VIL983133 VSD983133:VSH983133 WBZ983133:WCD983133 WLV983133:WLZ983133 WVR983133:WVV983133" xr:uid="{00000000-0002-0000-0900-000014000000}"/>
    <dataValidation allowBlank="1" showInputMessage="1" showErrorMessage="1" prompt="Total Housekeeping and Laundry (to include labor, contract labor, supplies, chemicals, etc.)" sqref="J92:N92 JF92:JJ92 TB92:TF92 ACX92:ADB92 AMT92:AMX92 AWP92:AWT92 BGL92:BGP92 BQH92:BQL92 CAD92:CAH92 CJZ92:CKD92 CTV92:CTZ92 DDR92:DDV92 DNN92:DNR92 DXJ92:DXN92 EHF92:EHJ92 ERB92:ERF92 FAX92:FBB92 FKT92:FKX92 FUP92:FUT92 GEL92:GEP92 GOH92:GOL92 GYD92:GYH92 HHZ92:HID92 HRV92:HRZ92 IBR92:IBV92 ILN92:ILR92 IVJ92:IVN92 JFF92:JFJ92 JPB92:JPF92 JYX92:JZB92 KIT92:KIX92 KSP92:KST92 LCL92:LCP92 LMH92:LML92 LWD92:LWH92 MFZ92:MGD92 MPV92:MPZ92 MZR92:MZV92 NJN92:NJR92 NTJ92:NTN92 ODF92:ODJ92 ONB92:ONF92 OWX92:OXB92 PGT92:PGX92 PQP92:PQT92 QAL92:QAP92 QKH92:QKL92 QUD92:QUH92 RDZ92:RED92 RNV92:RNZ92 RXR92:RXV92 SHN92:SHR92 SRJ92:SRN92 TBF92:TBJ92 TLB92:TLF92 TUX92:TVB92 UET92:UEX92 UOP92:UOT92 UYL92:UYP92 VIH92:VIL92 VSD92:VSH92 WBZ92:WCD92 WLV92:WLZ92 WVR92:WVV92 J65628:N65628 JF65628:JJ65628 TB65628:TF65628 ACX65628:ADB65628 AMT65628:AMX65628 AWP65628:AWT65628 BGL65628:BGP65628 BQH65628:BQL65628 CAD65628:CAH65628 CJZ65628:CKD65628 CTV65628:CTZ65628 DDR65628:DDV65628 DNN65628:DNR65628 DXJ65628:DXN65628 EHF65628:EHJ65628 ERB65628:ERF65628 FAX65628:FBB65628 FKT65628:FKX65628 FUP65628:FUT65628 GEL65628:GEP65628 GOH65628:GOL65628 GYD65628:GYH65628 HHZ65628:HID65628 HRV65628:HRZ65628 IBR65628:IBV65628 ILN65628:ILR65628 IVJ65628:IVN65628 JFF65628:JFJ65628 JPB65628:JPF65628 JYX65628:JZB65628 KIT65628:KIX65628 KSP65628:KST65628 LCL65628:LCP65628 LMH65628:LML65628 LWD65628:LWH65628 MFZ65628:MGD65628 MPV65628:MPZ65628 MZR65628:MZV65628 NJN65628:NJR65628 NTJ65628:NTN65628 ODF65628:ODJ65628 ONB65628:ONF65628 OWX65628:OXB65628 PGT65628:PGX65628 PQP65628:PQT65628 QAL65628:QAP65628 QKH65628:QKL65628 QUD65628:QUH65628 RDZ65628:RED65628 RNV65628:RNZ65628 RXR65628:RXV65628 SHN65628:SHR65628 SRJ65628:SRN65628 TBF65628:TBJ65628 TLB65628:TLF65628 TUX65628:TVB65628 UET65628:UEX65628 UOP65628:UOT65628 UYL65628:UYP65628 VIH65628:VIL65628 VSD65628:VSH65628 WBZ65628:WCD65628 WLV65628:WLZ65628 WVR65628:WVV65628 J131164:N131164 JF131164:JJ131164 TB131164:TF131164 ACX131164:ADB131164 AMT131164:AMX131164 AWP131164:AWT131164 BGL131164:BGP131164 BQH131164:BQL131164 CAD131164:CAH131164 CJZ131164:CKD131164 CTV131164:CTZ131164 DDR131164:DDV131164 DNN131164:DNR131164 DXJ131164:DXN131164 EHF131164:EHJ131164 ERB131164:ERF131164 FAX131164:FBB131164 FKT131164:FKX131164 FUP131164:FUT131164 GEL131164:GEP131164 GOH131164:GOL131164 GYD131164:GYH131164 HHZ131164:HID131164 HRV131164:HRZ131164 IBR131164:IBV131164 ILN131164:ILR131164 IVJ131164:IVN131164 JFF131164:JFJ131164 JPB131164:JPF131164 JYX131164:JZB131164 KIT131164:KIX131164 KSP131164:KST131164 LCL131164:LCP131164 LMH131164:LML131164 LWD131164:LWH131164 MFZ131164:MGD131164 MPV131164:MPZ131164 MZR131164:MZV131164 NJN131164:NJR131164 NTJ131164:NTN131164 ODF131164:ODJ131164 ONB131164:ONF131164 OWX131164:OXB131164 PGT131164:PGX131164 PQP131164:PQT131164 QAL131164:QAP131164 QKH131164:QKL131164 QUD131164:QUH131164 RDZ131164:RED131164 RNV131164:RNZ131164 RXR131164:RXV131164 SHN131164:SHR131164 SRJ131164:SRN131164 TBF131164:TBJ131164 TLB131164:TLF131164 TUX131164:TVB131164 UET131164:UEX131164 UOP131164:UOT131164 UYL131164:UYP131164 VIH131164:VIL131164 VSD131164:VSH131164 WBZ131164:WCD131164 WLV131164:WLZ131164 WVR131164:WVV131164 J196700:N196700 JF196700:JJ196700 TB196700:TF196700 ACX196700:ADB196700 AMT196700:AMX196700 AWP196700:AWT196700 BGL196700:BGP196700 BQH196700:BQL196700 CAD196700:CAH196700 CJZ196700:CKD196700 CTV196700:CTZ196700 DDR196700:DDV196700 DNN196700:DNR196700 DXJ196700:DXN196700 EHF196700:EHJ196700 ERB196700:ERF196700 FAX196700:FBB196700 FKT196700:FKX196700 FUP196700:FUT196700 GEL196700:GEP196700 GOH196700:GOL196700 GYD196700:GYH196700 HHZ196700:HID196700 HRV196700:HRZ196700 IBR196700:IBV196700 ILN196700:ILR196700 IVJ196700:IVN196700 JFF196700:JFJ196700 JPB196700:JPF196700 JYX196700:JZB196700 KIT196700:KIX196700 KSP196700:KST196700 LCL196700:LCP196700 LMH196700:LML196700 LWD196700:LWH196700 MFZ196700:MGD196700 MPV196700:MPZ196700 MZR196700:MZV196700 NJN196700:NJR196700 NTJ196700:NTN196700 ODF196700:ODJ196700 ONB196700:ONF196700 OWX196700:OXB196700 PGT196700:PGX196700 PQP196700:PQT196700 QAL196700:QAP196700 QKH196700:QKL196700 QUD196700:QUH196700 RDZ196700:RED196700 RNV196700:RNZ196700 RXR196700:RXV196700 SHN196700:SHR196700 SRJ196700:SRN196700 TBF196700:TBJ196700 TLB196700:TLF196700 TUX196700:TVB196700 UET196700:UEX196700 UOP196700:UOT196700 UYL196700:UYP196700 VIH196700:VIL196700 VSD196700:VSH196700 WBZ196700:WCD196700 WLV196700:WLZ196700 WVR196700:WVV196700 J262236:N262236 JF262236:JJ262236 TB262236:TF262236 ACX262236:ADB262236 AMT262236:AMX262236 AWP262236:AWT262236 BGL262236:BGP262236 BQH262236:BQL262236 CAD262236:CAH262236 CJZ262236:CKD262236 CTV262236:CTZ262236 DDR262236:DDV262236 DNN262236:DNR262236 DXJ262236:DXN262236 EHF262236:EHJ262236 ERB262236:ERF262236 FAX262236:FBB262236 FKT262236:FKX262236 FUP262236:FUT262236 GEL262236:GEP262236 GOH262236:GOL262236 GYD262236:GYH262236 HHZ262236:HID262236 HRV262236:HRZ262236 IBR262236:IBV262236 ILN262236:ILR262236 IVJ262236:IVN262236 JFF262236:JFJ262236 JPB262236:JPF262236 JYX262236:JZB262236 KIT262236:KIX262236 KSP262236:KST262236 LCL262236:LCP262236 LMH262236:LML262236 LWD262236:LWH262236 MFZ262236:MGD262236 MPV262236:MPZ262236 MZR262236:MZV262236 NJN262236:NJR262236 NTJ262236:NTN262236 ODF262236:ODJ262236 ONB262236:ONF262236 OWX262236:OXB262236 PGT262236:PGX262236 PQP262236:PQT262236 QAL262236:QAP262236 QKH262236:QKL262236 QUD262236:QUH262236 RDZ262236:RED262236 RNV262236:RNZ262236 RXR262236:RXV262236 SHN262236:SHR262236 SRJ262236:SRN262236 TBF262236:TBJ262236 TLB262236:TLF262236 TUX262236:TVB262236 UET262236:UEX262236 UOP262236:UOT262236 UYL262236:UYP262236 VIH262236:VIL262236 VSD262236:VSH262236 WBZ262236:WCD262236 WLV262236:WLZ262236 WVR262236:WVV262236 J327772:N327772 JF327772:JJ327772 TB327772:TF327772 ACX327772:ADB327772 AMT327772:AMX327772 AWP327772:AWT327772 BGL327772:BGP327772 BQH327772:BQL327772 CAD327772:CAH327772 CJZ327772:CKD327772 CTV327772:CTZ327772 DDR327772:DDV327772 DNN327772:DNR327772 DXJ327772:DXN327772 EHF327772:EHJ327772 ERB327772:ERF327772 FAX327772:FBB327772 FKT327772:FKX327772 FUP327772:FUT327772 GEL327772:GEP327772 GOH327772:GOL327772 GYD327772:GYH327772 HHZ327772:HID327772 HRV327772:HRZ327772 IBR327772:IBV327772 ILN327772:ILR327772 IVJ327772:IVN327772 JFF327772:JFJ327772 JPB327772:JPF327772 JYX327772:JZB327772 KIT327772:KIX327772 KSP327772:KST327772 LCL327772:LCP327772 LMH327772:LML327772 LWD327772:LWH327772 MFZ327772:MGD327772 MPV327772:MPZ327772 MZR327772:MZV327772 NJN327772:NJR327772 NTJ327772:NTN327772 ODF327772:ODJ327772 ONB327772:ONF327772 OWX327772:OXB327772 PGT327772:PGX327772 PQP327772:PQT327772 QAL327772:QAP327772 QKH327772:QKL327772 QUD327772:QUH327772 RDZ327772:RED327772 RNV327772:RNZ327772 RXR327772:RXV327772 SHN327772:SHR327772 SRJ327772:SRN327772 TBF327772:TBJ327772 TLB327772:TLF327772 TUX327772:TVB327772 UET327772:UEX327772 UOP327772:UOT327772 UYL327772:UYP327772 VIH327772:VIL327772 VSD327772:VSH327772 WBZ327772:WCD327772 WLV327772:WLZ327772 WVR327772:WVV327772 J393308:N393308 JF393308:JJ393308 TB393308:TF393308 ACX393308:ADB393308 AMT393308:AMX393308 AWP393308:AWT393308 BGL393308:BGP393308 BQH393308:BQL393308 CAD393308:CAH393308 CJZ393308:CKD393308 CTV393308:CTZ393308 DDR393308:DDV393308 DNN393308:DNR393308 DXJ393308:DXN393308 EHF393308:EHJ393308 ERB393308:ERF393308 FAX393308:FBB393308 FKT393308:FKX393308 FUP393308:FUT393308 GEL393308:GEP393308 GOH393308:GOL393308 GYD393308:GYH393308 HHZ393308:HID393308 HRV393308:HRZ393308 IBR393308:IBV393308 ILN393308:ILR393308 IVJ393308:IVN393308 JFF393308:JFJ393308 JPB393308:JPF393308 JYX393308:JZB393308 KIT393308:KIX393308 KSP393308:KST393308 LCL393308:LCP393308 LMH393308:LML393308 LWD393308:LWH393308 MFZ393308:MGD393308 MPV393308:MPZ393308 MZR393308:MZV393308 NJN393308:NJR393308 NTJ393308:NTN393308 ODF393308:ODJ393308 ONB393308:ONF393308 OWX393308:OXB393308 PGT393308:PGX393308 PQP393308:PQT393308 QAL393308:QAP393308 QKH393308:QKL393308 QUD393308:QUH393308 RDZ393308:RED393308 RNV393308:RNZ393308 RXR393308:RXV393308 SHN393308:SHR393308 SRJ393308:SRN393308 TBF393308:TBJ393308 TLB393308:TLF393308 TUX393308:TVB393308 UET393308:UEX393308 UOP393308:UOT393308 UYL393308:UYP393308 VIH393308:VIL393308 VSD393308:VSH393308 WBZ393308:WCD393308 WLV393308:WLZ393308 WVR393308:WVV393308 J458844:N458844 JF458844:JJ458844 TB458844:TF458844 ACX458844:ADB458844 AMT458844:AMX458844 AWP458844:AWT458844 BGL458844:BGP458844 BQH458844:BQL458844 CAD458844:CAH458844 CJZ458844:CKD458844 CTV458844:CTZ458844 DDR458844:DDV458844 DNN458844:DNR458844 DXJ458844:DXN458844 EHF458844:EHJ458844 ERB458844:ERF458844 FAX458844:FBB458844 FKT458844:FKX458844 FUP458844:FUT458844 GEL458844:GEP458844 GOH458844:GOL458844 GYD458844:GYH458844 HHZ458844:HID458844 HRV458844:HRZ458844 IBR458844:IBV458844 ILN458844:ILR458844 IVJ458844:IVN458844 JFF458844:JFJ458844 JPB458844:JPF458844 JYX458844:JZB458844 KIT458844:KIX458844 KSP458844:KST458844 LCL458844:LCP458844 LMH458844:LML458844 LWD458844:LWH458844 MFZ458844:MGD458844 MPV458844:MPZ458844 MZR458844:MZV458844 NJN458844:NJR458844 NTJ458844:NTN458844 ODF458844:ODJ458844 ONB458844:ONF458844 OWX458844:OXB458844 PGT458844:PGX458844 PQP458844:PQT458844 QAL458844:QAP458844 QKH458844:QKL458844 QUD458844:QUH458844 RDZ458844:RED458844 RNV458844:RNZ458844 RXR458844:RXV458844 SHN458844:SHR458844 SRJ458844:SRN458844 TBF458844:TBJ458844 TLB458844:TLF458844 TUX458844:TVB458844 UET458844:UEX458844 UOP458844:UOT458844 UYL458844:UYP458844 VIH458844:VIL458844 VSD458844:VSH458844 WBZ458844:WCD458844 WLV458844:WLZ458844 WVR458844:WVV458844 J524380:N524380 JF524380:JJ524380 TB524380:TF524380 ACX524380:ADB524380 AMT524380:AMX524380 AWP524380:AWT524380 BGL524380:BGP524380 BQH524380:BQL524380 CAD524380:CAH524380 CJZ524380:CKD524380 CTV524380:CTZ524380 DDR524380:DDV524380 DNN524380:DNR524380 DXJ524380:DXN524380 EHF524380:EHJ524380 ERB524380:ERF524380 FAX524380:FBB524380 FKT524380:FKX524380 FUP524380:FUT524380 GEL524380:GEP524380 GOH524380:GOL524380 GYD524380:GYH524380 HHZ524380:HID524380 HRV524380:HRZ524380 IBR524380:IBV524380 ILN524380:ILR524380 IVJ524380:IVN524380 JFF524380:JFJ524380 JPB524380:JPF524380 JYX524380:JZB524380 KIT524380:KIX524380 KSP524380:KST524380 LCL524380:LCP524380 LMH524380:LML524380 LWD524380:LWH524380 MFZ524380:MGD524380 MPV524380:MPZ524380 MZR524380:MZV524380 NJN524380:NJR524380 NTJ524380:NTN524380 ODF524380:ODJ524380 ONB524380:ONF524380 OWX524380:OXB524380 PGT524380:PGX524380 PQP524380:PQT524380 QAL524380:QAP524380 QKH524380:QKL524380 QUD524380:QUH524380 RDZ524380:RED524380 RNV524380:RNZ524380 RXR524380:RXV524380 SHN524380:SHR524380 SRJ524380:SRN524380 TBF524380:TBJ524380 TLB524380:TLF524380 TUX524380:TVB524380 UET524380:UEX524380 UOP524380:UOT524380 UYL524380:UYP524380 VIH524380:VIL524380 VSD524380:VSH524380 WBZ524380:WCD524380 WLV524380:WLZ524380 WVR524380:WVV524380 J589916:N589916 JF589916:JJ589916 TB589916:TF589916 ACX589916:ADB589916 AMT589916:AMX589916 AWP589916:AWT589916 BGL589916:BGP589916 BQH589916:BQL589916 CAD589916:CAH589916 CJZ589916:CKD589916 CTV589916:CTZ589916 DDR589916:DDV589916 DNN589916:DNR589916 DXJ589916:DXN589916 EHF589916:EHJ589916 ERB589916:ERF589916 FAX589916:FBB589916 FKT589916:FKX589916 FUP589916:FUT589916 GEL589916:GEP589916 GOH589916:GOL589916 GYD589916:GYH589916 HHZ589916:HID589916 HRV589916:HRZ589916 IBR589916:IBV589916 ILN589916:ILR589916 IVJ589916:IVN589916 JFF589916:JFJ589916 JPB589916:JPF589916 JYX589916:JZB589916 KIT589916:KIX589916 KSP589916:KST589916 LCL589916:LCP589916 LMH589916:LML589916 LWD589916:LWH589916 MFZ589916:MGD589916 MPV589916:MPZ589916 MZR589916:MZV589916 NJN589916:NJR589916 NTJ589916:NTN589916 ODF589916:ODJ589916 ONB589916:ONF589916 OWX589916:OXB589916 PGT589916:PGX589916 PQP589916:PQT589916 QAL589916:QAP589916 QKH589916:QKL589916 QUD589916:QUH589916 RDZ589916:RED589916 RNV589916:RNZ589916 RXR589916:RXV589916 SHN589916:SHR589916 SRJ589916:SRN589916 TBF589916:TBJ589916 TLB589916:TLF589916 TUX589916:TVB589916 UET589916:UEX589916 UOP589916:UOT589916 UYL589916:UYP589916 VIH589916:VIL589916 VSD589916:VSH589916 WBZ589916:WCD589916 WLV589916:WLZ589916 WVR589916:WVV589916 J655452:N655452 JF655452:JJ655452 TB655452:TF655452 ACX655452:ADB655452 AMT655452:AMX655452 AWP655452:AWT655452 BGL655452:BGP655452 BQH655452:BQL655452 CAD655452:CAH655452 CJZ655452:CKD655452 CTV655452:CTZ655452 DDR655452:DDV655452 DNN655452:DNR655452 DXJ655452:DXN655452 EHF655452:EHJ655452 ERB655452:ERF655452 FAX655452:FBB655452 FKT655452:FKX655452 FUP655452:FUT655452 GEL655452:GEP655452 GOH655452:GOL655452 GYD655452:GYH655452 HHZ655452:HID655452 HRV655452:HRZ655452 IBR655452:IBV655452 ILN655452:ILR655452 IVJ655452:IVN655452 JFF655452:JFJ655452 JPB655452:JPF655452 JYX655452:JZB655452 KIT655452:KIX655452 KSP655452:KST655452 LCL655452:LCP655452 LMH655452:LML655452 LWD655452:LWH655452 MFZ655452:MGD655452 MPV655452:MPZ655452 MZR655452:MZV655452 NJN655452:NJR655452 NTJ655452:NTN655452 ODF655452:ODJ655452 ONB655452:ONF655452 OWX655452:OXB655452 PGT655452:PGX655452 PQP655452:PQT655452 QAL655452:QAP655452 QKH655452:QKL655452 QUD655452:QUH655452 RDZ655452:RED655452 RNV655452:RNZ655452 RXR655452:RXV655452 SHN655452:SHR655452 SRJ655452:SRN655452 TBF655452:TBJ655452 TLB655452:TLF655452 TUX655452:TVB655452 UET655452:UEX655452 UOP655452:UOT655452 UYL655452:UYP655452 VIH655452:VIL655452 VSD655452:VSH655452 WBZ655452:WCD655452 WLV655452:WLZ655452 WVR655452:WVV655452 J720988:N720988 JF720988:JJ720988 TB720988:TF720988 ACX720988:ADB720988 AMT720988:AMX720988 AWP720988:AWT720988 BGL720988:BGP720988 BQH720988:BQL720988 CAD720988:CAH720988 CJZ720988:CKD720988 CTV720988:CTZ720988 DDR720988:DDV720988 DNN720988:DNR720988 DXJ720988:DXN720988 EHF720988:EHJ720988 ERB720988:ERF720988 FAX720988:FBB720988 FKT720988:FKX720988 FUP720988:FUT720988 GEL720988:GEP720988 GOH720988:GOL720988 GYD720988:GYH720988 HHZ720988:HID720988 HRV720988:HRZ720988 IBR720988:IBV720988 ILN720988:ILR720988 IVJ720988:IVN720988 JFF720988:JFJ720988 JPB720988:JPF720988 JYX720988:JZB720988 KIT720988:KIX720988 KSP720988:KST720988 LCL720988:LCP720988 LMH720988:LML720988 LWD720988:LWH720988 MFZ720988:MGD720988 MPV720988:MPZ720988 MZR720988:MZV720988 NJN720988:NJR720988 NTJ720988:NTN720988 ODF720988:ODJ720988 ONB720988:ONF720988 OWX720988:OXB720988 PGT720988:PGX720988 PQP720988:PQT720988 QAL720988:QAP720988 QKH720988:QKL720988 QUD720988:QUH720988 RDZ720988:RED720988 RNV720988:RNZ720988 RXR720988:RXV720988 SHN720988:SHR720988 SRJ720988:SRN720988 TBF720988:TBJ720988 TLB720988:TLF720988 TUX720988:TVB720988 UET720988:UEX720988 UOP720988:UOT720988 UYL720988:UYP720988 VIH720988:VIL720988 VSD720988:VSH720988 WBZ720988:WCD720988 WLV720988:WLZ720988 WVR720988:WVV720988 J786524:N786524 JF786524:JJ786524 TB786524:TF786524 ACX786524:ADB786524 AMT786524:AMX786524 AWP786524:AWT786524 BGL786524:BGP786524 BQH786524:BQL786524 CAD786524:CAH786524 CJZ786524:CKD786524 CTV786524:CTZ786524 DDR786524:DDV786524 DNN786524:DNR786524 DXJ786524:DXN786524 EHF786524:EHJ786524 ERB786524:ERF786524 FAX786524:FBB786524 FKT786524:FKX786524 FUP786524:FUT786524 GEL786524:GEP786524 GOH786524:GOL786524 GYD786524:GYH786524 HHZ786524:HID786524 HRV786524:HRZ786524 IBR786524:IBV786524 ILN786524:ILR786524 IVJ786524:IVN786524 JFF786524:JFJ786524 JPB786524:JPF786524 JYX786524:JZB786524 KIT786524:KIX786524 KSP786524:KST786524 LCL786524:LCP786524 LMH786524:LML786524 LWD786524:LWH786524 MFZ786524:MGD786524 MPV786524:MPZ786524 MZR786524:MZV786524 NJN786524:NJR786524 NTJ786524:NTN786524 ODF786524:ODJ786524 ONB786524:ONF786524 OWX786524:OXB786524 PGT786524:PGX786524 PQP786524:PQT786524 QAL786524:QAP786524 QKH786524:QKL786524 QUD786524:QUH786524 RDZ786524:RED786524 RNV786524:RNZ786524 RXR786524:RXV786524 SHN786524:SHR786524 SRJ786524:SRN786524 TBF786524:TBJ786524 TLB786524:TLF786524 TUX786524:TVB786524 UET786524:UEX786524 UOP786524:UOT786524 UYL786524:UYP786524 VIH786524:VIL786524 VSD786524:VSH786524 WBZ786524:WCD786524 WLV786524:WLZ786524 WVR786524:WVV786524 J852060:N852060 JF852060:JJ852060 TB852060:TF852060 ACX852060:ADB852060 AMT852060:AMX852060 AWP852060:AWT852060 BGL852060:BGP852060 BQH852060:BQL852060 CAD852060:CAH852060 CJZ852060:CKD852060 CTV852060:CTZ852060 DDR852060:DDV852060 DNN852060:DNR852060 DXJ852060:DXN852060 EHF852060:EHJ852060 ERB852060:ERF852060 FAX852060:FBB852060 FKT852060:FKX852060 FUP852060:FUT852060 GEL852060:GEP852060 GOH852060:GOL852060 GYD852060:GYH852060 HHZ852060:HID852060 HRV852060:HRZ852060 IBR852060:IBV852060 ILN852060:ILR852060 IVJ852060:IVN852060 JFF852060:JFJ852060 JPB852060:JPF852060 JYX852060:JZB852060 KIT852060:KIX852060 KSP852060:KST852060 LCL852060:LCP852060 LMH852060:LML852060 LWD852060:LWH852060 MFZ852060:MGD852060 MPV852060:MPZ852060 MZR852060:MZV852060 NJN852060:NJR852060 NTJ852060:NTN852060 ODF852060:ODJ852060 ONB852060:ONF852060 OWX852060:OXB852060 PGT852060:PGX852060 PQP852060:PQT852060 QAL852060:QAP852060 QKH852060:QKL852060 QUD852060:QUH852060 RDZ852060:RED852060 RNV852060:RNZ852060 RXR852060:RXV852060 SHN852060:SHR852060 SRJ852060:SRN852060 TBF852060:TBJ852060 TLB852060:TLF852060 TUX852060:TVB852060 UET852060:UEX852060 UOP852060:UOT852060 UYL852060:UYP852060 VIH852060:VIL852060 VSD852060:VSH852060 WBZ852060:WCD852060 WLV852060:WLZ852060 WVR852060:WVV852060 J917596:N917596 JF917596:JJ917596 TB917596:TF917596 ACX917596:ADB917596 AMT917596:AMX917596 AWP917596:AWT917596 BGL917596:BGP917596 BQH917596:BQL917596 CAD917596:CAH917596 CJZ917596:CKD917596 CTV917596:CTZ917596 DDR917596:DDV917596 DNN917596:DNR917596 DXJ917596:DXN917596 EHF917596:EHJ917596 ERB917596:ERF917596 FAX917596:FBB917596 FKT917596:FKX917596 FUP917596:FUT917596 GEL917596:GEP917596 GOH917596:GOL917596 GYD917596:GYH917596 HHZ917596:HID917596 HRV917596:HRZ917596 IBR917596:IBV917596 ILN917596:ILR917596 IVJ917596:IVN917596 JFF917596:JFJ917596 JPB917596:JPF917596 JYX917596:JZB917596 KIT917596:KIX917596 KSP917596:KST917596 LCL917596:LCP917596 LMH917596:LML917596 LWD917596:LWH917596 MFZ917596:MGD917596 MPV917596:MPZ917596 MZR917596:MZV917596 NJN917596:NJR917596 NTJ917596:NTN917596 ODF917596:ODJ917596 ONB917596:ONF917596 OWX917596:OXB917596 PGT917596:PGX917596 PQP917596:PQT917596 QAL917596:QAP917596 QKH917596:QKL917596 QUD917596:QUH917596 RDZ917596:RED917596 RNV917596:RNZ917596 RXR917596:RXV917596 SHN917596:SHR917596 SRJ917596:SRN917596 TBF917596:TBJ917596 TLB917596:TLF917596 TUX917596:TVB917596 UET917596:UEX917596 UOP917596:UOT917596 UYL917596:UYP917596 VIH917596:VIL917596 VSD917596:VSH917596 WBZ917596:WCD917596 WLV917596:WLZ917596 WVR917596:WVV917596 J983132:N983132 JF983132:JJ983132 TB983132:TF983132 ACX983132:ADB983132 AMT983132:AMX983132 AWP983132:AWT983132 BGL983132:BGP983132 BQH983132:BQL983132 CAD983132:CAH983132 CJZ983132:CKD983132 CTV983132:CTZ983132 DDR983132:DDV983132 DNN983132:DNR983132 DXJ983132:DXN983132 EHF983132:EHJ983132 ERB983132:ERF983132 FAX983132:FBB983132 FKT983132:FKX983132 FUP983132:FUT983132 GEL983132:GEP983132 GOH983132:GOL983132 GYD983132:GYH983132 HHZ983132:HID983132 HRV983132:HRZ983132 IBR983132:IBV983132 ILN983132:ILR983132 IVJ983132:IVN983132 JFF983132:JFJ983132 JPB983132:JPF983132 JYX983132:JZB983132 KIT983132:KIX983132 KSP983132:KST983132 LCL983132:LCP983132 LMH983132:LML983132 LWD983132:LWH983132 MFZ983132:MGD983132 MPV983132:MPZ983132 MZR983132:MZV983132 NJN983132:NJR983132 NTJ983132:NTN983132 ODF983132:ODJ983132 ONB983132:ONF983132 OWX983132:OXB983132 PGT983132:PGX983132 PQP983132:PQT983132 QAL983132:QAP983132 QKH983132:QKL983132 QUD983132:QUH983132 RDZ983132:RED983132 RNV983132:RNZ983132 RXR983132:RXV983132 SHN983132:SHR983132 SRJ983132:SRN983132 TBF983132:TBJ983132 TLB983132:TLF983132 TUX983132:TVB983132 UET983132:UEX983132 UOP983132:UOT983132 UYL983132:UYP983132 VIH983132:VIL983132 VSD983132:VSH983132 WBZ983132:WCD983132 WLV983132:WLZ983132 WVR983132:WVV983132" xr:uid="{00000000-0002-0000-0900-000015000000}"/>
    <dataValidation allowBlank="1" showInputMessage="1" showErrorMessage="1" prompt="Total Dietary less Raw Food (to include dietary labor, supplements, supplies, kitchen replacements, etc.)" sqref="J90:N90 JF90:JJ90 TB90:TF90 ACX90:ADB90 AMT90:AMX90 AWP90:AWT90 BGL90:BGP90 BQH90:BQL90 CAD90:CAH90 CJZ90:CKD90 CTV90:CTZ90 DDR90:DDV90 DNN90:DNR90 DXJ90:DXN90 EHF90:EHJ90 ERB90:ERF90 FAX90:FBB90 FKT90:FKX90 FUP90:FUT90 GEL90:GEP90 GOH90:GOL90 GYD90:GYH90 HHZ90:HID90 HRV90:HRZ90 IBR90:IBV90 ILN90:ILR90 IVJ90:IVN90 JFF90:JFJ90 JPB90:JPF90 JYX90:JZB90 KIT90:KIX90 KSP90:KST90 LCL90:LCP90 LMH90:LML90 LWD90:LWH90 MFZ90:MGD90 MPV90:MPZ90 MZR90:MZV90 NJN90:NJR90 NTJ90:NTN90 ODF90:ODJ90 ONB90:ONF90 OWX90:OXB90 PGT90:PGX90 PQP90:PQT90 QAL90:QAP90 QKH90:QKL90 QUD90:QUH90 RDZ90:RED90 RNV90:RNZ90 RXR90:RXV90 SHN90:SHR90 SRJ90:SRN90 TBF90:TBJ90 TLB90:TLF90 TUX90:TVB90 UET90:UEX90 UOP90:UOT90 UYL90:UYP90 VIH90:VIL90 VSD90:VSH90 WBZ90:WCD90 WLV90:WLZ90 WVR90:WVV90 J65626:N65626 JF65626:JJ65626 TB65626:TF65626 ACX65626:ADB65626 AMT65626:AMX65626 AWP65626:AWT65626 BGL65626:BGP65626 BQH65626:BQL65626 CAD65626:CAH65626 CJZ65626:CKD65626 CTV65626:CTZ65626 DDR65626:DDV65626 DNN65626:DNR65626 DXJ65626:DXN65626 EHF65626:EHJ65626 ERB65626:ERF65626 FAX65626:FBB65626 FKT65626:FKX65626 FUP65626:FUT65626 GEL65626:GEP65626 GOH65626:GOL65626 GYD65626:GYH65626 HHZ65626:HID65626 HRV65626:HRZ65626 IBR65626:IBV65626 ILN65626:ILR65626 IVJ65626:IVN65626 JFF65626:JFJ65626 JPB65626:JPF65626 JYX65626:JZB65626 KIT65626:KIX65626 KSP65626:KST65626 LCL65626:LCP65626 LMH65626:LML65626 LWD65626:LWH65626 MFZ65626:MGD65626 MPV65626:MPZ65626 MZR65626:MZV65626 NJN65626:NJR65626 NTJ65626:NTN65626 ODF65626:ODJ65626 ONB65626:ONF65626 OWX65626:OXB65626 PGT65626:PGX65626 PQP65626:PQT65626 QAL65626:QAP65626 QKH65626:QKL65626 QUD65626:QUH65626 RDZ65626:RED65626 RNV65626:RNZ65626 RXR65626:RXV65626 SHN65626:SHR65626 SRJ65626:SRN65626 TBF65626:TBJ65626 TLB65626:TLF65626 TUX65626:TVB65626 UET65626:UEX65626 UOP65626:UOT65626 UYL65626:UYP65626 VIH65626:VIL65626 VSD65626:VSH65626 WBZ65626:WCD65626 WLV65626:WLZ65626 WVR65626:WVV65626 J131162:N131162 JF131162:JJ131162 TB131162:TF131162 ACX131162:ADB131162 AMT131162:AMX131162 AWP131162:AWT131162 BGL131162:BGP131162 BQH131162:BQL131162 CAD131162:CAH131162 CJZ131162:CKD131162 CTV131162:CTZ131162 DDR131162:DDV131162 DNN131162:DNR131162 DXJ131162:DXN131162 EHF131162:EHJ131162 ERB131162:ERF131162 FAX131162:FBB131162 FKT131162:FKX131162 FUP131162:FUT131162 GEL131162:GEP131162 GOH131162:GOL131162 GYD131162:GYH131162 HHZ131162:HID131162 HRV131162:HRZ131162 IBR131162:IBV131162 ILN131162:ILR131162 IVJ131162:IVN131162 JFF131162:JFJ131162 JPB131162:JPF131162 JYX131162:JZB131162 KIT131162:KIX131162 KSP131162:KST131162 LCL131162:LCP131162 LMH131162:LML131162 LWD131162:LWH131162 MFZ131162:MGD131162 MPV131162:MPZ131162 MZR131162:MZV131162 NJN131162:NJR131162 NTJ131162:NTN131162 ODF131162:ODJ131162 ONB131162:ONF131162 OWX131162:OXB131162 PGT131162:PGX131162 PQP131162:PQT131162 QAL131162:QAP131162 QKH131162:QKL131162 QUD131162:QUH131162 RDZ131162:RED131162 RNV131162:RNZ131162 RXR131162:RXV131162 SHN131162:SHR131162 SRJ131162:SRN131162 TBF131162:TBJ131162 TLB131162:TLF131162 TUX131162:TVB131162 UET131162:UEX131162 UOP131162:UOT131162 UYL131162:UYP131162 VIH131162:VIL131162 VSD131162:VSH131162 WBZ131162:WCD131162 WLV131162:WLZ131162 WVR131162:WVV131162 J196698:N196698 JF196698:JJ196698 TB196698:TF196698 ACX196698:ADB196698 AMT196698:AMX196698 AWP196698:AWT196698 BGL196698:BGP196698 BQH196698:BQL196698 CAD196698:CAH196698 CJZ196698:CKD196698 CTV196698:CTZ196698 DDR196698:DDV196698 DNN196698:DNR196698 DXJ196698:DXN196698 EHF196698:EHJ196698 ERB196698:ERF196698 FAX196698:FBB196698 FKT196698:FKX196698 FUP196698:FUT196698 GEL196698:GEP196698 GOH196698:GOL196698 GYD196698:GYH196698 HHZ196698:HID196698 HRV196698:HRZ196698 IBR196698:IBV196698 ILN196698:ILR196698 IVJ196698:IVN196698 JFF196698:JFJ196698 JPB196698:JPF196698 JYX196698:JZB196698 KIT196698:KIX196698 KSP196698:KST196698 LCL196698:LCP196698 LMH196698:LML196698 LWD196698:LWH196698 MFZ196698:MGD196698 MPV196698:MPZ196698 MZR196698:MZV196698 NJN196698:NJR196698 NTJ196698:NTN196698 ODF196698:ODJ196698 ONB196698:ONF196698 OWX196698:OXB196698 PGT196698:PGX196698 PQP196698:PQT196698 QAL196698:QAP196698 QKH196698:QKL196698 QUD196698:QUH196698 RDZ196698:RED196698 RNV196698:RNZ196698 RXR196698:RXV196698 SHN196698:SHR196698 SRJ196698:SRN196698 TBF196698:TBJ196698 TLB196698:TLF196698 TUX196698:TVB196698 UET196698:UEX196698 UOP196698:UOT196698 UYL196698:UYP196698 VIH196698:VIL196698 VSD196698:VSH196698 WBZ196698:WCD196698 WLV196698:WLZ196698 WVR196698:WVV196698 J262234:N262234 JF262234:JJ262234 TB262234:TF262234 ACX262234:ADB262234 AMT262234:AMX262234 AWP262234:AWT262234 BGL262234:BGP262234 BQH262234:BQL262234 CAD262234:CAH262234 CJZ262234:CKD262234 CTV262234:CTZ262234 DDR262234:DDV262234 DNN262234:DNR262234 DXJ262234:DXN262234 EHF262234:EHJ262234 ERB262234:ERF262234 FAX262234:FBB262234 FKT262234:FKX262234 FUP262234:FUT262234 GEL262234:GEP262234 GOH262234:GOL262234 GYD262234:GYH262234 HHZ262234:HID262234 HRV262234:HRZ262234 IBR262234:IBV262234 ILN262234:ILR262234 IVJ262234:IVN262234 JFF262234:JFJ262234 JPB262234:JPF262234 JYX262234:JZB262234 KIT262234:KIX262234 KSP262234:KST262234 LCL262234:LCP262234 LMH262234:LML262234 LWD262234:LWH262234 MFZ262234:MGD262234 MPV262234:MPZ262234 MZR262234:MZV262234 NJN262234:NJR262234 NTJ262234:NTN262234 ODF262234:ODJ262234 ONB262234:ONF262234 OWX262234:OXB262234 PGT262234:PGX262234 PQP262234:PQT262234 QAL262234:QAP262234 QKH262234:QKL262234 QUD262234:QUH262234 RDZ262234:RED262234 RNV262234:RNZ262234 RXR262234:RXV262234 SHN262234:SHR262234 SRJ262234:SRN262234 TBF262234:TBJ262234 TLB262234:TLF262234 TUX262234:TVB262234 UET262234:UEX262234 UOP262234:UOT262234 UYL262234:UYP262234 VIH262234:VIL262234 VSD262234:VSH262234 WBZ262234:WCD262234 WLV262234:WLZ262234 WVR262234:WVV262234 J327770:N327770 JF327770:JJ327770 TB327770:TF327770 ACX327770:ADB327770 AMT327770:AMX327770 AWP327770:AWT327770 BGL327770:BGP327770 BQH327770:BQL327770 CAD327770:CAH327770 CJZ327770:CKD327770 CTV327770:CTZ327770 DDR327770:DDV327770 DNN327770:DNR327770 DXJ327770:DXN327770 EHF327770:EHJ327770 ERB327770:ERF327770 FAX327770:FBB327770 FKT327770:FKX327770 FUP327770:FUT327770 GEL327770:GEP327770 GOH327770:GOL327770 GYD327770:GYH327770 HHZ327770:HID327770 HRV327770:HRZ327770 IBR327770:IBV327770 ILN327770:ILR327770 IVJ327770:IVN327770 JFF327770:JFJ327770 JPB327770:JPF327770 JYX327770:JZB327770 KIT327770:KIX327770 KSP327770:KST327770 LCL327770:LCP327770 LMH327770:LML327770 LWD327770:LWH327770 MFZ327770:MGD327770 MPV327770:MPZ327770 MZR327770:MZV327770 NJN327770:NJR327770 NTJ327770:NTN327770 ODF327770:ODJ327770 ONB327770:ONF327770 OWX327770:OXB327770 PGT327770:PGX327770 PQP327770:PQT327770 QAL327770:QAP327770 QKH327770:QKL327770 QUD327770:QUH327770 RDZ327770:RED327770 RNV327770:RNZ327770 RXR327770:RXV327770 SHN327770:SHR327770 SRJ327770:SRN327770 TBF327770:TBJ327770 TLB327770:TLF327770 TUX327770:TVB327770 UET327770:UEX327770 UOP327770:UOT327770 UYL327770:UYP327770 VIH327770:VIL327770 VSD327770:VSH327770 WBZ327770:WCD327770 WLV327770:WLZ327770 WVR327770:WVV327770 J393306:N393306 JF393306:JJ393306 TB393306:TF393306 ACX393306:ADB393306 AMT393306:AMX393306 AWP393306:AWT393306 BGL393306:BGP393306 BQH393306:BQL393306 CAD393306:CAH393306 CJZ393306:CKD393306 CTV393306:CTZ393306 DDR393306:DDV393306 DNN393306:DNR393306 DXJ393306:DXN393306 EHF393306:EHJ393306 ERB393306:ERF393306 FAX393306:FBB393306 FKT393306:FKX393306 FUP393306:FUT393306 GEL393306:GEP393306 GOH393306:GOL393306 GYD393306:GYH393306 HHZ393306:HID393306 HRV393306:HRZ393306 IBR393306:IBV393306 ILN393306:ILR393306 IVJ393306:IVN393306 JFF393306:JFJ393306 JPB393306:JPF393306 JYX393306:JZB393306 KIT393306:KIX393306 KSP393306:KST393306 LCL393306:LCP393306 LMH393306:LML393306 LWD393306:LWH393306 MFZ393306:MGD393306 MPV393306:MPZ393306 MZR393306:MZV393306 NJN393306:NJR393306 NTJ393306:NTN393306 ODF393306:ODJ393306 ONB393306:ONF393306 OWX393306:OXB393306 PGT393306:PGX393306 PQP393306:PQT393306 QAL393306:QAP393306 QKH393306:QKL393306 QUD393306:QUH393306 RDZ393306:RED393306 RNV393306:RNZ393306 RXR393306:RXV393306 SHN393306:SHR393306 SRJ393306:SRN393306 TBF393306:TBJ393306 TLB393306:TLF393306 TUX393306:TVB393306 UET393306:UEX393306 UOP393306:UOT393306 UYL393306:UYP393306 VIH393306:VIL393306 VSD393306:VSH393306 WBZ393306:WCD393306 WLV393306:WLZ393306 WVR393306:WVV393306 J458842:N458842 JF458842:JJ458842 TB458842:TF458842 ACX458842:ADB458842 AMT458842:AMX458842 AWP458842:AWT458842 BGL458842:BGP458842 BQH458842:BQL458842 CAD458842:CAH458842 CJZ458842:CKD458842 CTV458842:CTZ458842 DDR458842:DDV458842 DNN458842:DNR458842 DXJ458842:DXN458842 EHF458842:EHJ458842 ERB458842:ERF458842 FAX458842:FBB458842 FKT458842:FKX458842 FUP458842:FUT458842 GEL458842:GEP458842 GOH458842:GOL458842 GYD458842:GYH458842 HHZ458842:HID458842 HRV458842:HRZ458842 IBR458842:IBV458842 ILN458842:ILR458842 IVJ458842:IVN458842 JFF458842:JFJ458842 JPB458842:JPF458842 JYX458842:JZB458842 KIT458842:KIX458842 KSP458842:KST458842 LCL458842:LCP458842 LMH458842:LML458842 LWD458842:LWH458842 MFZ458842:MGD458842 MPV458842:MPZ458842 MZR458842:MZV458842 NJN458842:NJR458842 NTJ458842:NTN458842 ODF458842:ODJ458842 ONB458842:ONF458842 OWX458842:OXB458842 PGT458842:PGX458842 PQP458842:PQT458842 QAL458842:QAP458842 QKH458842:QKL458842 QUD458842:QUH458842 RDZ458842:RED458842 RNV458842:RNZ458842 RXR458842:RXV458842 SHN458842:SHR458842 SRJ458842:SRN458842 TBF458842:TBJ458842 TLB458842:TLF458842 TUX458842:TVB458842 UET458842:UEX458842 UOP458842:UOT458842 UYL458842:UYP458842 VIH458842:VIL458842 VSD458842:VSH458842 WBZ458842:WCD458842 WLV458842:WLZ458842 WVR458842:WVV458842 J524378:N524378 JF524378:JJ524378 TB524378:TF524378 ACX524378:ADB524378 AMT524378:AMX524378 AWP524378:AWT524378 BGL524378:BGP524378 BQH524378:BQL524378 CAD524378:CAH524378 CJZ524378:CKD524378 CTV524378:CTZ524378 DDR524378:DDV524378 DNN524378:DNR524378 DXJ524378:DXN524378 EHF524378:EHJ524378 ERB524378:ERF524378 FAX524378:FBB524378 FKT524378:FKX524378 FUP524378:FUT524378 GEL524378:GEP524378 GOH524378:GOL524378 GYD524378:GYH524378 HHZ524378:HID524378 HRV524378:HRZ524378 IBR524378:IBV524378 ILN524378:ILR524378 IVJ524378:IVN524378 JFF524378:JFJ524378 JPB524378:JPF524378 JYX524378:JZB524378 KIT524378:KIX524378 KSP524378:KST524378 LCL524378:LCP524378 LMH524378:LML524378 LWD524378:LWH524378 MFZ524378:MGD524378 MPV524378:MPZ524378 MZR524378:MZV524378 NJN524378:NJR524378 NTJ524378:NTN524378 ODF524378:ODJ524378 ONB524378:ONF524378 OWX524378:OXB524378 PGT524378:PGX524378 PQP524378:PQT524378 QAL524378:QAP524378 QKH524378:QKL524378 QUD524378:QUH524378 RDZ524378:RED524378 RNV524378:RNZ524378 RXR524378:RXV524378 SHN524378:SHR524378 SRJ524378:SRN524378 TBF524378:TBJ524378 TLB524378:TLF524378 TUX524378:TVB524378 UET524378:UEX524378 UOP524378:UOT524378 UYL524378:UYP524378 VIH524378:VIL524378 VSD524378:VSH524378 WBZ524378:WCD524378 WLV524378:WLZ524378 WVR524378:WVV524378 J589914:N589914 JF589914:JJ589914 TB589914:TF589914 ACX589914:ADB589914 AMT589914:AMX589914 AWP589914:AWT589914 BGL589914:BGP589914 BQH589914:BQL589914 CAD589914:CAH589914 CJZ589914:CKD589914 CTV589914:CTZ589914 DDR589914:DDV589914 DNN589914:DNR589914 DXJ589914:DXN589914 EHF589914:EHJ589914 ERB589914:ERF589914 FAX589914:FBB589914 FKT589914:FKX589914 FUP589914:FUT589914 GEL589914:GEP589914 GOH589914:GOL589914 GYD589914:GYH589914 HHZ589914:HID589914 HRV589914:HRZ589914 IBR589914:IBV589914 ILN589914:ILR589914 IVJ589914:IVN589914 JFF589914:JFJ589914 JPB589914:JPF589914 JYX589914:JZB589914 KIT589914:KIX589914 KSP589914:KST589914 LCL589914:LCP589914 LMH589914:LML589914 LWD589914:LWH589914 MFZ589914:MGD589914 MPV589914:MPZ589914 MZR589914:MZV589914 NJN589914:NJR589914 NTJ589914:NTN589914 ODF589914:ODJ589914 ONB589914:ONF589914 OWX589914:OXB589914 PGT589914:PGX589914 PQP589914:PQT589914 QAL589914:QAP589914 QKH589914:QKL589914 QUD589914:QUH589914 RDZ589914:RED589914 RNV589914:RNZ589914 RXR589914:RXV589914 SHN589914:SHR589914 SRJ589914:SRN589914 TBF589914:TBJ589914 TLB589914:TLF589914 TUX589914:TVB589914 UET589914:UEX589914 UOP589914:UOT589914 UYL589914:UYP589914 VIH589914:VIL589914 VSD589914:VSH589914 WBZ589914:WCD589914 WLV589914:WLZ589914 WVR589914:WVV589914 J655450:N655450 JF655450:JJ655450 TB655450:TF655450 ACX655450:ADB655450 AMT655450:AMX655450 AWP655450:AWT655450 BGL655450:BGP655450 BQH655450:BQL655450 CAD655450:CAH655450 CJZ655450:CKD655450 CTV655450:CTZ655450 DDR655450:DDV655450 DNN655450:DNR655450 DXJ655450:DXN655450 EHF655450:EHJ655450 ERB655450:ERF655450 FAX655450:FBB655450 FKT655450:FKX655450 FUP655450:FUT655450 GEL655450:GEP655450 GOH655450:GOL655450 GYD655450:GYH655450 HHZ655450:HID655450 HRV655450:HRZ655450 IBR655450:IBV655450 ILN655450:ILR655450 IVJ655450:IVN655450 JFF655450:JFJ655450 JPB655450:JPF655450 JYX655450:JZB655450 KIT655450:KIX655450 KSP655450:KST655450 LCL655450:LCP655450 LMH655450:LML655450 LWD655450:LWH655450 MFZ655450:MGD655450 MPV655450:MPZ655450 MZR655450:MZV655450 NJN655450:NJR655450 NTJ655450:NTN655450 ODF655450:ODJ655450 ONB655450:ONF655450 OWX655450:OXB655450 PGT655450:PGX655450 PQP655450:PQT655450 QAL655450:QAP655450 QKH655450:QKL655450 QUD655450:QUH655450 RDZ655450:RED655450 RNV655450:RNZ655450 RXR655450:RXV655450 SHN655450:SHR655450 SRJ655450:SRN655450 TBF655450:TBJ655450 TLB655450:TLF655450 TUX655450:TVB655450 UET655450:UEX655450 UOP655450:UOT655450 UYL655450:UYP655450 VIH655450:VIL655450 VSD655450:VSH655450 WBZ655450:WCD655450 WLV655450:WLZ655450 WVR655450:WVV655450 J720986:N720986 JF720986:JJ720986 TB720986:TF720986 ACX720986:ADB720986 AMT720986:AMX720986 AWP720986:AWT720986 BGL720986:BGP720986 BQH720986:BQL720986 CAD720986:CAH720986 CJZ720986:CKD720986 CTV720986:CTZ720986 DDR720986:DDV720986 DNN720986:DNR720986 DXJ720986:DXN720986 EHF720986:EHJ720986 ERB720986:ERF720986 FAX720986:FBB720986 FKT720986:FKX720986 FUP720986:FUT720986 GEL720986:GEP720986 GOH720986:GOL720986 GYD720986:GYH720986 HHZ720986:HID720986 HRV720986:HRZ720986 IBR720986:IBV720986 ILN720986:ILR720986 IVJ720986:IVN720986 JFF720986:JFJ720986 JPB720986:JPF720986 JYX720986:JZB720986 KIT720986:KIX720986 KSP720986:KST720986 LCL720986:LCP720986 LMH720986:LML720986 LWD720986:LWH720986 MFZ720986:MGD720986 MPV720986:MPZ720986 MZR720986:MZV720986 NJN720986:NJR720986 NTJ720986:NTN720986 ODF720986:ODJ720986 ONB720986:ONF720986 OWX720986:OXB720986 PGT720986:PGX720986 PQP720986:PQT720986 QAL720986:QAP720986 QKH720986:QKL720986 QUD720986:QUH720986 RDZ720986:RED720986 RNV720986:RNZ720986 RXR720986:RXV720986 SHN720986:SHR720986 SRJ720986:SRN720986 TBF720986:TBJ720986 TLB720986:TLF720986 TUX720986:TVB720986 UET720986:UEX720986 UOP720986:UOT720986 UYL720986:UYP720986 VIH720986:VIL720986 VSD720986:VSH720986 WBZ720986:WCD720986 WLV720986:WLZ720986 WVR720986:WVV720986 J786522:N786522 JF786522:JJ786522 TB786522:TF786522 ACX786522:ADB786522 AMT786522:AMX786522 AWP786522:AWT786522 BGL786522:BGP786522 BQH786522:BQL786522 CAD786522:CAH786522 CJZ786522:CKD786522 CTV786522:CTZ786522 DDR786522:DDV786522 DNN786522:DNR786522 DXJ786522:DXN786522 EHF786522:EHJ786522 ERB786522:ERF786522 FAX786522:FBB786522 FKT786522:FKX786522 FUP786522:FUT786522 GEL786522:GEP786522 GOH786522:GOL786522 GYD786522:GYH786522 HHZ786522:HID786522 HRV786522:HRZ786522 IBR786522:IBV786522 ILN786522:ILR786522 IVJ786522:IVN786522 JFF786522:JFJ786522 JPB786522:JPF786522 JYX786522:JZB786522 KIT786522:KIX786522 KSP786522:KST786522 LCL786522:LCP786522 LMH786522:LML786522 LWD786522:LWH786522 MFZ786522:MGD786522 MPV786522:MPZ786522 MZR786522:MZV786522 NJN786522:NJR786522 NTJ786522:NTN786522 ODF786522:ODJ786522 ONB786522:ONF786522 OWX786522:OXB786522 PGT786522:PGX786522 PQP786522:PQT786522 QAL786522:QAP786522 QKH786522:QKL786522 QUD786522:QUH786522 RDZ786522:RED786522 RNV786522:RNZ786522 RXR786522:RXV786522 SHN786522:SHR786522 SRJ786522:SRN786522 TBF786522:TBJ786522 TLB786522:TLF786522 TUX786522:TVB786522 UET786522:UEX786522 UOP786522:UOT786522 UYL786522:UYP786522 VIH786522:VIL786522 VSD786522:VSH786522 WBZ786522:WCD786522 WLV786522:WLZ786522 WVR786522:WVV786522 J852058:N852058 JF852058:JJ852058 TB852058:TF852058 ACX852058:ADB852058 AMT852058:AMX852058 AWP852058:AWT852058 BGL852058:BGP852058 BQH852058:BQL852058 CAD852058:CAH852058 CJZ852058:CKD852058 CTV852058:CTZ852058 DDR852058:DDV852058 DNN852058:DNR852058 DXJ852058:DXN852058 EHF852058:EHJ852058 ERB852058:ERF852058 FAX852058:FBB852058 FKT852058:FKX852058 FUP852058:FUT852058 GEL852058:GEP852058 GOH852058:GOL852058 GYD852058:GYH852058 HHZ852058:HID852058 HRV852058:HRZ852058 IBR852058:IBV852058 ILN852058:ILR852058 IVJ852058:IVN852058 JFF852058:JFJ852058 JPB852058:JPF852058 JYX852058:JZB852058 KIT852058:KIX852058 KSP852058:KST852058 LCL852058:LCP852058 LMH852058:LML852058 LWD852058:LWH852058 MFZ852058:MGD852058 MPV852058:MPZ852058 MZR852058:MZV852058 NJN852058:NJR852058 NTJ852058:NTN852058 ODF852058:ODJ852058 ONB852058:ONF852058 OWX852058:OXB852058 PGT852058:PGX852058 PQP852058:PQT852058 QAL852058:QAP852058 QKH852058:QKL852058 QUD852058:QUH852058 RDZ852058:RED852058 RNV852058:RNZ852058 RXR852058:RXV852058 SHN852058:SHR852058 SRJ852058:SRN852058 TBF852058:TBJ852058 TLB852058:TLF852058 TUX852058:TVB852058 UET852058:UEX852058 UOP852058:UOT852058 UYL852058:UYP852058 VIH852058:VIL852058 VSD852058:VSH852058 WBZ852058:WCD852058 WLV852058:WLZ852058 WVR852058:WVV852058 J917594:N917594 JF917594:JJ917594 TB917594:TF917594 ACX917594:ADB917594 AMT917594:AMX917594 AWP917594:AWT917594 BGL917594:BGP917594 BQH917594:BQL917594 CAD917594:CAH917594 CJZ917594:CKD917594 CTV917594:CTZ917594 DDR917594:DDV917594 DNN917594:DNR917594 DXJ917594:DXN917594 EHF917594:EHJ917594 ERB917594:ERF917594 FAX917594:FBB917594 FKT917594:FKX917594 FUP917594:FUT917594 GEL917594:GEP917594 GOH917594:GOL917594 GYD917594:GYH917594 HHZ917594:HID917594 HRV917594:HRZ917594 IBR917594:IBV917594 ILN917594:ILR917594 IVJ917594:IVN917594 JFF917594:JFJ917594 JPB917594:JPF917594 JYX917594:JZB917594 KIT917594:KIX917594 KSP917594:KST917594 LCL917594:LCP917594 LMH917594:LML917594 LWD917594:LWH917594 MFZ917594:MGD917594 MPV917594:MPZ917594 MZR917594:MZV917594 NJN917594:NJR917594 NTJ917594:NTN917594 ODF917594:ODJ917594 ONB917594:ONF917594 OWX917594:OXB917594 PGT917594:PGX917594 PQP917594:PQT917594 QAL917594:QAP917594 QKH917594:QKL917594 QUD917594:QUH917594 RDZ917594:RED917594 RNV917594:RNZ917594 RXR917594:RXV917594 SHN917594:SHR917594 SRJ917594:SRN917594 TBF917594:TBJ917594 TLB917594:TLF917594 TUX917594:TVB917594 UET917594:UEX917594 UOP917594:UOT917594 UYL917594:UYP917594 VIH917594:VIL917594 VSD917594:VSH917594 WBZ917594:WCD917594 WLV917594:WLZ917594 WVR917594:WVV917594 J983130:N983130 JF983130:JJ983130 TB983130:TF983130 ACX983130:ADB983130 AMT983130:AMX983130 AWP983130:AWT983130 BGL983130:BGP983130 BQH983130:BQL983130 CAD983130:CAH983130 CJZ983130:CKD983130 CTV983130:CTZ983130 DDR983130:DDV983130 DNN983130:DNR983130 DXJ983130:DXN983130 EHF983130:EHJ983130 ERB983130:ERF983130 FAX983130:FBB983130 FKT983130:FKX983130 FUP983130:FUT983130 GEL983130:GEP983130 GOH983130:GOL983130 GYD983130:GYH983130 HHZ983130:HID983130 HRV983130:HRZ983130 IBR983130:IBV983130 ILN983130:ILR983130 IVJ983130:IVN983130 JFF983130:JFJ983130 JPB983130:JPF983130 JYX983130:JZB983130 KIT983130:KIX983130 KSP983130:KST983130 LCL983130:LCP983130 LMH983130:LML983130 LWD983130:LWH983130 MFZ983130:MGD983130 MPV983130:MPZ983130 MZR983130:MZV983130 NJN983130:NJR983130 NTJ983130:NTN983130 ODF983130:ODJ983130 ONB983130:ONF983130 OWX983130:OXB983130 PGT983130:PGX983130 PQP983130:PQT983130 QAL983130:QAP983130 QKH983130:QKL983130 QUD983130:QUH983130 RDZ983130:RED983130 RNV983130:RNZ983130 RXR983130:RXV983130 SHN983130:SHR983130 SRJ983130:SRN983130 TBF983130:TBJ983130 TLB983130:TLF983130 TUX983130:TVB983130 UET983130:UEX983130 UOP983130:UOT983130 UYL983130:UYP983130 VIH983130:VIL983130 VSD983130:VSH983130 WBZ983130:WCD983130 WLV983130:WLZ983130 WVR983130:WVV983130" xr:uid="{00000000-0002-0000-0900-000016000000}"/>
    <dataValidation allowBlank="1" showInputMessage="1" showErrorMessage="1" prompt="Total Raw Food Expense " sqref="J89:N89 JF89:JJ89 TB89:TF89 ACX89:ADB89 AMT89:AMX89 AWP89:AWT89 BGL89:BGP89 BQH89:BQL89 CAD89:CAH89 CJZ89:CKD89 CTV89:CTZ89 DDR89:DDV89 DNN89:DNR89 DXJ89:DXN89 EHF89:EHJ89 ERB89:ERF89 FAX89:FBB89 FKT89:FKX89 FUP89:FUT89 GEL89:GEP89 GOH89:GOL89 GYD89:GYH89 HHZ89:HID89 HRV89:HRZ89 IBR89:IBV89 ILN89:ILR89 IVJ89:IVN89 JFF89:JFJ89 JPB89:JPF89 JYX89:JZB89 KIT89:KIX89 KSP89:KST89 LCL89:LCP89 LMH89:LML89 LWD89:LWH89 MFZ89:MGD89 MPV89:MPZ89 MZR89:MZV89 NJN89:NJR89 NTJ89:NTN89 ODF89:ODJ89 ONB89:ONF89 OWX89:OXB89 PGT89:PGX89 PQP89:PQT89 QAL89:QAP89 QKH89:QKL89 QUD89:QUH89 RDZ89:RED89 RNV89:RNZ89 RXR89:RXV89 SHN89:SHR89 SRJ89:SRN89 TBF89:TBJ89 TLB89:TLF89 TUX89:TVB89 UET89:UEX89 UOP89:UOT89 UYL89:UYP89 VIH89:VIL89 VSD89:VSH89 WBZ89:WCD89 WLV89:WLZ89 WVR89:WVV89 J65625:N65625 JF65625:JJ65625 TB65625:TF65625 ACX65625:ADB65625 AMT65625:AMX65625 AWP65625:AWT65625 BGL65625:BGP65625 BQH65625:BQL65625 CAD65625:CAH65625 CJZ65625:CKD65625 CTV65625:CTZ65625 DDR65625:DDV65625 DNN65625:DNR65625 DXJ65625:DXN65625 EHF65625:EHJ65625 ERB65625:ERF65625 FAX65625:FBB65625 FKT65625:FKX65625 FUP65625:FUT65625 GEL65625:GEP65625 GOH65625:GOL65625 GYD65625:GYH65625 HHZ65625:HID65625 HRV65625:HRZ65625 IBR65625:IBV65625 ILN65625:ILR65625 IVJ65625:IVN65625 JFF65625:JFJ65625 JPB65625:JPF65625 JYX65625:JZB65625 KIT65625:KIX65625 KSP65625:KST65625 LCL65625:LCP65625 LMH65625:LML65625 LWD65625:LWH65625 MFZ65625:MGD65625 MPV65625:MPZ65625 MZR65625:MZV65625 NJN65625:NJR65625 NTJ65625:NTN65625 ODF65625:ODJ65625 ONB65625:ONF65625 OWX65625:OXB65625 PGT65625:PGX65625 PQP65625:PQT65625 QAL65625:QAP65625 QKH65625:QKL65625 QUD65625:QUH65625 RDZ65625:RED65625 RNV65625:RNZ65625 RXR65625:RXV65625 SHN65625:SHR65625 SRJ65625:SRN65625 TBF65625:TBJ65625 TLB65625:TLF65625 TUX65625:TVB65625 UET65625:UEX65625 UOP65625:UOT65625 UYL65625:UYP65625 VIH65625:VIL65625 VSD65625:VSH65625 WBZ65625:WCD65625 WLV65625:WLZ65625 WVR65625:WVV65625 J131161:N131161 JF131161:JJ131161 TB131161:TF131161 ACX131161:ADB131161 AMT131161:AMX131161 AWP131161:AWT131161 BGL131161:BGP131161 BQH131161:BQL131161 CAD131161:CAH131161 CJZ131161:CKD131161 CTV131161:CTZ131161 DDR131161:DDV131161 DNN131161:DNR131161 DXJ131161:DXN131161 EHF131161:EHJ131161 ERB131161:ERF131161 FAX131161:FBB131161 FKT131161:FKX131161 FUP131161:FUT131161 GEL131161:GEP131161 GOH131161:GOL131161 GYD131161:GYH131161 HHZ131161:HID131161 HRV131161:HRZ131161 IBR131161:IBV131161 ILN131161:ILR131161 IVJ131161:IVN131161 JFF131161:JFJ131161 JPB131161:JPF131161 JYX131161:JZB131161 KIT131161:KIX131161 KSP131161:KST131161 LCL131161:LCP131161 LMH131161:LML131161 LWD131161:LWH131161 MFZ131161:MGD131161 MPV131161:MPZ131161 MZR131161:MZV131161 NJN131161:NJR131161 NTJ131161:NTN131161 ODF131161:ODJ131161 ONB131161:ONF131161 OWX131161:OXB131161 PGT131161:PGX131161 PQP131161:PQT131161 QAL131161:QAP131161 QKH131161:QKL131161 QUD131161:QUH131161 RDZ131161:RED131161 RNV131161:RNZ131161 RXR131161:RXV131161 SHN131161:SHR131161 SRJ131161:SRN131161 TBF131161:TBJ131161 TLB131161:TLF131161 TUX131161:TVB131161 UET131161:UEX131161 UOP131161:UOT131161 UYL131161:UYP131161 VIH131161:VIL131161 VSD131161:VSH131161 WBZ131161:WCD131161 WLV131161:WLZ131161 WVR131161:WVV131161 J196697:N196697 JF196697:JJ196697 TB196697:TF196697 ACX196697:ADB196697 AMT196697:AMX196697 AWP196697:AWT196697 BGL196697:BGP196697 BQH196697:BQL196697 CAD196697:CAH196697 CJZ196697:CKD196697 CTV196697:CTZ196697 DDR196697:DDV196697 DNN196697:DNR196697 DXJ196697:DXN196697 EHF196697:EHJ196697 ERB196697:ERF196697 FAX196697:FBB196697 FKT196697:FKX196697 FUP196697:FUT196697 GEL196697:GEP196697 GOH196697:GOL196697 GYD196697:GYH196697 HHZ196697:HID196697 HRV196697:HRZ196697 IBR196697:IBV196697 ILN196697:ILR196697 IVJ196697:IVN196697 JFF196697:JFJ196697 JPB196697:JPF196697 JYX196697:JZB196697 KIT196697:KIX196697 KSP196697:KST196697 LCL196697:LCP196697 LMH196697:LML196697 LWD196697:LWH196697 MFZ196697:MGD196697 MPV196697:MPZ196697 MZR196697:MZV196697 NJN196697:NJR196697 NTJ196697:NTN196697 ODF196697:ODJ196697 ONB196697:ONF196697 OWX196697:OXB196697 PGT196697:PGX196697 PQP196697:PQT196697 QAL196697:QAP196697 QKH196697:QKL196697 QUD196697:QUH196697 RDZ196697:RED196697 RNV196697:RNZ196697 RXR196697:RXV196697 SHN196697:SHR196697 SRJ196697:SRN196697 TBF196697:TBJ196697 TLB196697:TLF196697 TUX196697:TVB196697 UET196697:UEX196697 UOP196697:UOT196697 UYL196697:UYP196697 VIH196697:VIL196697 VSD196697:VSH196697 WBZ196697:WCD196697 WLV196697:WLZ196697 WVR196697:WVV196697 J262233:N262233 JF262233:JJ262233 TB262233:TF262233 ACX262233:ADB262233 AMT262233:AMX262233 AWP262233:AWT262233 BGL262233:BGP262233 BQH262233:BQL262233 CAD262233:CAH262233 CJZ262233:CKD262233 CTV262233:CTZ262233 DDR262233:DDV262233 DNN262233:DNR262233 DXJ262233:DXN262233 EHF262233:EHJ262233 ERB262233:ERF262233 FAX262233:FBB262233 FKT262233:FKX262233 FUP262233:FUT262233 GEL262233:GEP262233 GOH262233:GOL262233 GYD262233:GYH262233 HHZ262233:HID262233 HRV262233:HRZ262233 IBR262233:IBV262233 ILN262233:ILR262233 IVJ262233:IVN262233 JFF262233:JFJ262233 JPB262233:JPF262233 JYX262233:JZB262233 KIT262233:KIX262233 KSP262233:KST262233 LCL262233:LCP262233 LMH262233:LML262233 LWD262233:LWH262233 MFZ262233:MGD262233 MPV262233:MPZ262233 MZR262233:MZV262233 NJN262233:NJR262233 NTJ262233:NTN262233 ODF262233:ODJ262233 ONB262233:ONF262233 OWX262233:OXB262233 PGT262233:PGX262233 PQP262233:PQT262233 QAL262233:QAP262233 QKH262233:QKL262233 QUD262233:QUH262233 RDZ262233:RED262233 RNV262233:RNZ262233 RXR262233:RXV262233 SHN262233:SHR262233 SRJ262233:SRN262233 TBF262233:TBJ262233 TLB262233:TLF262233 TUX262233:TVB262233 UET262233:UEX262233 UOP262233:UOT262233 UYL262233:UYP262233 VIH262233:VIL262233 VSD262233:VSH262233 WBZ262233:WCD262233 WLV262233:WLZ262233 WVR262233:WVV262233 J327769:N327769 JF327769:JJ327769 TB327769:TF327769 ACX327769:ADB327769 AMT327769:AMX327769 AWP327769:AWT327769 BGL327769:BGP327769 BQH327769:BQL327769 CAD327769:CAH327769 CJZ327769:CKD327769 CTV327769:CTZ327769 DDR327769:DDV327769 DNN327769:DNR327769 DXJ327769:DXN327769 EHF327769:EHJ327769 ERB327769:ERF327769 FAX327769:FBB327769 FKT327769:FKX327769 FUP327769:FUT327769 GEL327769:GEP327769 GOH327769:GOL327769 GYD327769:GYH327769 HHZ327769:HID327769 HRV327769:HRZ327769 IBR327769:IBV327769 ILN327769:ILR327769 IVJ327769:IVN327769 JFF327769:JFJ327769 JPB327769:JPF327769 JYX327769:JZB327769 KIT327769:KIX327769 KSP327769:KST327769 LCL327769:LCP327769 LMH327769:LML327769 LWD327769:LWH327769 MFZ327769:MGD327769 MPV327769:MPZ327769 MZR327769:MZV327769 NJN327769:NJR327769 NTJ327769:NTN327769 ODF327769:ODJ327769 ONB327769:ONF327769 OWX327769:OXB327769 PGT327769:PGX327769 PQP327769:PQT327769 QAL327769:QAP327769 QKH327769:QKL327769 QUD327769:QUH327769 RDZ327769:RED327769 RNV327769:RNZ327769 RXR327769:RXV327769 SHN327769:SHR327769 SRJ327769:SRN327769 TBF327769:TBJ327769 TLB327769:TLF327769 TUX327769:TVB327769 UET327769:UEX327769 UOP327769:UOT327769 UYL327769:UYP327769 VIH327769:VIL327769 VSD327769:VSH327769 WBZ327769:WCD327769 WLV327769:WLZ327769 WVR327769:WVV327769 J393305:N393305 JF393305:JJ393305 TB393305:TF393305 ACX393305:ADB393305 AMT393305:AMX393305 AWP393305:AWT393305 BGL393305:BGP393305 BQH393305:BQL393305 CAD393305:CAH393305 CJZ393305:CKD393305 CTV393305:CTZ393305 DDR393305:DDV393305 DNN393305:DNR393305 DXJ393305:DXN393305 EHF393305:EHJ393305 ERB393305:ERF393305 FAX393305:FBB393305 FKT393305:FKX393305 FUP393305:FUT393305 GEL393305:GEP393305 GOH393305:GOL393305 GYD393305:GYH393305 HHZ393305:HID393305 HRV393305:HRZ393305 IBR393305:IBV393305 ILN393305:ILR393305 IVJ393305:IVN393305 JFF393305:JFJ393305 JPB393305:JPF393305 JYX393305:JZB393305 KIT393305:KIX393305 KSP393305:KST393305 LCL393305:LCP393305 LMH393305:LML393305 LWD393305:LWH393305 MFZ393305:MGD393305 MPV393305:MPZ393305 MZR393305:MZV393305 NJN393305:NJR393305 NTJ393305:NTN393305 ODF393305:ODJ393305 ONB393305:ONF393305 OWX393305:OXB393305 PGT393305:PGX393305 PQP393305:PQT393305 QAL393305:QAP393305 QKH393305:QKL393305 QUD393305:QUH393305 RDZ393305:RED393305 RNV393305:RNZ393305 RXR393305:RXV393305 SHN393305:SHR393305 SRJ393305:SRN393305 TBF393305:TBJ393305 TLB393305:TLF393305 TUX393305:TVB393305 UET393305:UEX393305 UOP393305:UOT393305 UYL393305:UYP393305 VIH393305:VIL393305 VSD393305:VSH393305 WBZ393305:WCD393305 WLV393305:WLZ393305 WVR393305:WVV393305 J458841:N458841 JF458841:JJ458841 TB458841:TF458841 ACX458841:ADB458841 AMT458841:AMX458841 AWP458841:AWT458841 BGL458841:BGP458841 BQH458841:BQL458841 CAD458841:CAH458841 CJZ458841:CKD458841 CTV458841:CTZ458841 DDR458841:DDV458841 DNN458841:DNR458841 DXJ458841:DXN458841 EHF458841:EHJ458841 ERB458841:ERF458841 FAX458841:FBB458841 FKT458841:FKX458841 FUP458841:FUT458841 GEL458841:GEP458841 GOH458841:GOL458841 GYD458841:GYH458841 HHZ458841:HID458841 HRV458841:HRZ458841 IBR458841:IBV458841 ILN458841:ILR458841 IVJ458841:IVN458841 JFF458841:JFJ458841 JPB458841:JPF458841 JYX458841:JZB458841 KIT458841:KIX458841 KSP458841:KST458841 LCL458841:LCP458841 LMH458841:LML458841 LWD458841:LWH458841 MFZ458841:MGD458841 MPV458841:MPZ458841 MZR458841:MZV458841 NJN458841:NJR458841 NTJ458841:NTN458841 ODF458841:ODJ458841 ONB458841:ONF458841 OWX458841:OXB458841 PGT458841:PGX458841 PQP458841:PQT458841 QAL458841:QAP458841 QKH458841:QKL458841 QUD458841:QUH458841 RDZ458841:RED458841 RNV458841:RNZ458841 RXR458841:RXV458841 SHN458841:SHR458841 SRJ458841:SRN458841 TBF458841:TBJ458841 TLB458841:TLF458841 TUX458841:TVB458841 UET458841:UEX458841 UOP458841:UOT458841 UYL458841:UYP458841 VIH458841:VIL458841 VSD458841:VSH458841 WBZ458841:WCD458841 WLV458841:WLZ458841 WVR458841:WVV458841 J524377:N524377 JF524377:JJ524377 TB524377:TF524377 ACX524377:ADB524377 AMT524377:AMX524377 AWP524377:AWT524377 BGL524377:BGP524377 BQH524377:BQL524377 CAD524377:CAH524377 CJZ524377:CKD524377 CTV524377:CTZ524377 DDR524377:DDV524377 DNN524377:DNR524377 DXJ524377:DXN524377 EHF524377:EHJ524377 ERB524377:ERF524377 FAX524377:FBB524377 FKT524377:FKX524377 FUP524377:FUT524377 GEL524377:GEP524377 GOH524377:GOL524377 GYD524377:GYH524377 HHZ524377:HID524377 HRV524377:HRZ524377 IBR524377:IBV524377 ILN524377:ILR524377 IVJ524377:IVN524377 JFF524377:JFJ524377 JPB524377:JPF524377 JYX524377:JZB524377 KIT524377:KIX524377 KSP524377:KST524377 LCL524377:LCP524377 LMH524377:LML524377 LWD524377:LWH524377 MFZ524377:MGD524377 MPV524377:MPZ524377 MZR524377:MZV524377 NJN524377:NJR524377 NTJ524377:NTN524377 ODF524377:ODJ524377 ONB524377:ONF524377 OWX524377:OXB524377 PGT524377:PGX524377 PQP524377:PQT524377 QAL524377:QAP524377 QKH524377:QKL524377 QUD524377:QUH524377 RDZ524377:RED524377 RNV524377:RNZ524377 RXR524377:RXV524377 SHN524377:SHR524377 SRJ524377:SRN524377 TBF524377:TBJ524377 TLB524377:TLF524377 TUX524377:TVB524377 UET524377:UEX524377 UOP524377:UOT524377 UYL524377:UYP524377 VIH524377:VIL524377 VSD524377:VSH524377 WBZ524377:WCD524377 WLV524377:WLZ524377 WVR524377:WVV524377 J589913:N589913 JF589913:JJ589913 TB589913:TF589913 ACX589913:ADB589913 AMT589913:AMX589913 AWP589913:AWT589913 BGL589913:BGP589913 BQH589913:BQL589913 CAD589913:CAH589913 CJZ589913:CKD589913 CTV589913:CTZ589913 DDR589913:DDV589913 DNN589913:DNR589913 DXJ589913:DXN589913 EHF589913:EHJ589913 ERB589913:ERF589913 FAX589913:FBB589913 FKT589913:FKX589913 FUP589913:FUT589913 GEL589913:GEP589913 GOH589913:GOL589913 GYD589913:GYH589913 HHZ589913:HID589913 HRV589913:HRZ589913 IBR589913:IBV589913 ILN589913:ILR589913 IVJ589913:IVN589913 JFF589913:JFJ589913 JPB589913:JPF589913 JYX589913:JZB589913 KIT589913:KIX589913 KSP589913:KST589913 LCL589913:LCP589913 LMH589913:LML589913 LWD589913:LWH589913 MFZ589913:MGD589913 MPV589913:MPZ589913 MZR589913:MZV589913 NJN589913:NJR589913 NTJ589913:NTN589913 ODF589913:ODJ589913 ONB589913:ONF589913 OWX589913:OXB589913 PGT589913:PGX589913 PQP589913:PQT589913 QAL589913:QAP589913 QKH589913:QKL589913 QUD589913:QUH589913 RDZ589913:RED589913 RNV589913:RNZ589913 RXR589913:RXV589913 SHN589913:SHR589913 SRJ589913:SRN589913 TBF589913:TBJ589913 TLB589913:TLF589913 TUX589913:TVB589913 UET589913:UEX589913 UOP589913:UOT589913 UYL589913:UYP589913 VIH589913:VIL589913 VSD589913:VSH589913 WBZ589913:WCD589913 WLV589913:WLZ589913 WVR589913:WVV589913 J655449:N655449 JF655449:JJ655449 TB655449:TF655449 ACX655449:ADB655449 AMT655449:AMX655449 AWP655449:AWT655449 BGL655449:BGP655449 BQH655449:BQL655449 CAD655449:CAH655449 CJZ655449:CKD655449 CTV655449:CTZ655449 DDR655449:DDV655449 DNN655449:DNR655449 DXJ655449:DXN655449 EHF655449:EHJ655449 ERB655449:ERF655449 FAX655449:FBB655449 FKT655449:FKX655449 FUP655449:FUT655449 GEL655449:GEP655449 GOH655449:GOL655449 GYD655449:GYH655449 HHZ655449:HID655449 HRV655449:HRZ655449 IBR655449:IBV655449 ILN655449:ILR655449 IVJ655449:IVN655449 JFF655449:JFJ655449 JPB655449:JPF655449 JYX655449:JZB655449 KIT655449:KIX655449 KSP655449:KST655449 LCL655449:LCP655449 LMH655449:LML655449 LWD655449:LWH655449 MFZ655449:MGD655449 MPV655449:MPZ655449 MZR655449:MZV655449 NJN655449:NJR655449 NTJ655449:NTN655449 ODF655449:ODJ655449 ONB655449:ONF655449 OWX655449:OXB655449 PGT655449:PGX655449 PQP655449:PQT655449 QAL655449:QAP655449 QKH655449:QKL655449 QUD655449:QUH655449 RDZ655449:RED655449 RNV655449:RNZ655449 RXR655449:RXV655449 SHN655449:SHR655449 SRJ655449:SRN655449 TBF655449:TBJ655449 TLB655449:TLF655449 TUX655449:TVB655449 UET655449:UEX655449 UOP655449:UOT655449 UYL655449:UYP655449 VIH655449:VIL655449 VSD655449:VSH655449 WBZ655449:WCD655449 WLV655449:WLZ655449 WVR655449:WVV655449 J720985:N720985 JF720985:JJ720985 TB720985:TF720985 ACX720985:ADB720985 AMT720985:AMX720985 AWP720985:AWT720985 BGL720985:BGP720985 BQH720985:BQL720985 CAD720985:CAH720985 CJZ720985:CKD720985 CTV720985:CTZ720985 DDR720985:DDV720985 DNN720985:DNR720985 DXJ720985:DXN720985 EHF720985:EHJ720985 ERB720985:ERF720985 FAX720985:FBB720985 FKT720985:FKX720985 FUP720985:FUT720985 GEL720985:GEP720985 GOH720985:GOL720985 GYD720985:GYH720985 HHZ720985:HID720985 HRV720985:HRZ720985 IBR720985:IBV720985 ILN720985:ILR720985 IVJ720985:IVN720985 JFF720985:JFJ720985 JPB720985:JPF720985 JYX720985:JZB720985 KIT720985:KIX720985 KSP720985:KST720985 LCL720985:LCP720985 LMH720985:LML720985 LWD720985:LWH720985 MFZ720985:MGD720985 MPV720985:MPZ720985 MZR720985:MZV720985 NJN720985:NJR720985 NTJ720985:NTN720985 ODF720985:ODJ720985 ONB720985:ONF720985 OWX720985:OXB720985 PGT720985:PGX720985 PQP720985:PQT720985 QAL720985:QAP720985 QKH720985:QKL720985 QUD720985:QUH720985 RDZ720985:RED720985 RNV720985:RNZ720985 RXR720985:RXV720985 SHN720985:SHR720985 SRJ720985:SRN720985 TBF720985:TBJ720985 TLB720985:TLF720985 TUX720985:TVB720985 UET720985:UEX720985 UOP720985:UOT720985 UYL720985:UYP720985 VIH720985:VIL720985 VSD720985:VSH720985 WBZ720985:WCD720985 WLV720985:WLZ720985 WVR720985:WVV720985 J786521:N786521 JF786521:JJ786521 TB786521:TF786521 ACX786521:ADB786521 AMT786521:AMX786521 AWP786521:AWT786521 BGL786521:BGP786521 BQH786521:BQL786521 CAD786521:CAH786521 CJZ786521:CKD786521 CTV786521:CTZ786521 DDR786521:DDV786521 DNN786521:DNR786521 DXJ786521:DXN786521 EHF786521:EHJ786521 ERB786521:ERF786521 FAX786521:FBB786521 FKT786521:FKX786521 FUP786521:FUT786521 GEL786521:GEP786521 GOH786521:GOL786521 GYD786521:GYH786521 HHZ786521:HID786521 HRV786521:HRZ786521 IBR786521:IBV786521 ILN786521:ILR786521 IVJ786521:IVN786521 JFF786521:JFJ786521 JPB786521:JPF786521 JYX786521:JZB786521 KIT786521:KIX786521 KSP786521:KST786521 LCL786521:LCP786521 LMH786521:LML786521 LWD786521:LWH786521 MFZ786521:MGD786521 MPV786521:MPZ786521 MZR786521:MZV786521 NJN786521:NJR786521 NTJ786521:NTN786521 ODF786521:ODJ786521 ONB786521:ONF786521 OWX786521:OXB786521 PGT786521:PGX786521 PQP786521:PQT786521 QAL786521:QAP786521 QKH786521:QKL786521 QUD786521:QUH786521 RDZ786521:RED786521 RNV786521:RNZ786521 RXR786521:RXV786521 SHN786521:SHR786521 SRJ786521:SRN786521 TBF786521:TBJ786521 TLB786521:TLF786521 TUX786521:TVB786521 UET786521:UEX786521 UOP786521:UOT786521 UYL786521:UYP786521 VIH786521:VIL786521 VSD786521:VSH786521 WBZ786521:WCD786521 WLV786521:WLZ786521 WVR786521:WVV786521 J852057:N852057 JF852057:JJ852057 TB852057:TF852057 ACX852057:ADB852057 AMT852057:AMX852057 AWP852057:AWT852057 BGL852057:BGP852057 BQH852057:BQL852057 CAD852057:CAH852057 CJZ852057:CKD852057 CTV852057:CTZ852057 DDR852057:DDV852057 DNN852057:DNR852057 DXJ852057:DXN852057 EHF852057:EHJ852057 ERB852057:ERF852057 FAX852057:FBB852057 FKT852057:FKX852057 FUP852057:FUT852057 GEL852057:GEP852057 GOH852057:GOL852057 GYD852057:GYH852057 HHZ852057:HID852057 HRV852057:HRZ852057 IBR852057:IBV852057 ILN852057:ILR852057 IVJ852057:IVN852057 JFF852057:JFJ852057 JPB852057:JPF852057 JYX852057:JZB852057 KIT852057:KIX852057 KSP852057:KST852057 LCL852057:LCP852057 LMH852057:LML852057 LWD852057:LWH852057 MFZ852057:MGD852057 MPV852057:MPZ852057 MZR852057:MZV852057 NJN852057:NJR852057 NTJ852057:NTN852057 ODF852057:ODJ852057 ONB852057:ONF852057 OWX852057:OXB852057 PGT852057:PGX852057 PQP852057:PQT852057 QAL852057:QAP852057 QKH852057:QKL852057 QUD852057:QUH852057 RDZ852057:RED852057 RNV852057:RNZ852057 RXR852057:RXV852057 SHN852057:SHR852057 SRJ852057:SRN852057 TBF852057:TBJ852057 TLB852057:TLF852057 TUX852057:TVB852057 UET852057:UEX852057 UOP852057:UOT852057 UYL852057:UYP852057 VIH852057:VIL852057 VSD852057:VSH852057 WBZ852057:WCD852057 WLV852057:WLZ852057 WVR852057:WVV852057 J917593:N917593 JF917593:JJ917593 TB917593:TF917593 ACX917593:ADB917593 AMT917593:AMX917593 AWP917593:AWT917593 BGL917593:BGP917593 BQH917593:BQL917593 CAD917593:CAH917593 CJZ917593:CKD917593 CTV917593:CTZ917593 DDR917593:DDV917593 DNN917593:DNR917593 DXJ917593:DXN917593 EHF917593:EHJ917593 ERB917593:ERF917593 FAX917593:FBB917593 FKT917593:FKX917593 FUP917593:FUT917593 GEL917593:GEP917593 GOH917593:GOL917593 GYD917593:GYH917593 HHZ917593:HID917593 HRV917593:HRZ917593 IBR917593:IBV917593 ILN917593:ILR917593 IVJ917593:IVN917593 JFF917593:JFJ917593 JPB917593:JPF917593 JYX917593:JZB917593 KIT917593:KIX917593 KSP917593:KST917593 LCL917593:LCP917593 LMH917593:LML917593 LWD917593:LWH917593 MFZ917593:MGD917593 MPV917593:MPZ917593 MZR917593:MZV917593 NJN917593:NJR917593 NTJ917593:NTN917593 ODF917593:ODJ917593 ONB917593:ONF917593 OWX917593:OXB917593 PGT917593:PGX917593 PQP917593:PQT917593 QAL917593:QAP917593 QKH917593:QKL917593 QUD917593:QUH917593 RDZ917593:RED917593 RNV917593:RNZ917593 RXR917593:RXV917593 SHN917593:SHR917593 SRJ917593:SRN917593 TBF917593:TBJ917593 TLB917593:TLF917593 TUX917593:TVB917593 UET917593:UEX917593 UOP917593:UOT917593 UYL917593:UYP917593 VIH917593:VIL917593 VSD917593:VSH917593 WBZ917593:WCD917593 WLV917593:WLZ917593 WVR917593:WVV917593 J983129:N983129 JF983129:JJ983129 TB983129:TF983129 ACX983129:ADB983129 AMT983129:AMX983129 AWP983129:AWT983129 BGL983129:BGP983129 BQH983129:BQL983129 CAD983129:CAH983129 CJZ983129:CKD983129 CTV983129:CTZ983129 DDR983129:DDV983129 DNN983129:DNR983129 DXJ983129:DXN983129 EHF983129:EHJ983129 ERB983129:ERF983129 FAX983129:FBB983129 FKT983129:FKX983129 FUP983129:FUT983129 GEL983129:GEP983129 GOH983129:GOL983129 GYD983129:GYH983129 HHZ983129:HID983129 HRV983129:HRZ983129 IBR983129:IBV983129 ILN983129:ILR983129 IVJ983129:IVN983129 JFF983129:JFJ983129 JPB983129:JPF983129 JYX983129:JZB983129 KIT983129:KIX983129 KSP983129:KST983129 LCL983129:LCP983129 LMH983129:LML983129 LWD983129:LWH983129 MFZ983129:MGD983129 MPV983129:MPZ983129 MZR983129:MZV983129 NJN983129:NJR983129 NTJ983129:NTN983129 ODF983129:ODJ983129 ONB983129:ONF983129 OWX983129:OXB983129 PGT983129:PGX983129 PQP983129:PQT983129 QAL983129:QAP983129 QKH983129:QKL983129 QUD983129:QUH983129 RDZ983129:RED983129 RNV983129:RNZ983129 RXR983129:RXV983129 SHN983129:SHR983129 SRJ983129:SRN983129 TBF983129:TBJ983129 TLB983129:TLF983129 TUX983129:TVB983129 UET983129:UEX983129 UOP983129:UOT983129 UYL983129:UYP983129 VIH983129:VIL983129 VSD983129:VSH983129 WBZ983129:WCD983129 WLV983129:WLZ983129 WVR983129:WVV983129" xr:uid="{00000000-0002-0000-0900-000017000000}"/>
    <dataValidation allowBlank="1" showInputMessage="1" showErrorMessage="1" prompt="Total Productive and Non-Productive Labor and any other  Non-Labor nursing related expenses" sqref="J87:N87 JF87:JJ87 TB87:TF87 ACX87:ADB87 AMT87:AMX87 AWP87:AWT87 BGL87:BGP87 BQH87:BQL87 CAD87:CAH87 CJZ87:CKD87 CTV87:CTZ87 DDR87:DDV87 DNN87:DNR87 DXJ87:DXN87 EHF87:EHJ87 ERB87:ERF87 FAX87:FBB87 FKT87:FKX87 FUP87:FUT87 GEL87:GEP87 GOH87:GOL87 GYD87:GYH87 HHZ87:HID87 HRV87:HRZ87 IBR87:IBV87 ILN87:ILR87 IVJ87:IVN87 JFF87:JFJ87 JPB87:JPF87 JYX87:JZB87 KIT87:KIX87 KSP87:KST87 LCL87:LCP87 LMH87:LML87 LWD87:LWH87 MFZ87:MGD87 MPV87:MPZ87 MZR87:MZV87 NJN87:NJR87 NTJ87:NTN87 ODF87:ODJ87 ONB87:ONF87 OWX87:OXB87 PGT87:PGX87 PQP87:PQT87 QAL87:QAP87 QKH87:QKL87 QUD87:QUH87 RDZ87:RED87 RNV87:RNZ87 RXR87:RXV87 SHN87:SHR87 SRJ87:SRN87 TBF87:TBJ87 TLB87:TLF87 TUX87:TVB87 UET87:UEX87 UOP87:UOT87 UYL87:UYP87 VIH87:VIL87 VSD87:VSH87 WBZ87:WCD87 WLV87:WLZ87 WVR87:WVV87 J65623:N65623 JF65623:JJ65623 TB65623:TF65623 ACX65623:ADB65623 AMT65623:AMX65623 AWP65623:AWT65623 BGL65623:BGP65623 BQH65623:BQL65623 CAD65623:CAH65623 CJZ65623:CKD65623 CTV65623:CTZ65623 DDR65623:DDV65623 DNN65623:DNR65623 DXJ65623:DXN65623 EHF65623:EHJ65623 ERB65623:ERF65623 FAX65623:FBB65623 FKT65623:FKX65623 FUP65623:FUT65623 GEL65623:GEP65623 GOH65623:GOL65623 GYD65623:GYH65623 HHZ65623:HID65623 HRV65623:HRZ65623 IBR65623:IBV65623 ILN65623:ILR65623 IVJ65623:IVN65623 JFF65623:JFJ65623 JPB65623:JPF65623 JYX65623:JZB65623 KIT65623:KIX65623 KSP65623:KST65623 LCL65623:LCP65623 LMH65623:LML65623 LWD65623:LWH65623 MFZ65623:MGD65623 MPV65623:MPZ65623 MZR65623:MZV65623 NJN65623:NJR65623 NTJ65623:NTN65623 ODF65623:ODJ65623 ONB65623:ONF65623 OWX65623:OXB65623 PGT65623:PGX65623 PQP65623:PQT65623 QAL65623:QAP65623 QKH65623:QKL65623 QUD65623:QUH65623 RDZ65623:RED65623 RNV65623:RNZ65623 RXR65623:RXV65623 SHN65623:SHR65623 SRJ65623:SRN65623 TBF65623:TBJ65623 TLB65623:TLF65623 TUX65623:TVB65623 UET65623:UEX65623 UOP65623:UOT65623 UYL65623:UYP65623 VIH65623:VIL65623 VSD65623:VSH65623 WBZ65623:WCD65623 WLV65623:WLZ65623 WVR65623:WVV65623 J131159:N131159 JF131159:JJ131159 TB131159:TF131159 ACX131159:ADB131159 AMT131159:AMX131159 AWP131159:AWT131159 BGL131159:BGP131159 BQH131159:BQL131159 CAD131159:CAH131159 CJZ131159:CKD131159 CTV131159:CTZ131159 DDR131159:DDV131159 DNN131159:DNR131159 DXJ131159:DXN131159 EHF131159:EHJ131159 ERB131159:ERF131159 FAX131159:FBB131159 FKT131159:FKX131159 FUP131159:FUT131159 GEL131159:GEP131159 GOH131159:GOL131159 GYD131159:GYH131159 HHZ131159:HID131159 HRV131159:HRZ131159 IBR131159:IBV131159 ILN131159:ILR131159 IVJ131159:IVN131159 JFF131159:JFJ131159 JPB131159:JPF131159 JYX131159:JZB131159 KIT131159:KIX131159 KSP131159:KST131159 LCL131159:LCP131159 LMH131159:LML131159 LWD131159:LWH131159 MFZ131159:MGD131159 MPV131159:MPZ131159 MZR131159:MZV131159 NJN131159:NJR131159 NTJ131159:NTN131159 ODF131159:ODJ131159 ONB131159:ONF131159 OWX131159:OXB131159 PGT131159:PGX131159 PQP131159:PQT131159 QAL131159:QAP131159 QKH131159:QKL131159 QUD131159:QUH131159 RDZ131159:RED131159 RNV131159:RNZ131159 RXR131159:RXV131159 SHN131159:SHR131159 SRJ131159:SRN131159 TBF131159:TBJ131159 TLB131159:TLF131159 TUX131159:TVB131159 UET131159:UEX131159 UOP131159:UOT131159 UYL131159:UYP131159 VIH131159:VIL131159 VSD131159:VSH131159 WBZ131159:WCD131159 WLV131159:WLZ131159 WVR131159:WVV131159 J196695:N196695 JF196695:JJ196695 TB196695:TF196695 ACX196695:ADB196695 AMT196695:AMX196695 AWP196695:AWT196695 BGL196695:BGP196695 BQH196695:BQL196695 CAD196695:CAH196695 CJZ196695:CKD196695 CTV196695:CTZ196695 DDR196695:DDV196695 DNN196695:DNR196695 DXJ196695:DXN196695 EHF196695:EHJ196695 ERB196695:ERF196695 FAX196695:FBB196695 FKT196695:FKX196695 FUP196695:FUT196695 GEL196695:GEP196695 GOH196695:GOL196695 GYD196695:GYH196695 HHZ196695:HID196695 HRV196695:HRZ196695 IBR196695:IBV196695 ILN196695:ILR196695 IVJ196695:IVN196695 JFF196695:JFJ196695 JPB196695:JPF196695 JYX196695:JZB196695 KIT196695:KIX196695 KSP196695:KST196695 LCL196695:LCP196695 LMH196695:LML196695 LWD196695:LWH196695 MFZ196695:MGD196695 MPV196695:MPZ196695 MZR196695:MZV196695 NJN196695:NJR196695 NTJ196695:NTN196695 ODF196695:ODJ196695 ONB196695:ONF196695 OWX196695:OXB196695 PGT196695:PGX196695 PQP196695:PQT196695 QAL196695:QAP196695 QKH196695:QKL196695 QUD196695:QUH196695 RDZ196695:RED196695 RNV196695:RNZ196695 RXR196695:RXV196695 SHN196695:SHR196695 SRJ196695:SRN196695 TBF196695:TBJ196695 TLB196695:TLF196695 TUX196695:TVB196695 UET196695:UEX196695 UOP196695:UOT196695 UYL196695:UYP196695 VIH196695:VIL196695 VSD196695:VSH196695 WBZ196695:WCD196695 WLV196695:WLZ196695 WVR196695:WVV196695 J262231:N262231 JF262231:JJ262231 TB262231:TF262231 ACX262231:ADB262231 AMT262231:AMX262231 AWP262231:AWT262231 BGL262231:BGP262231 BQH262231:BQL262231 CAD262231:CAH262231 CJZ262231:CKD262231 CTV262231:CTZ262231 DDR262231:DDV262231 DNN262231:DNR262231 DXJ262231:DXN262231 EHF262231:EHJ262231 ERB262231:ERF262231 FAX262231:FBB262231 FKT262231:FKX262231 FUP262231:FUT262231 GEL262231:GEP262231 GOH262231:GOL262231 GYD262231:GYH262231 HHZ262231:HID262231 HRV262231:HRZ262231 IBR262231:IBV262231 ILN262231:ILR262231 IVJ262231:IVN262231 JFF262231:JFJ262231 JPB262231:JPF262231 JYX262231:JZB262231 KIT262231:KIX262231 KSP262231:KST262231 LCL262231:LCP262231 LMH262231:LML262231 LWD262231:LWH262231 MFZ262231:MGD262231 MPV262231:MPZ262231 MZR262231:MZV262231 NJN262231:NJR262231 NTJ262231:NTN262231 ODF262231:ODJ262231 ONB262231:ONF262231 OWX262231:OXB262231 PGT262231:PGX262231 PQP262231:PQT262231 QAL262231:QAP262231 QKH262231:QKL262231 QUD262231:QUH262231 RDZ262231:RED262231 RNV262231:RNZ262231 RXR262231:RXV262231 SHN262231:SHR262231 SRJ262231:SRN262231 TBF262231:TBJ262231 TLB262231:TLF262231 TUX262231:TVB262231 UET262231:UEX262231 UOP262231:UOT262231 UYL262231:UYP262231 VIH262231:VIL262231 VSD262231:VSH262231 WBZ262231:WCD262231 WLV262231:WLZ262231 WVR262231:WVV262231 J327767:N327767 JF327767:JJ327767 TB327767:TF327767 ACX327767:ADB327767 AMT327767:AMX327767 AWP327767:AWT327767 BGL327767:BGP327767 BQH327767:BQL327767 CAD327767:CAH327767 CJZ327767:CKD327767 CTV327767:CTZ327767 DDR327767:DDV327767 DNN327767:DNR327767 DXJ327767:DXN327767 EHF327767:EHJ327767 ERB327767:ERF327767 FAX327767:FBB327767 FKT327767:FKX327767 FUP327767:FUT327767 GEL327767:GEP327767 GOH327767:GOL327767 GYD327767:GYH327767 HHZ327767:HID327767 HRV327767:HRZ327767 IBR327767:IBV327767 ILN327767:ILR327767 IVJ327767:IVN327767 JFF327767:JFJ327767 JPB327767:JPF327767 JYX327767:JZB327767 KIT327767:KIX327767 KSP327767:KST327767 LCL327767:LCP327767 LMH327767:LML327767 LWD327767:LWH327767 MFZ327767:MGD327767 MPV327767:MPZ327767 MZR327767:MZV327767 NJN327767:NJR327767 NTJ327767:NTN327767 ODF327767:ODJ327767 ONB327767:ONF327767 OWX327767:OXB327767 PGT327767:PGX327767 PQP327767:PQT327767 QAL327767:QAP327767 QKH327767:QKL327767 QUD327767:QUH327767 RDZ327767:RED327767 RNV327767:RNZ327767 RXR327767:RXV327767 SHN327767:SHR327767 SRJ327767:SRN327767 TBF327767:TBJ327767 TLB327767:TLF327767 TUX327767:TVB327767 UET327767:UEX327767 UOP327767:UOT327767 UYL327767:UYP327767 VIH327767:VIL327767 VSD327767:VSH327767 WBZ327767:WCD327767 WLV327767:WLZ327767 WVR327767:WVV327767 J393303:N393303 JF393303:JJ393303 TB393303:TF393303 ACX393303:ADB393303 AMT393303:AMX393303 AWP393303:AWT393303 BGL393303:BGP393303 BQH393303:BQL393303 CAD393303:CAH393303 CJZ393303:CKD393303 CTV393303:CTZ393303 DDR393303:DDV393303 DNN393303:DNR393303 DXJ393303:DXN393303 EHF393303:EHJ393303 ERB393303:ERF393303 FAX393303:FBB393303 FKT393303:FKX393303 FUP393303:FUT393303 GEL393303:GEP393303 GOH393303:GOL393303 GYD393303:GYH393303 HHZ393303:HID393303 HRV393303:HRZ393303 IBR393303:IBV393303 ILN393303:ILR393303 IVJ393303:IVN393303 JFF393303:JFJ393303 JPB393303:JPF393303 JYX393303:JZB393303 KIT393303:KIX393303 KSP393303:KST393303 LCL393303:LCP393303 LMH393303:LML393303 LWD393303:LWH393303 MFZ393303:MGD393303 MPV393303:MPZ393303 MZR393303:MZV393303 NJN393303:NJR393303 NTJ393303:NTN393303 ODF393303:ODJ393303 ONB393303:ONF393303 OWX393303:OXB393303 PGT393303:PGX393303 PQP393303:PQT393303 QAL393303:QAP393303 QKH393303:QKL393303 QUD393303:QUH393303 RDZ393303:RED393303 RNV393303:RNZ393303 RXR393303:RXV393303 SHN393303:SHR393303 SRJ393303:SRN393303 TBF393303:TBJ393303 TLB393303:TLF393303 TUX393303:TVB393303 UET393303:UEX393303 UOP393303:UOT393303 UYL393303:UYP393303 VIH393303:VIL393303 VSD393303:VSH393303 WBZ393303:WCD393303 WLV393303:WLZ393303 WVR393303:WVV393303 J458839:N458839 JF458839:JJ458839 TB458839:TF458839 ACX458839:ADB458839 AMT458839:AMX458839 AWP458839:AWT458839 BGL458839:BGP458839 BQH458839:BQL458839 CAD458839:CAH458839 CJZ458839:CKD458839 CTV458839:CTZ458839 DDR458839:DDV458839 DNN458839:DNR458839 DXJ458839:DXN458839 EHF458839:EHJ458839 ERB458839:ERF458839 FAX458839:FBB458839 FKT458839:FKX458839 FUP458839:FUT458839 GEL458839:GEP458839 GOH458839:GOL458839 GYD458839:GYH458839 HHZ458839:HID458839 HRV458839:HRZ458839 IBR458839:IBV458839 ILN458839:ILR458839 IVJ458839:IVN458839 JFF458839:JFJ458839 JPB458839:JPF458839 JYX458839:JZB458839 KIT458839:KIX458839 KSP458839:KST458839 LCL458839:LCP458839 LMH458839:LML458839 LWD458839:LWH458839 MFZ458839:MGD458839 MPV458839:MPZ458839 MZR458839:MZV458839 NJN458839:NJR458839 NTJ458839:NTN458839 ODF458839:ODJ458839 ONB458839:ONF458839 OWX458839:OXB458839 PGT458839:PGX458839 PQP458839:PQT458839 QAL458839:QAP458839 QKH458839:QKL458839 QUD458839:QUH458839 RDZ458839:RED458839 RNV458839:RNZ458839 RXR458839:RXV458839 SHN458839:SHR458839 SRJ458839:SRN458839 TBF458839:TBJ458839 TLB458839:TLF458839 TUX458839:TVB458839 UET458839:UEX458839 UOP458839:UOT458839 UYL458839:UYP458839 VIH458839:VIL458839 VSD458839:VSH458839 WBZ458839:WCD458839 WLV458839:WLZ458839 WVR458839:WVV458839 J524375:N524375 JF524375:JJ524375 TB524375:TF524375 ACX524375:ADB524375 AMT524375:AMX524375 AWP524375:AWT524375 BGL524375:BGP524375 BQH524375:BQL524375 CAD524375:CAH524375 CJZ524375:CKD524375 CTV524375:CTZ524375 DDR524375:DDV524375 DNN524375:DNR524375 DXJ524375:DXN524375 EHF524375:EHJ524375 ERB524375:ERF524375 FAX524375:FBB524375 FKT524375:FKX524375 FUP524375:FUT524375 GEL524375:GEP524375 GOH524375:GOL524375 GYD524375:GYH524375 HHZ524375:HID524375 HRV524375:HRZ524375 IBR524375:IBV524375 ILN524375:ILR524375 IVJ524375:IVN524375 JFF524375:JFJ524375 JPB524375:JPF524375 JYX524375:JZB524375 KIT524375:KIX524375 KSP524375:KST524375 LCL524375:LCP524375 LMH524375:LML524375 LWD524375:LWH524375 MFZ524375:MGD524375 MPV524375:MPZ524375 MZR524375:MZV524375 NJN524375:NJR524375 NTJ524375:NTN524375 ODF524375:ODJ524375 ONB524375:ONF524375 OWX524375:OXB524375 PGT524375:PGX524375 PQP524375:PQT524375 QAL524375:QAP524375 QKH524375:QKL524375 QUD524375:QUH524375 RDZ524375:RED524375 RNV524375:RNZ524375 RXR524375:RXV524375 SHN524375:SHR524375 SRJ524375:SRN524375 TBF524375:TBJ524375 TLB524375:TLF524375 TUX524375:TVB524375 UET524375:UEX524375 UOP524375:UOT524375 UYL524375:UYP524375 VIH524375:VIL524375 VSD524375:VSH524375 WBZ524375:WCD524375 WLV524375:WLZ524375 WVR524375:WVV524375 J589911:N589911 JF589911:JJ589911 TB589911:TF589911 ACX589911:ADB589911 AMT589911:AMX589911 AWP589911:AWT589911 BGL589911:BGP589911 BQH589911:BQL589911 CAD589911:CAH589911 CJZ589911:CKD589911 CTV589911:CTZ589911 DDR589911:DDV589911 DNN589911:DNR589911 DXJ589911:DXN589911 EHF589911:EHJ589911 ERB589911:ERF589911 FAX589911:FBB589911 FKT589911:FKX589911 FUP589911:FUT589911 GEL589911:GEP589911 GOH589911:GOL589911 GYD589911:GYH589911 HHZ589911:HID589911 HRV589911:HRZ589911 IBR589911:IBV589911 ILN589911:ILR589911 IVJ589911:IVN589911 JFF589911:JFJ589911 JPB589911:JPF589911 JYX589911:JZB589911 KIT589911:KIX589911 KSP589911:KST589911 LCL589911:LCP589911 LMH589911:LML589911 LWD589911:LWH589911 MFZ589911:MGD589911 MPV589911:MPZ589911 MZR589911:MZV589911 NJN589911:NJR589911 NTJ589911:NTN589911 ODF589911:ODJ589911 ONB589911:ONF589911 OWX589911:OXB589911 PGT589911:PGX589911 PQP589911:PQT589911 QAL589911:QAP589911 QKH589911:QKL589911 QUD589911:QUH589911 RDZ589911:RED589911 RNV589911:RNZ589911 RXR589911:RXV589911 SHN589911:SHR589911 SRJ589911:SRN589911 TBF589911:TBJ589911 TLB589911:TLF589911 TUX589911:TVB589911 UET589911:UEX589911 UOP589911:UOT589911 UYL589911:UYP589911 VIH589911:VIL589911 VSD589911:VSH589911 WBZ589911:WCD589911 WLV589911:WLZ589911 WVR589911:WVV589911 J655447:N655447 JF655447:JJ655447 TB655447:TF655447 ACX655447:ADB655447 AMT655447:AMX655447 AWP655447:AWT655447 BGL655447:BGP655447 BQH655447:BQL655447 CAD655447:CAH655447 CJZ655447:CKD655447 CTV655447:CTZ655447 DDR655447:DDV655447 DNN655447:DNR655447 DXJ655447:DXN655447 EHF655447:EHJ655447 ERB655447:ERF655447 FAX655447:FBB655447 FKT655447:FKX655447 FUP655447:FUT655447 GEL655447:GEP655447 GOH655447:GOL655447 GYD655447:GYH655447 HHZ655447:HID655447 HRV655447:HRZ655447 IBR655447:IBV655447 ILN655447:ILR655447 IVJ655447:IVN655447 JFF655447:JFJ655447 JPB655447:JPF655447 JYX655447:JZB655447 KIT655447:KIX655447 KSP655447:KST655447 LCL655447:LCP655447 LMH655447:LML655447 LWD655447:LWH655447 MFZ655447:MGD655447 MPV655447:MPZ655447 MZR655447:MZV655447 NJN655447:NJR655447 NTJ655447:NTN655447 ODF655447:ODJ655447 ONB655447:ONF655447 OWX655447:OXB655447 PGT655447:PGX655447 PQP655447:PQT655447 QAL655447:QAP655447 QKH655447:QKL655447 QUD655447:QUH655447 RDZ655447:RED655447 RNV655447:RNZ655447 RXR655447:RXV655447 SHN655447:SHR655447 SRJ655447:SRN655447 TBF655447:TBJ655447 TLB655447:TLF655447 TUX655447:TVB655447 UET655447:UEX655447 UOP655447:UOT655447 UYL655447:UYP655447 VIH655447:VIL655447 VSD655447:VSH655447 WBZ655447:WCD655447 WLV655447:WLZ655447 WVR655447:WVV655447 J720983:N720983 JF720983:JJ720983 TB720983:TF720983 ACX720983:ADB720983 AMT720983:AMX720983 AWP720983:AWT720983 BGL720983:BGP720983 BQH720983:BQL720983 CAD720983:CAH720983 CJZ720983:CKD720983 CTV720983:CTZ720983 DDR720983:DDV720983 DNN720983:DNR720983 DXJ720983:DXN720983 EHF720983:EHJ720983 ERB720983:ERF720983 FAX720983:FBB720983 FKT720983:FKX720983 FUP720983:FUT720983 GEL720983:GEP720983 GOH720983:GOL720983 GYD720983:GYH720983 HHZ720983:HID720983 HRV720983:HRZ720983 IBR720983:IBV720983 ILN720983:ILR720983 IVJ720983:IVN720983 JFF720983:JFJ720983 JPB720983:JPF720983 JYX720983:JZB720983 KIT720983:KIX720983 KSP720983:KST720983 LCL720983:LCP720983 LMH720983:LML720983 LWD720983:LWH720983 MFZ720983:MGD720983 MPV720983:MPZ720983 MZR720983:MZV720983 NJN720983:NJR720983 NTJ720983:NTN720983 ODF720983:ODJ720983 ONB720983:ONF720983 OWX720983:OXB720983 PGT720983:PGX720983 PQP720983:PQT720983 QAL720983:QAP720983 QKH720983:QKL720983 QUD720983:QUH720983 RDZ720983:RED720983 RNV720983:RNZ720983 RXR720983:RXV720983 SHN720983:SHR720983 SRJ720983:SRN720983 TBF720983:TBJ720983 TLB720983:TLF720983 TUX720983:TVB720983 UET720983:UEX720983 UOP720983:UOT720983 UYL720983:UYP720983 VIH720983:VIL720983 VSD720983:VSH720983 WBZ720983:WCD720983 WLV720983:WLZ720983 WVR720983:WVV720983 J786519:N786519 JF786519:JJ786519 TB786519:TF786519 ACX786519:ADB786519 AMT786519:AMX786519 AWP786519:AWT786519 BGL786519:BGP786519 BQH786519:BQL786519 CAD786519:CAH786519 CJZ786519:CKD786519 CTV786519:CTZ786519 DDR786519:DDV786519 DNN786519:DNR786519 DXJ786519:DXN786519 EHF786519:EHJ786519 ERB786519:ERF786519 FAX786519:FBB786519 FKT786519:FKX786519 FUP786519:FUT786519 GEL786519:GEP786519 GOH786519:GOL786519 GYD786519:GYH786519 HHZ786519:HID786519 HRV786519:HRZ786519 IBR786519:IBV786519 ILN786519:ILR786519 IVJ786519:IVN786519 JFF786519:JFJ786519 JPB786519:JPF786519 JYX786519:JZB786519 KIT786519:KIX786519 KSP786519:KST786519 LCL786519:LCP786519 LMH786519:LML786519 LWD786519:LWH786519 MFZ786519:MGD786519 MPV786519:MPZ786519 MZR786519:MZV786519 NJN786519:NJR786519 NTJ786519:NTN786519 ODF786519:ODJ786519 ONB786519:ONF786519 OWX786519:OXB786519 PGT786519:PGX786519 PQP786519:PQT786519 QAL786519:QAP786519 QKH786519:QKL786519 QUD786519:QUH786519 RDZ786519:RED786519 RNV786519:RNZ786519 RXR786519:RXV786519 SHN786519:SHR786519 SRJ786519:SRN786519 TBF786519:TBJ786519 TLB786519:TLF786519 TUX786519:TVB786519 UET786519:UEX786519 UOP786519:UOT786519 UYL786519:UYP786519 VIH786519:VIL786519 VSD786519:VSH786519 WBZ786519:WCD786519 WLV786519:WLZ786519 WVR786519:WVV786519 J852055:N852055 JF852055:JJ852055 TB852055:TF852055 ACX852055:ADB852055 AMT852055:AMX852055 AWP852055:AWT852055 BGL852055:BGP852055 BQH852055:BQL852055 CAD852055:CAH852055 CJZ852055:CKD852055 CTV852055:CTZ852055 DDR852055:DDV852055 DNN852055:DNR852055 DXJ852055:DXN852055 EHF852055:EHJ852055 ERB852055:ERF852055 FAX852055:FBB852055 FKT852055:FKX852055 FUP852055:FUT852055 GEL852055:GEP852055 GOH852055:GOL852055 GYD852055:GYH852055 HHZ852055:HID852055 HRV852055:HRZ852055 IBR852055:IBV852055 ILN852055:ILR852055 IVJ852055:IVN852055 JFF852055:JFJ852055 JPB852055:JPF852055 JYX852055:JZB852055 KIT852055:KIX852055 KSP852055:KST852055 LCL852055:LCP852055 LMH852055:LML852055 LWD852055:LWH852055 MFZ852055:MGD852055 MPV852055:MPZ852055 MZR852055:MZV852055 NJN852055:NJR852055 NTJ852055:NTN852055 ODF852055:ODJ852055 ONB852055:ONF852055 OWX852055:OXB852055 PGT852055:PGX852055 PQP852055:PQT852055 QAL852055:QAP852055 QKH852055:QKL852055 QUD852055:QUH852055 RDZ852055:RED852055 RNV852055:RNZ852055 RXR852055:RXV852055 SHN852055:SHR852055 SRJ852055:SRN852055 TBF852055:TBJ852055 TLB852055:TLF852055 TUX852055:TVB852055 UET852055:UEX852055 UOP852055:UOT852055 UYL852055:UYP852055 VIH852055:VIL852055 VSD852055:VSH852055 WBZ852055:WCD852055 WLV852055:WLZ852055 WVR852055:WVV852055 J917591:N917591 JF917591:JJ917591 TB917591:TF917591 ACX917591:ADB917591 AMT917591:AMX917591 AWP917591:AWT917591 BGL917591:BGP917591 BQH917591:BQL917591 CAD917591:CAH917591 CJZ917591:CKD917591 CTV917591:CTZ917591 DDR917591:DDV917591 DNN917591:DNR917591 DXJ917591:DXN917591 EHF917591:EHJ917591 ERB917591:ERF917591 FAX917591:FBB917591 FKT917591:FKX917591 FUP917591:FUT917591 GEL917591:GEP917591 GOH917591:GOL917591 GYD917591:GYH917591 HHZ917591:HID917591 HRV917591:HRZ917591 IBR917591:IBV917591 ILN917591:ILR917591 IVJ917591:IVN917591 JFF917591:JFJ917591 JPB917591:JPF917591 JYX917591:JZB917591 KIT917591:KIX917591 KSP917591:KST917591 LCL917591:LCP917591 LMH917591:LML917591 LWD917591:LWH917591 MFZ917591:MGD917591 MPV917591:MPZ917591 MZR917591:MZV917591 NJN917591:NJR917591 NTJ917591:NTN917591 ODF917591:ODJ917591 ONB917591:ONF917591 OWX917591:OXB917591 PGT917591:PGX917591 PQP917591:PQT917591 QAL917591:QAP917591 QKH917591:QKL917591 QUD917591:QUH917591 RDZ917591:RED917591 RNV917591:RNZ917591 RXR917591:RXV917591 SHN917591:SHR917591 SRJ917591:SRN917591 TBF917591:TBJ917591 TLB917591:TLF917591 TUX917591:TVB917591 UET917591:UEX917591 UOP917591:UOT917591 UYL917591:UYP917591 VIH917591:VIL917591 VSD917591:VSH917591 WBZ917591:WCD917591 WLV917591:WLZ917591 WVR917591:WVV917591 J983127:N983127 JF983127:JJ983127 TB983127:TF983127 ACX983127:ADB983127 AMT983127:AMX983127 AWP983127:AWT983127 BGL983127:BGP983127 BQH983127:BQL983127 CAD983127:CAH983127 CJZ983127:CKD983127 CTV983127:CTZ983127 DDR983127:DDV983127 DNN983127:DNR983127 DXJ983127:DXN983127 EHF983127:EHJ983127 ERB983127:ERF983127 FAX983127:FBB983127 FKT983127:FKX983127 FUP983127:FUT983127 GEL983127:GEP983127 GOH983127:GOL983127 GYD983127:GYH983127 HHZ983127:HID983127 HRV983127:HRZ983127 IBR983127:IBV983127 ILN983127:ILR983127 IVJ983127:IVN983127 JFF983127:JFJ983127 JPB983127:JPF983127 JYX983127:JZB983127 KIT983127:KIX983127 KSP983127:KST983127 LCL983127:LCP983127 LMH983127:LML983127 LWD983127:LWH983127 MFZ983127:MGD983127 MPV983127:MPZ983127 MZR983127:MZV983127 NJN983127:NJR983127 NTJ983127:NTN983127 ODF983127:ODJ983127 ONB983127:ONF983127 OWX983127:OXB983127 PGT983127:PGX983127 PQP983127:PQT983127 QAL983127:QAP983127 QKH983127:QKL983127 QUD983127:QUH983127 RDZ983127:RED983127 RNV983127:RNZ983127 RXR983127:RXV983127 SHN983127:SHR983127 SRJ983127:SRN983127 TBF983127:TBJ983127 TLB983127:TLF983127 TUX983127:TVB983127 UET983127:UEX983127 UOP983127:UOT983127 UYL983127:UYP983127 VIH983127:VIL983127 VSD983127:VSH983127 WBZ983127:WCD983127 WLV983127:WLZ983127 WVR983127:WVV983127" xr:uid="{00000000-0002-0000-0900-000018000000}"/>
    <dataValidation allowBlank="1" showInputMessage="1" showErrorMessage="1" prompt="Total &quot;Other&quot; Revenue less Contractual Allowance (to include, Hospice, Respite, Workers Comp, etc.)   Any miscellaneous Revenue" sqref="J81:N81 JF81:JJ81 TB81:TF81 ACX81:ADB81 AMT81:AMX81 AWP81:AWT81 BGL81:BGP81 BQH81:BQL81 CAD81:CAH81 CJZ81:CKD81 CTV81:CTZ81 DDR81:DDV81 DNN81:DNR81 DXJ81:DXN81 EHF81:EHJ81 ERB81:ERF81 FAX81:FBB81 FKT81:FKX81 FUP81:FUT81 GEL81:GEP81 GOH81:GOL81 GYD81:GYH81 HHZ81:HID81 HRV81:HRZ81 IBR81:IBV81 ILN81:ILR81 IVJ81:IVN81 JFF81:JFJ81 JPB81:JPF81 JYX81:JZB81 KIT81:KIX81 KSP81:KST81 LCL81:LCP81 LMH81:LML81 LWD81:LWH81 MFZ81:MGD81 MPV81:MPZ81 MZR81:MZV81 NJN81:NJR81 NTJ81:NTN81 ODF81:ODJ81 ONB81:ONF81 OWX81:OXB81 PGT81:PGX81 PQP81:PQT81 QAL81:QAP81 QKH81:QKL81 QUD81:QUH81 RDZ81:RED81 RNV81:RNZ81 RXR81:RXV81 SHN81:SHR81 SRJ81:SRN81 TBF81:TBJ81 TLB81:TLF81 TUX81:TVB81 UET81:UEX81 UOP81:UOT81 UYL81:UYP81 VIH81:VIL81 VSD81:VSH81 WBZ81:WCD81 WLV81:WLZ81 WVR81:WVV81 J65617:N65617 JF65617:JJ65617 TB65617:TF65617 ACX65617:ADB65617 AMT65617:AMX65617 AWP65617:AWT65617 BGL65617:BGP65617 BQH65617:BQL65617 CAD65617:CAH65617 CJZ65617:CKD65617 CTV65617:CTZ65617 DDR65617:DDV65617 DNN65617:DNR65617 DXJ65617:DXN65617 EHF65617:EHJ65617 ERB65617:ERF65617 FAX65617:FBB65617 FKT65617:FKX65617 FUP65617:FUT65617 GEL65617:GEP65617 GOH65617:GOL65617 GYD65617:GYH65617 HHZ65617:HID65617 HRV65617:HRZ65617 IBR65617:IBV65617 ILN65617:ILR65617 IVJ65617:IVN65617 JFF65617:JFJ65617 JPB65617:JPF65617 JYX65617:JZB65617 KIT65617:KIX65617 KSP65617:KST65617 LCL65617:LCP65617 LMH65617:LML65617 LWD65617:LWH65617 MFZ65617:MGD65617 MPV65617:MPZ65617 MZR65617:MZV65617 NJN65617:NJR65617 NTJ65617:NTN65617 ODF65617:ODJ65617 ONB65617:ONF65617 OWX65617:OXB65617 PGT65617:PGX65617 PQP65617:PQT65617 QAL65617:QAP65617 QKH65617:QKL65617 QUD65617:QUH65617 RDZ65617:RED65617 RNV65617:RNZ65617 RXR65617:RXV65617 SHN65617:SHR65617 SRJ65617:SRN65617 TBF65617:TBJ65617 TLB65617:TLF65617 TUX65617:TVB65617 UET65617:UEX65617 UOP65617:UOT65617 UYL65617:UYP65617 VIH65617:VIL65617 VSD65617:VSH65617 WBZ65617:WCD65617 WLV65617:WLZ65617 WVR65617:WVV65617 J131153:N131153 JF131153:JJ131153 TB131153:TF131153 ACX131153:ADB131153 AMT131153:AMX131153 AWP131153:AWT131153 BGL131153:BGP131153 BQH131153:BQL131153 CAD131153:CAH131153 CJZ131153:CKD131153 CTV131153:CTZ131153 DDR131153:DDV131153 DNN131153:DNR131153 DXJ131153:DXN131153 EHF131153:EHJ131153 ERB131153:ERF131153 FAX131153:FBB131153 FKT131153:FKX131153 FUP131153:FUT131153 GEL131153:GEP131153 GOH131153:GOL131153 GYD131153:GYH131153 HHZ131153:HID131153 HRV131153:HRZ131153 IBR131153:IBV131153 ILN131153:ILR131153 IVJ131153:IVN131153 JFF131153:JFJ131153 JPB131153:JPF131153 JYX131153:JZB131153 KIT131153:KIX131153 KSP131153:KST131153 LCL131153:LCP131153 LMH131153:LML131153 LWD131153:LWH131153 MFZ131153:MGD131153 MPV131153:MPZ131153 MZR131153:MZV131153 NJN131153:NJR131153 NTJ131153:NTN131153 ODF131153:ODJ131153 ONB131153:ONF131153 OWX131153:OXB131153 PGT131153:PGX131153 PQP131153:PQT131153 QAL131153:QAP131153 QKH131153:QKL131153 QUD131153:QUH131153 RDZ131153:RED131153 RNV131153:RNZ131153 RXR131153:RXV131153 SHN131153:SHR131153 SRJ131153:SRN131153 TBF131153:TBJ131153 TLB131153:TLF131153 TUX131153:TVB131153 UET131153:UEX131153 UOP131153:UOT131153 UYL131153:UYP131153 VIH131153:VIL131153 VSD131153:VSH131153 WBZ131153:WCD131153 WLV131153:WLZ131153 WVR131153:WVV131153 J196689:N196689 JF196689:JJ196689 TB196689:TF196689 ACX196689:ADB196689 AMT196689:AMX196689 AWP196689:AWT196689 BGL196689:BGP196689 BQH196689:BQL196689 CAD196689:CAH196689 CJZ196689:CKD196689 CTV196689:CTZ196689 DDR196689:DDV196689 DNN196689:DNR196689 DXJ196689:DXN196689 EHF196689:EHJ196689 ERB196689:ERF196689 FAX196689:FBB196689 FKT196689:FKX196689 FUP196689:FUT196689 GEL196689:GEP196689 GOH196689:GOL196689 GYD196689:GYH196689 HHZ196689:HID196689 HRV196689:HRZ196689 IBR196689:IBV196689 ILN196689:ILR196689 IVJ196689:IVN196689 JFF196689:JFJ196689 JPB196689:JPF196689 JYX196689:JZB196689 KIT196689:KIX196689 KSP196689:KST196689 LCL196689:LCP196689 LMH196689:LML196689 LWD196689:LWH196689 MFZ196689:MGD196689 MPV196689:MPZ196689 MZR196689:MZV196689 NJN196689:NJR196689 NTJ196689:NTN196689 ODF196689:ODJ196689 ONB196689:ONF196689 OWX196689:OXB196689 PGT196689:PGX196689 PQP196689:PQT196689 QAL196689:QAP196689 QKH196689:QKL196689 QUD196689:QUH196689 RDZ196689:RED196689 RNV196689:RNZ196689 RXR196689:RXV196689 SHN196689:SHR196689 SRJ196689:SRN196689 TBF196689:TBJ196689 TLB196689:TLF196689 TUX196689:TVB196689 UET196689:UEX196689 UOP196689:UOT196689 UYL196689:UYP196689 VIH196689:VIL196689 VSD196689:VSH196689 WBZ196689:WCD196689 WLV196689:WLZ196689 WVR196689:WVV196689 J262225:N262225 JF262225:JJ262225 TB262225:TF262225 ACX262225:ADB262225 AMT262225:AMX262225 AWP262225:AWT262225 BGL262225:BGP262225 BQH262225:BQL262225 CAD262225:CAH262225 CJZ262225:CKD262225 CTV262225:CTZ262225 DDR262225:DDV262225 DNN262225:DNR262225 DXJ262225:DXN262225 EHF262225:EHJ262225 ERB262225:ERF262225 FAX262225:FBB262225 FKT262225:FKX262225 FUP262225:FUT262225 GEL262225:GEP262225 GOH262225:GOL262225 GYD262225:GYH262225 HHZ262225:HID262225 HRV262225:HRZ262225 IBR262225:IBV262225 ILN262225:ILR262225 IVJ262225:IVN262225 JFF262225:JFJ262225 JPB262225:JPF262225 JYX262225:JZB262225 KIT262225:KIX262225 KSP262225:KST262225 LCL262225:LCP262225 LMH262225:LML262225 LWD262225:LWH262225 MFZ262225:MGD262225 MPV262225:MPZ262225 MZR262225:MZV262225 NJN262225:NJR262225 NTJ262225:NTN262225 ODF262225:ODJ262225 ONB262225:ONF262225 OWX262225:OXB262225 PGT262225:PGX262225 PQP262225:PQT262225 QAL262225:QAP262225 QKH262225:QKL262225 QUD262225:QUH262225 RDZ262225:RED262225 RNV262225:RNZ262225 RXR262225:RXV262225 SHN262225:SHR262225 SRJ262225:SRN262225 TBF262225:TBJ262225 TLB262225:TLF262225 TUX262225:TVB262225 UET262225:UEX262225 UOP262225:UOT262225 UYL262225:UYP262225 VIH262225:VIL262225 VSD262225:VSH262225 WBZ262225:WCD262225 WLV262225:WLZ262225 WVR262225:WVV262225 J327761:N327761 JF327761:JJ327761 TB327761:TF327761 ACX327761:ADB327761 AMT327761:AMX327761 AWP327761:AWT327761 BGL327761:BGP327761 BQH327761:BQL327761 CAD327761:CAH327761 CJZ327761:CKD327761 CTV327761:CTZ327761 DDR327761:DDV327761 DNN327761:DNR327761 DXJ327761:DXN327761 EHF327761:EHJ327761 ERB327761:ERF327761 FAX327761:FBB327761 FKT327761:FKX327761 FUP327761:FUT327761 GEL327761:GEP327761 GOH327761:GOL327761 GYD327761:GYH327761 HHZ327761:HID327761 HRV327761:HRZ327761 IBR327761:IBV327761 ILN327761:ILR327761 IVJ327761:IVN327761 JFF327761:JFJ327761 JPB327761:JPF327761 JYX327761:JZB327761 KIT327761:KIX327761 KSP327761:KST327761 LCL327761:LCP327761 LMH327761:LML327761 LWD327761:LWH327761 MFZ327761:MGD327761 MPV327761:MPZ327761 MZR327761:MZV327761 NJN327761:NJR327761 NTJ327761:NTN327761 ODF327761:ODJ327761 ONB327761:ONF327761 OWX327761:OXB327761 PGT327761:PGX327761 PQP327761:PQT327761 QAL327761:QAP327761 QKH327761:QKL327761 QUD327761:QUH327761 RDZ327761:RED327761 RNV327761:RNZ327761 RXR327761:RXV327761 SHN327761:SHR327761 SRJ327761:SRN327761 TBF327761:TBJ327761 TLB327761:TLF327761 TUX327761:TVB327761 UET327761:UEX327761 UOP327761:UOT327761 UYL327761:UYP327761 VIH327761:VIL327761 VSD327761:VSH327761 WBZ327761:WCD327761 WLV327761:WLZ327761 WVR327761:WVV327761 J393297:N393297 JF393297:JJ393297 TB393297:TF393297 ACX393297:ADB393297 AMT393297:AMX393297 AWP393297:AWT393297 BGL393297:BGP393297 BQH393297:BQL393297 CAD393297:CAH393297 CJZ393297:CKD393297 CTV393297:CTZ393297 DDR393297:DDV393297 DNN393297:DNR393297 DXJ393297:DXN393297 EHF393297:EHJ393297 ERB393297:ERF393297 FAX393297:FBB393297 FKT393297:FKX393297 FUP393297:FUT393297 GEL393297:GEP393297 GOH393297:GOL393297 GYD393297:GYH393297 HHZ393297:HID393297 HRV393297:HRZ393297 IBR393297:IBV393297 ILN393297:ILR393297 IVJ393297:IVN393297 JFF393297:JFJ393297 JPB393297:JPF393297 JYX393297:JZB393297 KIT393297:KIX393297 KSP393297:KST393297 LCL393297:LCP393297 LMH393297:LML393297 LWD393297:LWH393297 MFZ393297:MGD393297 MPV393297:MPZ393297 MZR393297:MZV393297 NJN393297:NJR393297 NTJ393297:NTN393297 ODF393297:ODJ393297 ONB393297:ONF393297 OWX393297:OXB393297 PGT393297:PGX393297 PQP393297:PQT393297 QAL393297:QAP393297 QKH393297:QKL393297 QUD393297:QUH393297 RDZ393297:RED393297 RNV393297:RNZ393297 RXR393297:RXV393297 SHN393297:SHR393297 SRJ393297:SRN393297 TBF393297:TBJ393297 TLB393297:TLF393297 TUX393297:TVB393297 UET393297:UEX393297 UOP393297:UOT393297 UYL393297:UYP393297 VIH393297:VIL393297 VSD393297:VSH393297 WBZ393297:WCD393297 WLV393297:WLZ393297 WVR393297:WVV393297 J458833:N458833 JF458833:JJ458833 TB458833:TF458833 ACX458833:ADB458833 AMT458833:AMX458833 AWP458833:AWT458833 BGL458833:BGP458833 BQH458833:BQL458833 CAD458833:CAH458833 CJZ458833:CKD458833 CTV458833:CTZ458833 DDR458833:DDV458833 DNN458833:DNR458833 DXJ458833:DXN458833 EHF458833:EHJ458833 ERB458833:ERF458833 FAX458833:FBB458833 FKT458833:FKX458833 FUP458833:FUT458833 GEL458833:GEP458833 GOH458833:GOL458833 GYD458833:GYH458833 HHZ458833:HID458833 HRV458833:HRZ458833 IBR458833:IBV458833 ILN458833:ILR458833 IVJ458833:IVN458833 JFF458833:JFJ458833 JPB458833:JPF458833 JYX458833:JZB458833 KIT458833:KIX458833 KSP458833:KST458833 LCL458833:LCP458833 LMH458833:LML458833 LWD458833:LWH458833 MFZ458833:MGD458833 MPV458833:MPZ458833 MZR458833:MZV458833 NJN458833:NJR458833 NTJ458833:NTN458833 ODF458833:ODJ458833 ONB458833:ONF458833 OWX458833:OXB458833 PGT458833:PGX458833 PQP458833:PQT458833 QAL458833:QAP458833 QKH458833:QKL458833 QUD458833:QUH458833 RDZ458833:RED458833 RNV458833:RNZ458833 RXR458833:RXV458833 SHN458833:SHR458833 SRJ458833:SRN458833 TBF458833:TBJ458833 TLB458833:TLF458833 TUX458833:TVB458833 UET458833:UEX458833 UOP458833:UOT458833 UYL458833:UYP458833 VIH458833:VIL458833 VSD458833:VSH458833 WBZ458833:WCD458833 WLV458833:WLZ458833 WVR458833:WVV458833 J524369:N524369 JF524369:JJ524369 TB524369:TF524369 ACX524369:ADB524369 AMT524369:AMX524369 AWP524369:AWT524369 BGL524369:BGP524369 BQH524369:BQL524369 CAD524369:CAH524369 CJZ524369:CKD524369 CTV524369:CTZ524369 DDR524369:DDV524369 DNN524369:DNR524369 DXJ524369:DXN524369 EHF524369:EHJ524369 ERB524369:ERF524369 FAX524369:FBB524369 FKT524369:FKX524369 FUP524369:FUT524369 GEL524369:GEP524369 GOH524369:GOL524369 GYD524369:GYH524369 HHZ524369:HID524369 HRV524369:HRZ524369 IBR524369:IBV524369 ILN524369:ILR524369 IVJ524369:IVN524369 JFF524369:JFJ524369 JPB524369:JPF524369 JYX524369:JZB524369 KIT524369:KIX524369 KSP524369:KST524369 LCL524369:LCP524369 LMH524369:LML524369 LWD524369:LWH524369 MFZ524369:MGD524369 MPV524369:MPZ524369 MZR524369:MZV524369 NJN524369:NJR524369 NTJ524369:NTN524369 ODF524369:ODJ524369 ONB524369:ONF524369 OWX524369:OXB524369 PGT524369:PGX524369 PQP524369:PQT524369 QAL524369:QAP524369 QKH524369:QKL524369 QUD524369:QUH524369 RDZ524369:RED524369 RNV524369:RNZ524369 RXR524369:RXV524369 SHN524369:SHR524369 SRJ524369:SRN524369 TBF524369:TBJ524369 TLB524369:TLF524369 TUX524369:TVB524369 UET524369:UEX524369 UOP524369:UOT524369 UYL524369:UYP524369 VIH524369:VIL524369 VSD524369:VSH524369 WBZ524369:WCD524369 WLV524369:WLZ524369 WVR524369:WVV524369 J589905:N589905 JF589905:JJ589905 TB589905:TF589905 ACX589905:ADB589905 AMT589905:AMX589905 AWP589905:AWT589905 BGL589905:BGP589905 BQH589905:BQL589905 CAD589905:CAH589905 CJZ589905:CKD589905 CTV589905:CTZ589905 DDR589905:DDV589905 DNN589905:DNR589905 DXJ589905:DXN589905 EHF589905:EHJ589905 ERB589905:ERF589905 FAX589905:FBB589905 FKT589905:FKX589905 FUP589905:FUT589905 GEL589905:GEP589905 GOH589905:GOL589905 GYD589905:GYH589905 HHZ589905:HID589905 HRV589905:HRZ589905 IBR589905:IBV589905 ILN589905:ILR589905 IVJ589905:IVN589905 JFF589905:JFJ589905 JPB589905:JPF589905 JYX589905:JZB589905 KIT589905:KIX589905 KSP589905:KST589905 LCL589905:LCP589905 LMH589905:LML589905 LWD589905:LWH589905 MFZ589905:MGD589905 MPV589905:MPZ589905 MZR589905:MZV589905 NJN589905:NJR589905 NTJ589905:NTN589905 ODF589905:ODJ589905 ONB589905:ONF589905 OWX589905:OXB589905 PGT589905:PGX589905 PQP589905:PQT589905 QAL589905:QAP589905 QKH589905:QKL589905 QUD589905:QUH589905 RDZ589905:RED589905 RNV589905:RNZ589905 RXR589905:RXV589905 SHN589905:SHR589905 SRJ589905:SRN589905 TBF589905:TBJ589905 TLB589905:TLF589905 TUX589905:TVB589905 UET589905:UEX589905 UOP589905:UOT589905 UYL589905:UYP589905 VIH589905:VIL589905 VSD589905:VSH589905 WBZ589905:WCD589905 WLV589905:WLZ589905 WVR589905:WVV589905 J655441:N655441 JF655441:JJ655441 TB655441:TF655441 ACX655441:ADB655441 AMT655441:AMX655441 AWP655441:AWT655441 BGL655441:BGP655441 BQH655441:BQL655441 CAD655441:CAH655441 CJZ655441:CKD655441 CTV655441:CTZ655441 DDR655441:DDV655441 DNN655441:DNR655441 DXJ655441:DXN655441 EHF655441:EHJ655441 ERB655441:ERF655441 FAX655441:FBB655441 FKT655441:FKX655441 FUP655441:FUT655441 GEL655441:GEP655441 GOH655441:GOL655441 GYD655441:GYH655441 HHZ655441:HID655441 HRV655441:HRZ655441 IBR655441:IBV655441 ILN655441:ILR655441 IVJ655441:IVN655441 JFF655441:JFJ655441 JPB655441:JPF655441 JYX655441:JZB655441 KIT655441:KIX655441 KSP655441:KST655441 LCL655441:LCP655441 LMH655441:LML655441 LWD655441:LWH655441 MFZ655441:MGD655441 MPV655441:MPZ655441 MZR655441:MZV655441 NJN655441:NJR655441 NTJ655441:NTN655441 ODF655441:ODJ655441 ONB655441:ONF655441 OWX655441:OXB655441 PGT655441:PGX655441 PQP655441:PQT655441 QAL655441:QAP655441 QKH655441:QKL655441 QUD655441:QUH655441 RDZ655441:RED655441 RNV655441:RNZ655441 RXR655441:RXV655441 SHN655441:SHR655441 SRJ655441:SRN655441 TBF655441:TBJ655441 TLB655441:TLF655441 TUX655441:TVB655441 UET655441:UEX655441 UOP655441:UOT655441 UYL655441:UYP655441 VIH655441:VIL655441 VSD655441:VSH655441 WBZ655441:WCD655441 WLV655441:WLZ655441 WVR655441:WVV655441 J720977:N720977 JF720977:JJ720977 TB720977:TF720977 ACX720977:ADB720977 AMT720977:AMX720977 AWP720977:AWT720977 BGL720977:BGP720977 BQH720977:BQL720977 CAD720977:CAH720977 CJZ720977:CKD720977 CTV720977:CTZ720977 DDR720977:DDV720977 DNN720977:DNR720977 DXJ720977:DXN720977 EHF720977:EHJ720977 ERB720977:ERF720977 FAX720977:FBB720977 FKT720977:FKX720977 FUP720977:FUT720977 GEL720977:GEP720977 GOH720977:GOL720977 GYD720977:GYH720977 HHZ720977:HID720977 HRV720977:HRZ720977 IBR720977:IBV720977 ILN720977:ILR720977 IVJ720977:IVN720977 JFF720977:JFJ720977 JPB720977:JPF720977 JYX720977:JZB720977 KIT720977:KIX720977 KSP720977:KST720977 LCL720977:LCP720977 LMH720977:LML720977 LWD720977:LWH720977 MFZ720977:MGD720977 MPV720977:MPZ720977 MZR720977:MZV720977 NJN720977:NJR720977 NTJ720977:NTN720977 ODF720977:ODJ720977 ONB720977:ONF720977 OWX720977:OXB720977 PGT720977:PGX720977 PQP720977:PQT720977 QAL720977:QAP720977 QKH720977:QKL720977 QUD720977:QUH720977 RDZ720977:RED720977 RNV720977:RNZ720977 RXR720977:RXV720977 SHN720977:SHR720977 SRJ720977:SRN720977 TBF720977:TBJ720977 TLB720977:TLF720977 TUX720977:TVB720977 UET720977:UEX720977 UOP720977:UOT720977 UYL720977:UYP720977 VIH720977:VIL720977 VSD720977:VSH720977 WBZ720977:WCD720977 WLV720977:WLZ720977 WVR720977:WVV720977 J786513:N786513 JF786513:JJ786513 TB786513:TF786513 ACX786513:ADB786513 AMT786513:AMX786513 AWP786513:AWT786513 BGL786513:BGP786513 BQH786513:BQL786513 CAD786513:CAH786513 CJZ786513:CKD786513 CTV786513:CTZ786513 DDR786513:DDV786513 DNN786513:DNR786513 DXJ786513:DXN786513 EHF786513:EHJ786513 ERB786513:ERF786513 FAX786513:FBB786513 FKT786513:FKX786513 FUP786513:FUT786513 GEL786513:GEP786513 GOH786513:GOL786513 GYD786513:GYH786513 HHZ786513:HID786513 HRV786513:HRZ786513 IBR786513:IBV786513 ILN786513:ILR786513 IVJ786513:IVN786513 JFF786513:JFJ786513 JPB786513:JPF786513 JYX786513:JZB786513 KIT786513:KIX786513 KSP786513:KST786513 LCL786513:LCP786513 LMH786513:LML786513 LWD786513:LWH786513 MFZ786513:MGD786513 MPV786513:MPZ786513 MZR786513:MZV786513 NJN786513:NJR786513 NTJ786513:NTN786513 ODF786513:ODJ786513 ONB786513:ONF786513 OWX786513:OXB786513 PGT786513:PGX786513 PQP786513:PQT786513 QAL786513:QAP786513 QKH786513:QKL786513 QUD786513:QUH786513 RDZ786513:RED786513 RNV786513:RNZ786513 RXR786513:RXV786513 SHN786513:SHR786513 SRJ786513:SRN786513 TBF786513:TBJ786513 TLB786513:TLF786513 TUX786513:TVB786513 UET786513:UEX786513 UOP786513:UOT786513 UYL786513:UYP786513 VIH786513:VIL786513 VSD786513:VSH786513 WBZ786513:WCD786513 WLV786513:WLZ786513 WVR786513:WVV786513 J852049:N852049 JF852049:JJ852049 TB852049:TF852049 ACX852049:ADB852049 AMT852049:AMX852049 AWP852049:AWT852049 BGL852049:BGP852049 BQH852049:BQL852049 CAD852049:CAH852049 CJZ852049:CKD852049 CTV852049:CTZ852049 DDR852049:DDV852049 DNN852049:DNR852049 DXJ852049:DXN852049 EHF852049:EHJ852049 ERB852049:ERF852049 FAX852049:FBB852049 FKT852049:FKX852049 FUP852049:FUT852049 GEL852049:GEP852049 GOH852049:GOL852049 GYD852049:GYH852049 HHZ852049:HID852049 HRV852049:HRZ852049 IBR852049:IBV852049 ILN852049:ILR852049 IVJ852049:IVN852049 JFF852049:JFJ852049 JPB852049:JPF852049 JYX852049:JZB852049 KIT852049:KIX852049 KSP852049:KST852049 LCL852049:LCP852049 LMH852049:LML852049 LWD852049:LWH852049 MFZ852049:MGD852049 MPV852049:MPZ852049 MZR852049:MZV852049 NJN852049:NJR852049 NTJ852049:NTN852049 ODF852049:ODJ852049 ONB852049:ONF852049 OWX852049:OXB852049 PGT852049:PGX852049 PQP852049:PQT852049 QAL852049:QAP852049 QKH852049:QKL852049 QUD852049:QUH852049 RDZ852049:RED852049 RNV852049:RNZ852049 RXR852049:RXV852049 SHN852049:SHR852049 SRJ852049:SRN852049 TBF852049:TBJ852049 TLB852049:TLF852049 TUX852049:TVB852049 UET852049:UEX852049 UOP852049:UOT852049 UYL852049:UYP852049 VIH852049:VIL852049 VSD852049:VSH852049 WBZ852049:WCD852049 WLV852049:WLZ852049 WVR852049:WVV852049 J917585:N917585 JF917585:JJ917585 TB917585:TF917585 ACX917585:ADB917585 AMT917585:AMX917585 AWP917585:AWT917585 BGL917585:BGP917585 BQH917585:BQL917585 CAD917585:CAH917585 CJZ917585:CKD917585 CTV917585:CTZ917585 DDR917585:DDV917585 DNN917585:DNR917585 DXJ917585:DXN917585 EHF917585:EHJ917585 ERB917585:ERF917585 FAX917585:FBB917585 FKT917585:FKX917585 FUP917585:FUT917585 GEL917585:GEP917585 GOH917585:GOL917585 GYD917585:GYH917585 HHZ917585:HID917585 HRV917585:HRZ917585 IBR917585:IBV917585 ILN917585:ILR917585 IVJ917585:IVN917585 JFF917585:JFJ917585 JPB917585:JPF917585 JYX917585:JZB917585 KIT917585:KIX917585 KSP917585:KST917585 LCL917585:LCP917585 LMH917585:LML917585 LWD917585:LWH917585 MFZ917585:MGD917585 MPV917585:MPZ917585 MZR917585:MZV917585 NJN917585:NJR917585 NTJ917585:NTN917585 ODF917585:ODJ917585 ONB917585:ONF917585 OWX917585:OXB917585 PGT917585:PGX917585 PQP917585:PQT917585 QAL917585:QAP917585 QKH917585:QKL917585 QUD917585:QUH917585 RDZ917585:RED917585 RNV917585:RNZ917585 RXR917585:RXV917585 SHN917585:SHR917585 SRJ917585:SRN917585 TBF917585:TBJ917585 TLB917585:TLF917585 TUX917585:TVB917585 UET917585:UEX917585 UOP917585:UOT917585 UYL917585:UYP917585 VIH917585:VIL917585 VSD917585:VSH917585 WBZ917585:WCD917585 WLV917585:WLZ917585 WVR917585:WVV917585 J983121:N983121 JF983121:JJ983121 TB983121:TF983121 ACX983121:ADB983121 AMT983121:AMX983121 AWP983121:AWT983121 BGL983121:BGP983121 BQH983121:BQL983121 CAD983121:CAH983121 CJZ983121:CKD983121 CTV983121:CTZ983121 DDR983121:DDV983121 DNN983121:DNR983121 DXJ983121:DXN983121 EHF983121:EHJ983121 ERB983121:ERF983121 FAX983121:FBB983121 FKT983121:FKX983121 FUP983121:FUT983121 GEL983121:GEP983121 GOH983121:GOL983121 GYD983121:GYH983121 HHZ983121:HID983121 HRV983121:HRZ983121 IBR983121:IBV983121 ILN983121:ILR983121 IVJ983121:IVN983121 JFF983121:JFJ983121 JPB983121:JPF983121 JYX983121:JZB983121 KIT983121:KIX983121 KSP983121:KST983121 LCL983121:LCP983121 LMH983121:LML983121 LWD983121:LWH983121 MFZ983121:MGD983121 MPV983121:MPZ983121 MZR983121:MZV983121 NJN983121:NJR983121 NTJ983121:NTN983121 ODF983121:ODJ983121 ONB983121:ONF983121 OWX983121:OXB983121 PGT983121:PGX983121 PQP983121:PQT983121 QAL983121:QAP983121 QKH983121:QKL983121 QUD983121:QUH983121 RDZ983121:RED983121 RNV983121:RNZ983121 RXR983121:RXV983121 SHN983121:SHR983121 SRJ983121:SRN983121 TBF983121:TBJ983121 TLB983121:TLF983121 TUX983121:TVB983121 UET983121:UEX983121 UOP983121:UOT983121 UYL983121:UYP983121 VIH983121:VIL983121 VSD983121:VSH983121 WBZ983121:WCD983121 WLV983121:WLZ983121 WVR983121:WVV983121" xr:uid="{00000000-0002-0000-0900-000019000000}"/>
    <dataValidation allowBlank="1" showInputMessage="1" showErrorMessage="1" prompt="Gross Part B Revenue less Contractual Allowance (PT-OT-ST)" sqref="J80:N80 JF80:JJ80 TB80:TF80 ACX80:ADB80 AMT80:AMX80 AWP80:AWT80 BGL80:BGP80 BQH80:BQL80 CAD80:CAH80 CJZ80:CKD80 CTV80:CTZ80 DDR80:DDV80 DNN80:DNR80 DXJ80:DXN80 EHF80:EHJ80 ERB80:ERF80 FAX80:FBB80 FKT80:FKX80 FUP80:FUT80 GEL80:GEP80 GOH80:GOL80 GYD80:GYH80 HHZ80:HID80 HRV80:HRZ80 IBR80:IBV80 ILN80:ILR80 IVJ80:IVN80 JFF80:JFJ80 JPB80:JPF80 JYX80:JZB80 KIT80:KIX80 KSP80:KST80 LCL80:LCP80 LMH80:LML80 LWD80:LWH80 MFZ80:MGD80 MPV80:MPZ80 MZR80:MZV80 NJN80:NJR80 NTJ80:NTN80 ODF80:ODJ80 ONB80:ONF80 OWX80:OXB80 PGT80:PGX80 PQP80:PQT80 QAL80:QAP80 QKH80:QKL80 QUD80:QUH80 RDZ80:RED80 RNV80:RNZ80 RXR80:RXV80 SHN80:SHR80 SRJ80:SRN80 TBF80:TBJ80 TLB80:TLF80 TUX80:TVB80 UET80:UEX80 UOP80:UOT80 UYL80:UYP80 VIH80:VIL80 VSD80:VSH80 WBZ80:WCD80 WLV80:WLZ80 WVR80:WVV80 J65616:N65616 JF65616:JJ65616 TB65616:TF65616 ACX65616:ADB65616 AMT65616:AMX65616 AWP65616:AWT65616 BGL65616:BGP65616 BQH65616:BQL65616 CAD65616:CAH65616 CJZ65616:CKD65616 CTV65616:CTZ65616 DDR65616:DDV65616 DNN65616:DNR65616 DXJ65616:DXN65616 EHF65616:EHJ65616 ERB65616:ERF65616 FAX65616:FBB65616 FKT65616:FKX65616 FUP65616:FUT65616 GEL65616:GEP65616 GOH65616:GOL65616 GYD65616:GYH65616 HHZ65616:HID65616 HRV65616:HRZ65616 IBR65616:IBV65616 ILN65616:ILR65616 IVJ65616:IVN65616 JFF65616:JFJ65616 JPB65616:JPF65616 JYX65616:JZB65616 KIT65616:KIX65616 KSP65616:KST65616 LCL65616:LCP65616 LMH65616:LML65616 LWD65616:LWH65616 MFZ65616:MGD65616 MPV65616:MPZ65616 MZR65616:MZV65616 NJN65616:NJR65616 NTJ65616:NTN65616 ODF65616:ODJ65616 ONB65616:ONF65616 OWX65616:OXB65616 PGT65616:PGX65616 PQP65616:PQT65616 QAL65616:QAP65616 QKH65616:QKL65616 QUD65616:QUH65616 RDZ65616:RED65616 RNV65616:RNZ65616 RXR65616:RXV65616 SHN65616:SHR65616 SRJ65616:SRN65616 TBF65616:TBJ65616 TLB65616:TLF65616 TUX65616:TVB65616 UET65616:UEX65616 UOP65616:UOT65616 UYL65616:UYP65616 VIH65616:VIL65616 VSD65616:VSH65616 WBZ65616:WCD65616 WLV65616:WLZ65616 WVR65616:WVV65616 J131152:N131152 JF131152:JJ131152 TB131152:TF131152 ACX131152:ADB131152 AMT131152:AMX131152 AWP131152:AWT131152 BGL131152:BGP131152 BQH131152:BQL131152 CAD131152:CAH131152 CJZ131152:CKD131152 CTV131152:CTZ131152 DDR131152:DDV131152 DNN131152:DNR131152 DXJ131152:DXN131152 EHF131152:EHJ131152 ERB131152:ERF131152 FAX131152:FBB131152 FKT131152:FKX131152 FUP131152:FUT131152 GEL131152:GEP131152 GOH131152:GOL131152 GYD131152:GYH131152 HHZ131152:HID131152 HRV131152:HRZ131152 IBR131152:IBV131152 ILN131152:ILR131152 IVJ131152:IVN131152 JFF131152:JFJ131152 JPB131152:JPF131152 JYX131152:JZB131152 KIT131152:KIX131152 KSP131152:KST131152 LCL131152:LCP131152 LMH131152:LML131152 LWD131152:LWH131152 MFZ131152:MGD131152 MPV131152:MPZ131152 MZR131152:MZV131152 NJN131152:NJR131152 NTJ131152:NTN131152 ODF131152:ODJ131152 ONB131152:ONF131152 OWX131152:OXB131152 PGT131152:PGX131152 PQP131152:PQT131152 QAL131152:QAP131152 QKH131152:QKL131152 QUD131152:QUH131152 RDZ131152:RED131152 RNV131152:RNZ131152 RXR131152:RXV131152 SHN131152:SHR131152 SRJ131152:SRN131152 TBF131152:TBJ131152 TLB131152:TLF131152 TUX131152:TVB131152 UET131152:UEX131152 UOP131152:UOT131152 UYL131152:UYP131152 VIH131152:VIL131152 VSD131152:VSH131152 WBZ131152:WCD131152 WLV131152:WLZ131152 WVR131152:WVV131152 J196688:N196688 JF196688:JJ196688 TB196688:TF196688 ACX196688:ADB196688 AMT196688:AMX196688 AWP196688:AWT196688 BGL196688:BGP196688 BQH196688:BQL196688 CAD196688:CAH196688 CJZ196688:CKD196688 CTV196688:CTZ196688 DDR196688:DDV196688 DNN196688:DNR196688 DXJ196688:DXN196688 EHF196688:EHJ196688 ERB196688:ERF196688 FAX196688:FBB196688 FKT196688:FKX196688 FUP196688:FUT196688 GEL196688:GEP196688 GOH196688:GOL196688 GYD196688:GYH196688 HHZ196688:HID196688 HRV196688:HRZ196688 IBR196688:IBV196688 ILN196688:ILR196688 IVJ196688:IVN196688 JFF196688:JFJ196688 JPB196688:JPF196688 JYX196688:JZB196688 KIT196688:KIX196688 KSP196688:KST196688 LCL196688:LCP196688 LMH196688:LML196688 LWD196688:LWH196688 MFZ196688:MGD196688 MPV196688:MPZ196688 MZR196688:MZV196688 NJN196688:NJR196688 NTJ196688:NTN196688 ODF196688:ODJ196688 ONB196688:ONF196688 OWX196688:OXB196688 PGT196688:PGX196688 PQP196688:PQT196688 QAL196688:QAP196688 QKH196688:QKL196688 QUD196688:QUH196688 RDZ196688:RED196688 RNV196688:RNZ196688 RXR196688:RXV196688 SHN196688:SHR196688 SRJ196688:SRN196688 TBF196688:TBJ196688 TLB196688:TLF196688 TUX196688:TVB196688 UET196688:UEX196688 UOP196688:UOT196688 UYL196688:UYP196688 VIH196688:VIL196688 VSD196688:VSH196688 WBZ196688:WCD196688 WLV196688:WLZ196688 WVR196688:WVV196688 J262224:N262224 JF262224:JJ262224 TB262224:TF262224 ACX262224:ADB262224 AMT262224:AMX262224 AWP262224:AWT262224 BGL262224:BGP262224 BQH262224:BQL262224 CAD262224:CAH262224 CJZ262224:CKD262224 CTV262224:CTZ262224 DDR262224:DDV262224 DNN262224:DNR262224 DXJ262224:DXN262224 EHF262224:EHJ262224 ERB262224:ERF262224 FAX262224:FBB262224 FKT262224:FKX262224 FUP262224:FUT262224 GEL262224:GEP262224 GOH262224:GOL262224 GYD262224:GYH262224 HHZ262224:HID262224 HRV262224:HRZ262224 IBR262224:IBV262224 ILN262224:ILR262224 IVJ262224:IVN262224 JFF262224:JFJ262224 JPB262224:JPF262224 JYX262224:JZB262224 KIT262224:KIX262224 KSP262224:KST262224 LCL262224:LCP262224 LMH262224:LML262224 LWD262224:LWH262224 MFZ262224:MGD262224 MPV262224:MPZ262224 MZR262224:MZV262224 NJN262224:NJR262224 NTJ262224:NTN262224 ODF262224:ODJ262224 ONB262224:ONF262224 OWX262224:OXB262224 PGT262224:PGX262224 PQP262224:PQT262224 QAL262224:QAP262224 QKH262224:QKL262224 QUD262224:QUH262224 RDZ262224:RED262224 RNV262224:RNZ262224 RXR262224:RXV262224 SHN262224:SHR262224 SRJ262224:SRN262224 TBF262224:TBJ262224 TLB262224:TLF262224 TUX262224:TVB262224 UET262224:UEX262224 UOP262224:UOT262224 UYL262224:UYP262224 VIH262224:VIL262224 VSD262224:VSH262224 WBZ262224:WCD262224 WLV262224:WLZ262224 WVR262224:WVV262224 J327760:N327760 JF327760:JJ327760 TB327760:TF327760 ACX327760:ADB327760 AMT327760:AMX327760 AWP327760:AWT327760 BGL327760:BGP327760 BQH327760:BQL327760 CAD327760:CAH327760 CJZ327760:CKD327760 CTV327760:CTZ327760 DDR327760:DDV327760 DNN327760:DNR327760 DXJ327760:DXN327760 EHF327760:EHJ327760 ERB327760:ERF327760 FAX327760:FBB327760 FKT327760:FKX327760 FUP327760:FUT327760 GEL327760:GEP327760 GOH327760:GOL327760 GYD327760:GYH327760 HHZ327760:HID327760 HRV327760:HRZ327760 IBR327760:IBV327760 ILN327760:ILR327760 IVJ327760:IVN327760 JFF327760:JFJ327760 JPB327760:JPF327760 JYX327760:JZB327760 KIT327760:KIX327760 KSP327760:KST327760 LCL327760:LCP327760 LMH327760:LML327760 LWD327760:LWH327760 MFZ327760:MGD327760 MPV327760:MPZ327760 MZR327760:MZV327760 NJN327760:NJR327760 NTJ327760:NTN327760 ODF327760:ODJ327760 ONB327760:ONF327760 OWX327760:OXB327760 PGT327760:PGX327760 PQP327760:PQT327760 QAL327760:QAP327760 QKH327760:QKL327760 QUD327760:QUH327760 RDZ327760:RED327760 RNV327760:RNZ327760 RXR327760:RXV327760 SHN327760:SHR327760 SRJ327760:SRN327760 TBF327760:TBJ327760 TLB327760:TLF327760 TUX327760:TVB327760 UET327760:UEX327760 UOP327760:UOT327760 UYL327760:UYP327760 VIH327760:VIL327760 VSD327760:VSH327760 WBZ327760:WCD327760 WLV327760:WLZ327760 WVR327760:WVV327760 J393296:N393296 JF393296:JJ393296 TB393296:TF393296 ACX393296:ADB393296 AMT393296:AMX393296 AWP393296:AWT393296 BGL393296:BGP393296 BQH393296:BQL393296 CAD393296:CAH393296 CJZ393296:CKD393296 CTV393296:CTZ393296 DDR393296:DDV393296 DNN393296:DNR393296 DXJ393296:DXN393296 EHF393296:EHJ393296 ERB393296:ERF393296 FAX393296:FBB393296 FKT393296:FKX393296 FUP393296:FUT393296 GEL393296:GEP393296 GOH393296:GOL393296 GYD393296:GYH393296 HHZ393296:HID393296 HRV393296:HRZ393296 IBR393296:IBV393296 ILN393296:ILR393296 IVJ393296:IVN393296 JFF393296:JFJ393296 JPB393296:JPF393296 JYX393296:JZB393296 KIT393296:KIX393296 KSP393296:KST393296 LCL393296:LCP393296 LMH393296:LML393296 LWD393296:LWH393296 MFZ393296:MGD393296 MPV393296:MPZ393296 MZR393296:MZV393296 NJN393296:NJR393296 NTJ393296:NTN393296 ODF393296:ODJ393296 ONB393296:ONF393296 OWX393296:OXB393296 PGT393296:PGX393296 PQP393296:PQT393296 QAL393296:QAP393296 QKH393296:QKL393296 QUD393296:QUH393296 RDZ393296:RED393296 RNV393296:RNZ393296 RXR393296:RXV393296 SHN393296:SHR393296 SRJ393296:SRN393296 TBF393296:TBJ393296 TLB393296:TLF393296 TUX393296:TVB393296 UET393296:UEX393296 UOP393296:UOT393296 UYL393296:UYP393296 VIH393296:VIL393296 VSD393296:VSH393296 WBZ393296:WCD393296 WLV393296:WLZ393296 WVR393296:WVV393296 J458832:N458832 JF458832:JJ458832 TB458832:TF458832 ACX458832:ADB458832 AMT458832:AMX458832 AWP458832:AWT458832 BGL458832:BGP458832 BQH458832:BQL458832 CAD458832:CAH458832 CJZ458832:CKD458832 CTV458832:CTZ458832 DDR458832:DDV458832 DNN458832:DNR458832 DXJ458832:DXN458832 EHF458832:EHJ458832 ERB458832:ERF458832 FAX458832:FBB458832 FKT458832:FKX458832 FUP458832:FUT458832 GEL458832:GEP458832 GOH458832:GOL458832 GYD458832:GYH458832 HHZ458832:HID458832 HRV458832:HRZ458832 IBR458832:IBV458832 ILN458832:ILR458832 IVJ458832:IVN458832 JFF458832:JFJ458832 JPB458832:JPF458832 JYX458832:JZB458832 KIT458832:KIX458832 KSP458832:KST458832 LCL458832:LCP458832 LMH458832:LML458832 LWD458832:LWH458832 MFZ458832:MGD458832 MPV458832:MPZ458832 MZR458832:MZV458832 NJN458832:NJR458832 NTJ458832:NTN458832 ODF458832:ODJ458832 ONB458832:ONF458832 OWX458832:OXB458832 PGT458832:PGX458832 PQP458832:PQT458832 QAL458832:QAP458832 QKH458832:QKL458832 QUD458832:QUH458832 RDZ458832:RED458832 RNV458832:RNZ458832 RXR458832:RXV458832 SHN458832:SHR458832 SRJ458832:SRN458832 TBF458832:TBJ458832 TLB458832:TLF458832 TUX458832:TVB458832 UET458832:UEX458832 UOP458832:UOT458832 UYL458832:UYP458832 VIH458832:VIL458832 VSD458832:VSH458832 WBZ458832:WCD458832 WLV458832:WLZ458832 WVR458832:WVV458832 J524368:N524368 JF524368:JJ524368 TB524368:TF524368 ACX524368:ADB524368 AMT524368:AMX524368 AWP524368:AWT524368 BGL524368:BGP524368 BQH524368:BQL524368 CAD524368:CAH524368 CJZ524368:CKD524368 CTV524368:CTZ524368 DDR524368:DDV524368 DNN524368:DNR524368 DXJ524368:DXN524368 EHF524368:EHJ524368 ERB524368:ERF524368 FAX524368:FBB524368 FKT524368:FKX524368 FUP524368:FUT524368 GEL524368:GEP524368 GOH524368:GOL524368 GYD524368:GYH524368 HHZ524368:HID524368 HRV524368:HRZ524368 IBR524368:IBV524368 ILN524368:ILR524368 IVJ524368:IVN524368 JFF524368:JFJ524368 JPB524368:JPF524368 JYX524368:JZB524368 KIT524368:KIX524368 KSP524368:KST524368 LCL524368:LCP524368 LMH524368:LML524368 LWD524368:LWH524368 MFZ524368:MGD524368 MPV524368:MPZ524368 MZR524368:MZV524368 NJN524368:NJR524368 NTJ524368:NTN524368 ODF524368:ODJ524368 ONB524368:ONF524368 OWX524368:OXB524368 PGT524368:PGX524368 PQP524368:PQT524368 QAL524368:QAP524368 QKH524368:QKL524368 QUD524368:QUH524368 RDZ524368:RED524368 RNV524368:RNZ524368 RXR524368:RXV524368 SHN524368:SHR524368 SRJ524368:SRN524368 TBF524368:TBJ524368 TLB524368:TLF524368 TUX524368:TVB524368 UET524368:UEX524368 UOP524368:UOT524368 UYL524368:UYP524368 VIH524368:VIL524368 VSD524368:VSH524368 WBZ524368:WCD524368 WLV524368:WLZ524368 WVR524368:WVV524368 J589904:N589904 JF589904:JJ589904 TB589904:TF589904 ACX589904:ADB589904 AMT589904:AMX589904 AWP589904:AWT589904 BGL589904:BGP589904 BQH589904:BQL589904 CAD589904:CAH589904 CJZ589904:CKD589904 CTV589904:CTZ589904 DDR589904:DDV589904 DNN589904:DNR589904 DXJ589904:DXN589904 EHF589904:EHJ589904 ERB589904:ERF589904 FAX589904:FBB589904 FKT589904:FKX589904 FUP589904:FUT589904 GEL589904:GEP589904 GOH589904:GOL589904 GYD589904:GYH589904 HHZ589904:HID589904 HRV589904:HRZ589904 IBR589904:IBV589904 ILN589904:ILR589904 IVJ589904:IVN589904 JFF589904:JFJ589904 JPB589904:JPF589904 JYX589904:JZB589904 KIT589904:KIX589904 KSP589904:KST589904 LCL589904:LCP589904 LMH589904:LML589904 LWD589904:LWH589904 MFZ589904:MGD589904 MPV589904:MPZ589904 MZR589904:MZV589904 NJN589904:NJR589904 NTJ589904:NTN589904 ODF589904:ODJ589904 ONB589904:ONF589904 OWX589904:OXB589904 PGT589904:PGX589904 PQP589904:PQT589904 QAL589904:QAP589904 QKH589904:QKL589904 QUD589904:QUH589904 RDZ589904:RED589904 RNV589904:RNZ589904 RXR589904:RXV589904 SHN589904:SHR589904 SRJ589904:SRN589904 TBF589904:TBJ589904 TLB589904:TLF589904 TUX589904:TVB589904 UET589904:UEX589904 UOP589904:UOT589904 UYL589904:UYP589904 VIH589904:VIL589904 VSD589904:VSH589904 WBZ589904:WCD589904 WLV589904:WLZ589904 WVR589904:WVV589904 J655440:N655440 JF655440:JJ655440 TB655440:TF655440 ACX655440:ADB655440 AMT655440:AMX655440 AWP655440:AWT655440 BGL655440:BGP655440 BQH655440:BQL655440 CAD655440:CAH655440 CJZ655440:CKD655440 CTV655440:CTZ655440 DDR655440:DDV655440 DNN655440:DNR655440 DXJ655440:DXN655440 EHF655440:EHJ655440 ERB655440:ERF655440 FAX655440:FBB655440 FKT655440:FKX655440 FUP655440:FUT655440 GEL655440:GEP655440 GOH655440:GOL655440 GYD655440:GYH655440 HHZ655440:HID655440 HRV655440:HRZ655440 IBR655440:IBV655440 ILN655440:ILR655440 IVJ655440:IVN655440 JFF655440:JFJ655440 JPB655440:JPF655440 JYX655440:JZB655440 KIT655440:KIX655440 KSP655440:KST655440 LCL655440:LCP655440 LMH655440:LML655440 LWD655440:LWH655440 MFZ655440:MGD655440 MPV655440:MPZ655440 MZR655440:MZV655440 NJN655440:NJR655440 NTJ655440:NTN655440 ODF655440:ODJ655440 ONB655440:ONF655440 OWX655440:OXB655440 PGT655440:PGX655440 PQP655440:PQT655440 QAL655440:QAP655440 QKH655440:QKL655440 QUD655440:QUH655440 RDZ655440:RED655440 RNV655440:RNZ655440 RXR655440:RXV655440 SHN655440:SHR655440 SRJ655440:SRN655440 TBF655440:TBJ655440 TLB655440:TLF655440 TUX655440:TVB655440 UET655440:UEX655440 UOP655440:UOT655440 UYL655440:UYP655440 VIH655440:VIL655440 VSD655440:VSH655440 WBZ655440:WCD655440 WLV655440:WLZ655440 WVR655440:WVV655440 J720976:N720976 JF720976:JJ720976 TB720976:TF720976 ACX720976:ADB720976 AMT720976:AMX720976 AWP720976:AWT720976 BGL720976:BGP720976 BQH720976:BQL720976 CAD720976:CAH720976 CJZ720976:CKD720976 CTV720976:CTZ720976 DDR720976:DDV720976 DNN720976:DNR720976 DXJ720976:DXN720976 EHF720976:EHJ720976 ERB720976:ERF720976 FAX720976:FBB720976 FKT720976:FKX720976 FUP720976:FUT720976 GEL720976:GEP720976 GOH720976:GOL720976 GYD720976:GYH720976 HHZ720976:HID720976 HRV720976:HRZ720976 IBR720976:IBV720976 ILN720976:ILR720976 IVJ720976:IVN720976 JFF720976:JFJ720976 JPB720976:JPF720976 JYX720976:JZB720976 KIT720976:KIX720976 KSP720976:KST720976 LCL720976:LCP720976 LMH720976:LML720976 LWD720976:LWH720976 MFZ720976:MGD720976 MPV720976:MPZ720976 MZR720976:MZV720976 NJN720976:NJR720976 NTJ720976:NTN720976 ODF720976:ODJ720976 ONB720976:ONF720976 OWX720976:OXB720976 PGT720976:PGX720976 PQP720976:PQT720976 QAL720976:QAP720976 QKH720976:QKL720976 QUD720976:QUH720976 RDZ720976:RED720976 RNV720976:RNZ720976 RXR720976:RXV720976 SHN720976:SHR720976 SRJ720976:SRN720976 TBF720976:TBJ720976 TLB720976:TLF720976 TUX720976:TVB720976 UET720976:UEX720976 UOP720976:UOT720976 UYL720976:UYP720976 VIH720976:VIL720976 VSD720976:VSH720976 WBZ720976:WCD720976 WLV720976:WLZ720976 WVR720976:WVV720976 J786512:N786512 JF786512:JJ786512 TB786512:TF786512 ACX786512:ADB786512 AMT786512:AMX786512 AWP786512:AWT786512 BGL786512:BGP786512 BQH786512:BQL786512 CAD786512:CAH786512 CJZ786512:CKD786512 CTV786512:CTZ786512 DDR786512:DDV786512 DNN786512:DNR786512 DXJ786512:DXN786512 EHF786512:EHJ786512 ERB786512:ERF786512 FAX786512:FBB786512 FKT786512:FKX786512 FUP786512:FUT786512 GEL786512:GEP786512 GOH786512:GOL786512 GYD786512:GYH786512 HHZ786512:HID786512 HRV786512:HRZ786512 IBR786512:IBV786512 ILN786512:ILR786512 IVJ786512:IVN786512 JFF786512:JFJ786512 JPB786512:JPF786512 JYX786512:JZB786512 KIT786512:KIX786512 KSP786512:KST786512 LCL786512:LCP786512 LMH786512:LML786512 LWD786512:LWH786512 MFZ786512:MGD786512 MPV786512:MPZ786512 MZR786512:MZV786512 NJN786512:NJR786512 NTJ786512:NTN786512 ODF786512:ODJ786512 ONB786512:ONF786512 OWX786512:OXB786512 PGT786512:PGX786512 PQP786512:PQT786512 QAL786512:QAP786512 QKH786512:QKL786512 QUD786512:QUH786512 RDZ786512:RED786512 RNV786512:RNZ786512 RXR786512:RXV786512 SHN786512:SHR786512 SRJ786512:SRN786512 TBF786512:TBJ786512 TLB786512:TLF786512 TUX786512:TVB786512 UET786512:UEX786512 UOP786512:UOT786512 UYL786512:UYP786512 VIH786512:VIL786512 VSD786512:VSH786512 WBZ786512:WCD786512 WLV786512:WLZ786512 WVR786512:WVV786512 J852048:N852048 JF852048:JJ852048 TB852048:TF852048 ACX852048:ADB852048 AMT852048:AMX852048 AWP852048:AWT852048 BGL852048:BGP852048 BQH852048:BQL852048 CAD852048:CAH852048 CJZ852048:CKD852048 CTV852048:CTZ852048 DDR852048:DDV852048 DNN852048:DNR852048 DXJ852048:DXN852048 EHF852048:EHJ852048 ERB852048:ERF852048 FAX852048:FBB852048 FKT852048:FKX852048 FUP852048:FUT852048 GEL852048:GEP852048 GOH852048:GOL852048 GYD852048:GYH852048 HHZ852048:HID852048 HRV852048:HRZ852048 IBR852048:IBV852048 ILN852048:ILR852048 IVJ852048:IVN852048 JFF852048:JFJ852048 JPB852048:JPF852048 JYX852048:JZB852048 KIT852048:KIX852048 KSP852048:KST852048 LCL852048:LCP852048 LMH852048:LML852048 LWD852048:LWH852048 MFZ852048:MGD852048 MPV852048:MPZ852048 MZR852048:MZV852048 NJN852048:NJR852048 NTJ852048:NTN852048 ODF852048:ODJ852048 ONB852048:ONF852048 OWX852048:OXB852048 PGT852048:PGX852048 PQP852048:PQT852048 QAL852048:QAP852048 QKH852048:QKL852048 QUD852048:QUH852048 RDZ852048:RED852048 RNV852048:RNZ852048 RXR852048:RXV852048 SHN852048:SHR852048 SRJ852048:SRN852048 TBF852048:TBJ852048 TLB852048:TLF852048 TUX852048:TVB852048 UET852048:UEX852048 UOP852048:UOT852048 UYL852048:UYP852048 VIH852048:VIL852048 VSD852048:VSH852048 WBZ852048:WCD852048 WLV852048:WLZ852048 WVR852048:WVV852048 J917584:N917584 JF917584:JJ917584 TB917584:TF917584 ACX917584:ADB917584 AMT917584:AMX917584 AWP917584:AWT917584 BGL917584:BGP917584 BQH917584:BQL917584 CAD917584:CAH917584 CJZ917584:CKD917584 CTV917584:CTZ917584 DDR917584:DDV917584 DNN917584:DNR917584 DXJ917584:DXN917584 EHF917584:EHJ917584 ERB917584:ERF917584 FAX917584:FBB917584 FKT917584:FKX917584 FUP917584:FUT917584 GEL917584:GEP917584 GOH917584:GOL917584 GYD917584:GYH917584 HHZ917584:HID917584 HRV917584:HRZ917584 IBR917584:IBV917584 ILN917584:ILR917584 IVJ917584:IVN917584 JFF917584:JFJ917584 JPB917584:JPF917584 JYX917584:JZB917584 KIT917584:KIX917584 KSP917584:KST917584 LCL917584:LCP917584 LMH917584:LML917584 LWD917584:LWH917584 MFZ917584:MGD917584 MPV917584:MPZ917584 MZR917584:MZV917584 NJN917584:NJR917584 NTJ917584:NTN917584 ODF917584:ODJ917584 ONB917584:ONF917584 OWX917584:OXB917584 PGT917584:PGX917584 PQP917584:PQT917584 QAL917584:QAP917584 QKH917584:QKL917584 QUD917584:QUH917584 RDZ917584:RED917584 RNV917584:RNZ917584 RXR917584:RXV917584 SHN917584:SHR917584 SRJ917584:SRN917584 TBF917584:TBJ917584 TLB917584:TLF917584 TUX917584:TVB917584 UET917584:UEX917584 UOP917584:UOT917584 UYL917584:UYP917584 VIH917584:VIL917584 VSD917584:VSH917584 WBZ917584:WCD917584 WLV917584:WLZ917584 WVR917584:WVV917584 J983120:N983120 JF983120:JJ983120 TB983120:TF983120 ACX983120:ADB983120 AMT983120:AMX983120 AWP983120:AWT983120 BGL983120:BGP983120 BQH983120:BQL983120 CAD983120:CAH983120 CJZ983120:CKD983120 CTV983120:CTZ983120 DDR983120:DDV983120 DNN983120:DNR983120 DXJ983120:DXN983120 EHF983120:EHJ983120 ERB983120:ERF983120 FAX983120:FBB983120 FKT983120:FKX983120 FUP983120:FUT983120 GEL983120:GEP983120 GOH983120:GOL983120 GYD983120:GYH983120 HHZ983120:HID983120 HRV983120:HRZ983120 IBR983120:IBV983120 ILN983120:ILR983120 IVJ983120:IVN983120 JFF983120:JFJ983120 JPB983120:JPF983120 JYX983120:JZB983120 KIT983120:KIX983120 KSP983120:KST983120 LCL983120:LCP983120 LMH983120:LML983120 LWD983120:LWH983120 MFZ983120:MGD983120 MPV983120:MPZ983120 MZR983120:MZV983120 NJN983120:NJR983120 NTJ983120:NTN983120 ODF983120:ODJ983120 ONB983120:ONF983120 OWX983120:OXB983120 PGT983120:PGX983120 PQP983120:PQT983120 QAL983120:QAP983120 QKH983120:QKL983120 QUD983120:QUH983120 RDZ983120:RED983120 RNV983120:RNZ983120 RXR983120:RXV983120 SHN983120:SHR983120 SRJ983120:SRN983120 TBF983120:TBJ983120 TLB983120:TLF983120 TUX983120:TVB983120 UET983120:UEX983120 UOP983120:UOT983120 UYL983120:UYP983120 VIH983120:VIL983120 VSD983120:VSH983120 WBZ983120:WCD983120 WLV983120:WLZ983120 WVR983120:WVV983120" xr:uid="{00000000-0002-0000-0900-00001A000000}"/>
    <dataValidation allowBlank="1" showInputMessage="1" showErrorMessage="1" prompt="Gross Medicaid Managed Care Revenue less Contractual Allowance (to include any Medicaid Managed paid bedhold revenue)" sqref="J79:N79 JF79:JJ79 TB79:TF79 ACX79:ADB79 AMT79:AMX79 AWP79:AWT79 BGL79:BGP79 BQH79:BQL79 CAD79:CAH79 CJZ79:CKD79 CTV79:CTZ79 DDR79:DDV79 DNN79:DNR79 DXJ79:DXN79 EHF79:EHJ79 ERB79:ERF79 FAX79:FBB79 FKT79:FKX79 FUP79:FUT79 GEL79:GEP79 GOH79:GOL79 GYD79:GYH79 HHZ79:HID79 HRV79:HRZ79 IBR79:IBV79 ILN79:ILR79 IVJ79:IVN79 JFF79:JFJ79 JPB79:JPF79 JYX79:JZB79 KIT79:KIX79 KSP79:KST79 LCL79:LCP79 LMH79:LML79 LWD79:LWH79 MFZ79:MGD79 MPV79:MPZ79 MZR79:MZV79 NJN79:NJR79 NTJ79:NTN79 ODF79:ODJ79 ONB79:ONF79 OWX79:OXB79 PGT79:PGX79 PQP79:PQT79 QAL79:QAP79 QKH79:QKL79 QUD79:QUH79 RDZ79:RED79 RNV79:RNZ79 RXR79:RXV79 SHN79:SHR79 SRJ79:SRN79 TBF79:TBJ79 TLB79:TLF79 TUX79:TVB79 UET79:UEX79 UOP79:UOT79 UYL79:UYP79 VIH79:VIL79 VSD79:VSH79 WBZ79:WCD79 WLV79:WLZ79 WVR79:WVV79 J65615:N65615 JF65615:JJ65615 TB65615:TF65615 ACX65615:ADB65615 AMT65615:AMX65615 AWP65615:AWT65615 BGL65615:BGP65615 BQH65615:BQL65615 CAD65615:CAH65615 CJZ65615:CKD65615 CTV65615:CTZ65615 DDR65615:DDV65615 DNN65615:DNR65615 DXJ65615:DXN65615 EHF65615:EHJ65615 ERB65615:ERF65615 FAX65615:FBB65615 FKT65615:FKX65615 FUP65615:FUT65615 GEL65615:GEP65615 GOH65615:GOL65615 GYD65615:GYH65615 HHZ65615:HID65615 HRV65615:HRZ65615 IBR65615:IBV65615 ILN65615:ILR65615 IVJ65615:IVN65615 JFF65615:JFJ65615 JPB65615:JPF65615 JYX65615:JZB65615 KIT65615:KIX65615 KSP65615:KST65615 LCL65615:LCP65615 LMH65615:LML65615 LWD65615:LWH65615 MFZ65615:MGD65615 MPV65615:MPZ65615 MZR65615:MZV65615 NJN65615:NJR65615 NTJ65615:NTN65615 ODF65615:ODJ65615 ONB65615:ONF65615 OWX65615:OXB65615 PGT65615:PGX65615 PQP65615:PQT65615 QAL65615:QAP65615 QKH65615:QKL65615 QUD65615:QUH65615 RDZ65615:RED65615 RNV65615:RNZ65615 RXR65615:RXV65615 SHN65615:SHR65615 SRJ65615:SRN65615 TBF65615:TBJ65615 TLB65615:TLF65615 TUX65615:TVB65615 UET65615:UEX65615 UOP65615:UOT65615 UYL65615:UYP65615 VIH65615:VIL65615 VSD65615:VSH65615 WBZ65615:WCD65615 WLV65615:WLZ65615 WVR65615:WVV65615 J131151:N131151 JF131151:JJ131151 TB131151:TF131151 ACX131151:ADB131151 AMT131151:AMX131151 AWP131151:AWT131151 BGL131151:BGP131151 BQH131151:BQL131151 CAD131151:CAH131151 CJZ131151:CKD131151 CTV131151:CTZ131151 DDR131151:DDV131151 DNN131151:DNR131151 DXJ131151:DXN131151 EHF131151:EHJ131151 ERB131151:ERF131151 FAX131151:FBB131151 FKT131151:FKX131151 FUP131151:FUT131151 GEL131151:GEP131151 GOH131151:GOL131151 GYD131151:GYH131151 HHZ131151:HID131151 HRV131151:HRZ131151 IBR131151:IBV131151 ILN131151:ILR131151 IVJ131151:IVN131151 JFF131151:JFJ131151 JPB131151:JPF131151 JYX131151:JZB131151 KIT131151:KIX131151 KSP131151:KST131151 LCL131151:LCP131151 LMH131151:LML131151 LWD131151:LWH131151 MFZ131151:MGD131151 MPV131151:MPZ131151 MZR131151:MZV131151 NJN131151:NJR131151 NTJ131151:NTN131151 ODF131151:ODJ131151 ONB131151:ONF131151 OWX131151:OXB131151 PGT131151:PGX131151 PQP131151:PQT131151 QAL131151:QAP131151 QKH131151:QKL131151 QUD131151:QUH131151 RDZ131151:RED131151 RNV131151:RNZ131151 RXR131151:RXV131151 SHN131151:SHR131151 SRJ131151:SRN131151 TBF131151:TBJ131151 TLB131151:TLF131151 TUX131151:TVB131151 UET131151:UEX131151 UOP131151:UOT131151 UYL131151:UYP131151 VIH131151:VIL131151 VSD131151:VSH131151 WBZ131151:WCD131151 WLV131151:WLZ131151 WVR131151:WVV131151 J196687:N196687 JF196687:JJ196687 TB196687:TF196687 ACX196687:ADB196687 AMT196687:AMX196687 AWP196687:AWT196687 BGL196687:BGP196687 BQH196687:BQL196687 CAD196687:CAH196687 CJZ196687:CKD196687 CTV196687:CTZ196687 DDR196687:DDV196687 DNN196687:DNR196687 DXJ196687:DXN196687 EHF196687:EHJ196687 ERB196687:ERF196687 FAX196687:FBB196687 FKT196687:FKX196687 FUP196687:FUT196687 GEL196687:GEP196687 GOH196687:GOL196687 GYD196687:GYH196687 HHZ196687:HID196687 HRV196687:HRZ196687 IBR196687:IBV196687 ILN196687:ILR196687 IVJ196687:IVN196687 JFF196687:JFJ196687 JPB196687:JPF196687 JYX196687:JZB196687 KIT196687:KIX196687 KSP196687:KST196687 LCL196687:LCP196687 LMH196687:LML196687 LWD196687:LWH196687 MFZ196687:MGD196687 MPV196687:MPZ196687 MZR196687:MZV196687 NJN196687:NJR196687 NTJ196687:NTN196687 ODF196687:ODJ196687 ONB196687:ONF196687 OWX196687:OXB196687 PGT196687:PGX196687 PQP196687:PQT196687 QAL196687:QAP196687 QKH196687:QKL196687 QUD196687:QUH196687 RDZ196687:RED196687 RNV196687:RNZ196687 RXR196687:RXV196687 SHN196687:SHR196687 SRJ196687:SRN196687 TBF196687:TBJ196687 TLB196687:TLF196687 TUX196687:TVB196687 UET196687:UEX196687 UOP196687:UOT196687 UYL196687:UYP196687 VIH196687:VIL196687 VSD196687:VSH196687 WBZ196687:WCD196687 WLV196687:WLZ196687 WVR196687:WVV196687 J262223:N262223 JF262223:JJ262223 TB262223:TF262223 ACX262223:ADB262223 AMT262223:AMX262223 AWP262223:AWT262223 BGL262223:BGP262223 BQH262223:BQL262223 CAD262223:CAH262223 CJZ262223:CKD262223 CTV262223:CTZ262223 DDR262223:DDV262223 DNN262223:DNR262223 DXJ262223:DXN262223 EHF262223:EHJ262223 ERB262223:ERF262223 FAX262223:FBB262223 FKT262223:FKX262223 FUP262223:FUT262223 GEL262223:GEP262223 GOH262223:GOL262223 GYD262223:GYH262223 HHZ262223:HID262223 HRV262223:HRZ262223 IBR262223:IBV262223 ILN262223:ILR262223 IVJ262223:IVN262223 JFF262223:JFJ262223 JPB262223:JPF262223 JYX262223:JZB262223 KIT262223:KIX262223 KSP262223:KST262223 LCL262223:LCP262223 LMH262223:LML262223 LWD262223:LWH262223 MFZ262223:MGD262223 MPV262223:MPZ262223 MZR262223:MZV262223 NJN262223:NJR262223 NTJ262223:NTN262223 ODF262223:ODJ262223 ONB262223:ONF262223 OWX262223:OXB262223 PGT262223:PGX262223 PQP262223:PQT262223 QAL262223:QAP262223 QKH262223:QKL262223 QUD262223:QUH262223 RDZ262223:RED262223 RNV262223:RNZ262223 RXR262223:RXV262223 SHN262223:SHR262223 SRJ262223:SRN262223 TBF262223:TBJ262223 TLB262223:TLF262223 TUX262223:TVB262223 UET262223:UEX262223 UOP262223:UOT262223 UYL262223:UYP262223 VIH262223:VIL262223 VSD262223:VSH262223 WBZ262223:WCD262223 WLV262223:WLZ262223 WVR262223:WVV262223 J327759:N327759 JF327759:JJ327759 TB327759:TF327759 ACX327759:ADB327759 AMT327759:AMX327759 AWP327759:AWT327759 BGL327759:BGP327759 BQH327759:BQL327759 CAD327759:CAH327759 CJZ327759:CKD327759 CTV327759:CTZ327759 DDR327759:DDV327759 DNN327759:DNR327759 DXJ327759:DXN327759 EHF327759:EHJ327759 ERB327759:ERF327759 FAX327759:FBB327759 FKT327759:FKX327759 FUP327759:FUT327759 GEL327759:GEP327759 GOH327759:GOL327759 GYD327759:GYH327759 HHZ327759:HID327759 HRV327759:HRZ327759 IBR327759:IBV327759 ILN327759:ILR327759 IVJ327759:IVN327759 JFF327759:JFJ327759 JPB327759:JPF327759 JYX327759:JZB327759 KIT327759:KIX327759 KSP327759:KST327759 LCL327759:LCP327759 LMH327759:LML327759 LWD327759:LWH327759 MFZ327759:MGD327759 MPV327759:MPZ327759 MZR327759:MZV327759 NJN327759:NJR327759 NTJ327759:NTN327759 ODF327759:ODJ327759 ONB327759:ONF327759 OWX327759:OXB327759 PGT327759:PGX327759 PQP327759:PQT327759 QAL327759:QAP327759 QKH327759:QKL327759 QUD327759:QUH327759 RDZ327759:RED327759 RNV327759:RNZ327759 RXR327759:RXV327759 SHN327759:SHR327759 SRJ327759:SRN327759 TBF327759:TBJ327759 TLB327759:TLF327759 TUX327759:TVB327759 UET327759:UEX327759 UOP327759:UOT327759 UYL327759:UYP327759 VIH327759:VIL327759 VSD327759:VSH327759 WBZ327759:WCD327759 WLV327759:WLZ327759 WVR327759:WVV327759 J393295:N393295 JF393295:JJ393295 TB393295:TF393295 ACX393295:ADB393295 AMT393295:AMX393295 AWP393295:AWT393295 BGL393295:BGP393295 BQH393295:BQL393295 CAD393295:CAH393295 CJZ393295:CKD393295 CTV393295:CTZ393295 DDR393295:DDV393295 DNN393295:DNR393295 DXJ393295:DXN393295 EHF393295:EHJ393295 ERB393295:ERF393295 FAX393295:FBB393295 FKT393295:FKX393295 FUP393295:FUT393295 GEL393295:GEP393295 GOH393295:GOL393295 GYD393295:GYH393295 HHZ393295:HID393295 HRV393295:HRZ393295 IBR393295:IBV393295 ILN393295:ILR393295 IVJ393295:IVN393295 JFF393295:JFJ393295 JPB393295:JPF393295 JYX393295:JZB393295 KIT393295:KIX393295 KSP393295:KST393295 LCL393295:LCP393295 LMH393295:LML393295 LWD393295:LWH393295 MFZ393295:MGD393295 MPV393295:MPZ393295 MZR393295:MZV393295 NJN393295:NJR393295 NTJ393295:NTN393295 ODF393295:ODJ393295 ONB393295:ONF393295 OWX393295:OXB393295 PGT393295:PGX393295 PQP393295:PQT393295 QAL393295:QAP393295 QKH393295:QKL393295 QUD393295:QUH393295 RDZ393295:RED393295 RNV393295:RNZ393295 RXR393295:RXV393295 SHN393295:SHR393295 SRJ393295:SRN393295 TBF393295:TBJ393295 TLB393295:TLF393295 TUX393295:TVB393295 UET393295:UEX393295 UOP393295:UOT393295 UYL393295:UYP393295 VIH393295:VIL393295 VSD393295:VSH393295 WBZ393295:WCD393295 WLV393295:WLZ393295 WVR393295:WVV393295 J458831:N458831 JF458831:JJ458831 TB458831:TF458831 ACX458831:ADB458831 AMT458831:AMX458831 AWP458831:AWT458831 BGL458831:BGP458831 BQH458831:BQL458831 CAD458831:CAH458831 CJZ458831:CKD458831 CTV458831:CTZ458831 DDR458831:DDV458831 DNN458831:DNR458831 DXJ458831:DXN458831 EHF458831:EHJ458831 ERB458831:ERF458831 FAX458831:FBB458831 FKT458831:FKX458831 FUP458831:FUT458831 GEL458831:GEP458831 GOH458831:GOL458831 GYD458831:GYH458831 HHZ458831:HID458831 HRV458831:HRZ458831 IBR458831:IBV458831 ILN458831:ILR458831 IVJ458831:IVN458831 JFF458831:JFJ458831 JPB458831:JPF458831 JYX458831:JZB458831 KIT458831:KIX458831 KSP458831:KST458831 LCL458831:LCP458831 LMH458831:LML458831 LWD458831:LWH458831 MFZ458831:MGD458831 MPV458831:MPZ458831 MZR458831:MZV458831 NJN458831:NJR458831 NTJ458831:NTN458831 ODF458831:ODJ458831 ONB458831:ONF458831 OWX458831:OXB458831 PGT458831:PGX458831 PQP458831:PQT458831 QAL458831:QAP458831 QKH458831:QKL458831 QUD458831:QUH458831 RDZ458831:RED458831 RNV458831:RNZ458831 RXR458831:RXV458831 SHN458831:SHR458831 SRJ458831:SRN458831 TBF458831:TBJ458831 TLB458831:TLF458831 TUX458831:TVB458831 UET458831:UEX458831 UOP458831:UOT458831 UYL458831:UYP458831 VIH458831:VIL458831 VSD458831:VSH458831 WBZ458831:WCD458831 WLV458831:WLZ458831 WVR458831:WVV458831 J524367:N524367 JF524367:JJ524367 TB524367:TF524367 ACX524367:ADB524367 AMT524367:AMX524367 AWP524367:AWT524367 BGL524367:BGP524367 BQH524367:BQL524367 CAD524367:CAH524367 CJZ524367:CKD524367 CTV524367:CTZ524367 DDR524367:DDV524367 DNN524367:DNR524367 DXJ524367:DXN524367 EHF524367:EHJ524367 ERB524367:ERF524367 FAX524367:FBB524367 FKT524367:FKX524367 FUP524367:FUT524367 GEL524367:GEP524367 GOH524367:GOL524367 GYD524367:GYH524367 HHZ524367:HID524367 HRV524367:HRZ524367 IBR524367:IBV524367 ILN524367:ILR524367 IVJ524367:IVN524367 JFF524367:JFJ524367 JPB524367:JPF524367 JYX524367:JZB524367 KIT524367:KIX524367 KSP524367:KST524367 LCL524367:LCP524367 LMH524367:LML524367 LWD524367:LWH524367 MFZ524367:MGD524367 MPV524367:MPZ524367 MZR524367:MZV524367 NJN524367:NJR524367 NTJ524367:NTN524367 ODF524367:ODJ524367 ONB524367:ONF524367 OWX524367:OXB524367 PGT524367:PGX524367 PQP524367:PQT524367 QAL524367:QAP524367 QKH524367:QKL524367 QUD524367:QUH524367 RDZ524367:RED524367 RNV524367:RNZ524367 RXR524367:RXV524367 SHN524367:SHR524367 SRJ524367:SRN524367 TBF524367:TBJ524367 TLB524367:TLF524367 TUX524367:TVB524367 UET524367:UEX524367 UOP524367:UOT524367 UYL524367:UYP524367 VIH524367:VIL524367 VSD524367:VSH524367 WBZ524367:WCD524367 WLV524367:WLZ524367 WVR524367:WVV524367 J589903:N589903 JF589903:JJ589903 TB589903:TF589903 ACX589903:ADB589903 AMT589903:AMX589903 AWP589903:AWT589903 BGL589903:BGP589903 BQH589903:BQL589903 CAD589903:CAH589903 CJZ589903:CKD589903 CTV589903:CTZ589903 DDR589903:DDV589903 DNN589903:DNR589903 DXJ589903:DXN589903 EHF589903:EHJ589903 ERB589903:ERF589903 FAX589903:FBB589903 FKT589903:FKX589903 FUP589903:FUT589903 GEL589903:GEP589903 GOH589903:GOL589903 GYD589903:GYH589903 HHZ589903:HID589903 HRV589903:HRZ589903 IBR589903:IBV589903 ILN589903:ILR589903 IVJ589903:IVN589903 JFF589903:JFJ589903 JPB589903:JPF589903 JYX589903:JZB589903 KIT589903:KIX589903 KSP589903:KST589903 LCL589903:LCP589903 LMH589903:LML589903 LWD589903:LWH589903 MFZ589903:MGD589903 MPV589903:MPZ589903 MZR589903:MZV589903 NJN589903:NJR589903 NTJ589903:NTN589903 ODF589903:ODJ589903 ONB589903:ONF589903 OWX589903:OXB589903 PGT589903:PGX589903 PQP589903:PQT589903 QAL589903:QAP589903 QKH589903:QKL589903 QUD589903:QUH589903 RDZ589903:RED589903 RNV589903:RNZ589903 RXR589903:RXV589903 SHN589903:SHR589903 SRJ589903:SRN589903 TBF589903:TBJ589903 TLB589903:TLF589903 TUX589903:TVB589903 UET589903:UEX589903 UOP589903:UOT589903 UYL589903:UYP589903 VIH589903:VIL589903 VSD589903:VSH589903 WBZ589903:WCD589903 WLV589903:WLZ589903 WVR589903:WVV589903 J655439:N655439 JF655439:JJ655439 TB655439:TF655439 ACX655439:ADB655439 AMT655439:AMX655439 AWP655439:AWT655439 BGL655439:BGP655439 BQH655439:BQL655439 CAD655439:CAH655439 CJZ655439:CKD655439 CTV655439:CTZ655439 DDR655439:DDV655439 DNN655439:DNR655439 DXJ655439:DXN655439 EHF655439:EHJ655439 ERB655439:ERF655439 FAX655439:FBB655439 FKT655439:FKX655439 FUP655439:FUT655439 GEL655439:GEP655439 GOH655439:GOL655439 GYD655439:GYH655439 HHZ655439:HID655439 HRV655439:HRZ655439 IBR655439:IBV655439 ILN655439:ILR655439 IVJ655439:IVN655439 JFF655439:JFJ655439 JPB655439:JPF655439 JYX655439:JZB655439 KIT655439:KIX655439 KSP655439:KST655439 LCL655439:LCP655439 LMH655439:LML655439 LWD655439:LWH655439 MFZ655439:MGD655439 MPV655439:MPZ655439 MZR655439:MZV655439 NJN655439:NJR655439 NTJ655439:NTN655439 ODF655439:ODJ655439 ONB655439:ONF655439 OWX655439:OXB655439 PGT655439:PGX655439 PQP655439:PQT655439 QAL655439:QAP655439 QKH655439:QKL655439 QUD655439:QUH655439 RDZ655439:RED655439 RNV655439:RNZ655439 RXR655439:RXV655439 SHN655439:SHR655439 SRJ655439:SRN655439 TBF655439:TBJ655439 TLB655439:TLF655439 TUX655439:TVB655439 UET655439:UEX655439 UOP655439:UOT655439 UYL655439:UYP655439 VIH655439:VIL655439 VSD655439:VSH655439 WBZ655439:WCD655439 WLV655439:WLZ655439 WVR655439:WVV655439 J720975:N720975 JF720975:JJ720975 TB720975:TF720975 ACX720975:ADB720975 AMT720975:AMX720975 AWP720975:AWT720975 BGL720975:BGP720975 BQH720975:BQL720975 CAD720975:CAH720975 CJZ720975:CKD720975 CTV720975:CTZ720975 DDR720975:DDV720975 DNN720975:DNR720975 DXJ720975:DXN720975 EHF720975:EHJ720975 ERB720975:ERF720975 FAX720975:FBB720975 FKT720975:FKX720975 FUP720975:FUT720975 GEL720975:GEP720975 GOH720975:GOL720975 GYD720975:GYH720975 HHZ720975:HID720975 HRV720975:HRZ720975 IBR720975:IBV720975 ILN720975:ILR720975 IVJ720975:IVN720975 JFF720975:JFJ720975 JPB720975:JPF720975 JYX720975:JZB720975 KIT720975:KIX720975 KSP720975:KST720975 LCL720975:LCP720975 LMH720975:LML720975 LWD720975:LWH720975 MFZ720975:MGD720975 MPV720975:MPZ720975 MZR720975:MZV720975 NJN720975:NJR720975 NTJ720975:NTN720975 ODF720975:ODJ720975 ONB720975:ONF720975 OWX720975:OXB720975 PGT720975:PGX720975 PQP720975:PQT720975 QAL720975:QAP720975 QKH720975:QKL720975 QUD720975:QUH720975 RDZ720975:RED720975 RNV720975:RNZ720975 RXR720975:RXV720975 SHN720975:SHR720975 SRJ720975:SRN720975 TBF720975:TBJ720975 TLB720975:TLF720975 TUX720975:TVB720975 UET720975:UEX720975 UOP720975:UOT720975 UYL720975:UYP720975 VIH720975:VIL720975 VSD720975:VSH720975 WBZ720975:WCD720975 WLV720975:WLZ720975 WVR720975:WVV720975 J786511:N786511 JF786511:JJ786511 TB786511:TF786511 ACX786511:ADB786511 AMT786511:AMX786511 AWP786511:AWT786511 BGL786511:BGP786511 BQH786511:BQL786511 CAD786511:CAH786511 CJZ786511:CKD786511 CTV786511:CTZ786511 DDR786511:DDV786511 DNN786511:DNR786511 DXJ786511:DXN786511 EHF786511:EHJ786511 ERB786511:ERF786511 FAX786511:FBB786511 FKT786511:FKX786511 FUP786511:FUT786511 GEL786511:GEP786511 GOH786511:GOL786511 GYD786511:GYH786511 HHZ786511:HID786511 HRV786511:HRZ786511 IBR786511:IBV786511 ILN786511:ILR786511 IVJ786511:IVN786511 JFF786511:JFJ786511 JPB786511:JPF786511 JYX786511:JZB786511 KIT786511:KIX786511 KSP786511:KST786511 LCL786511:LCP786511 LMH786511:LML786511 LWD786511:LWH786511 MFZ786511:MGD786511 MPV786511:MPZ786511 MZR786511:MZV786511 NJN786511:NJR786511 NTJ786511:NTN786511 ODF786511:ODJ786511 ONB786511:ONF786511 OWX786511:OXB786511 PGT786511:PGX786511 PQP786511:PQT786511 QAL786511:QAP786511 QKH786511:QKL786511 QUD786511:QUH786511 RDZ786511:RED786511 RNV786511:RNZ786511 RXR786511:RXV786511 SHN786511:SHR786511 SRJ786511:SRN786511 TBF786511:TBJ786511 TLB786511:TLF786511 TUX786511:TVB786511 UET786511:UEX786511 UOP786511:UOT786511 UYL786511:UYP786511 VIH786511:VIL786511 VSD786511:VSH786511 WBZ786511:WCD786511 WLV786511:WLZ786511 WVR786511:WVV786511 J852047:N852047 JF852047:JJ852047 TB852047:TF852047 ACX852047:ADB852047 AMT852047:AMX852047 AWP852047:AWT852047 BGL852047:BGP852047 BQH852047:BQL852047 CAD852047:CAH852047 CJZ852047:CKD852047 CTV852047:CTZ852047 DDR852047:DDV852047 DNN852047:DNR852047 DXJ852047:DXN852047 EHF852047:EHJ852047 ERB852047:ERF852047 FAX852047:FBB852047 FKT852047:FKX852047 FUP852047:FUT852047 GEL852047:GEP852047 GOH852047:GOL852047 GYD852047:GYH852047 HHZ852047:HID852047 HRV852047:HRZ852047 IBR852047:IBV852047 ILN852047:ILR852047 IVJ852047:IVN852047 JFF852047:JFJ852047 JPB852047:JPF852047 JYX852047:JZB852047 KIT852047:KIX852047 KSP852047:KST852047 LCL852047:LCP852047 LMH852047:LML852047 LWD852047:LWH852047 MFZ852047:MGD852047 MPV852047:MPZ852047 MZR852047:MZV852047 NJN852047:NJR852047 NTJ852047:NTN852047 ODF852047:ODJ852047 ONB852047:ONF852047 OWX852047:OXB852047 PGT852047:PGX852047 PQP852047:PQT852047 QAL852047:QAP852047 QKH852047:QKL852047 QUD852047:QUH852047 RDZ852047:RED852047 RNV852047:RNZ852047 RXR852047:RXV852047 SHN852047:SHR852047 SRJ852047:SRN852047 TBF852047:TBJ852047 TLB852047:TLF852047 TUX852047:TVB852047 UET852047:UEX852047 UOP852047:UOT852047 UYL852047:UYP852047 VIH852047:VIL852047 VSD852047:VSH852047 WBZ852047:WCD852047 WLV852047:WLZ852047 WVR852047:WVV852047 J917583:N917583 JF917583:JJ917583 TB917583:TF917583 ACX917583:ADB917583 AMT917583:AMX917583 AWP917583:AWT917583 BGL917583:BGP917583 BQH917583:BQL917583 CAD917583:CAH917583 CJZ917583:CKD917583 CTV917583:CTZ917583 DDR917583:DDV917583 DNN917583:DNR917583 DXJ917583:DXN917583 EHF917583:EHJ917583 ERB917583:ERF917583 FAX917583:FBB917583 FKT917583:FKX917583 FUP917583:FUT917583 GEL917583:GEP917583 GOH917583:GOL917583 GYD917583:GYH917583 HHZ917583:HID917583 HRV917583:HRZ917583 IBR917583:IBV917583 ILN917583:ILR917583 IVJ917583:IVN917583 JFF917583:JFJ917583 JPB917583:JPF917583 JYX917583:JZB917583 KIT917583:KIX917583 KSP917583:KST917583 LCL917583:LCP917583 LMH917583:LML917583 LWD917583:LWH917583 MFZ917583:MGD917583 MPV917583:MPZ917583 MZR917583:MZV917583 NJN917583:NJR917583 NTJ917583:NTN917583 ODF917583:ODJ917583 ONB917583:ONF917583 OWX917583:OXB917583 PGT917583:PGX917583 PQP917583:PQT917583 QAL917583:QAP917583 QKH917583:QKL917583 QUD917583:QUH917583 RDZ917583:RED917583 RNV917583:RNZ917583 RXR917583:RXV917583 SHN917583:SHR917583 SRJ917583:SRN917583 TBF917583:TBJ917583 TLB917583:TLF917583 TUX917583:TVB917583 UET917583:UEX917583 UOP917583:UOT917583 UYL917583:UYP917583 VIH917583:VIL917583 VSD917583:VSH917583 WBZ917583:WCD917583 WLV917583:WLZ917583 WVR917583:WVV917583 J983119:N983119 JF983119:JJ983119 TB983119:TF983119 ACX983119:ADB983119 AMT983119:AMX983119 AWP983119:AWT983119 BGL983119:BGP983119 BQH983119:BQL983119 CAD983119:CAH983119 CJZ983119:CKD983119 CTV983119:CTZ983119 DDR983119:DDV983119 DNN983119:DNR983119 DXJ983119:DXN983119 EHF983119:EHJ983119 ERB983119:ERF983119 FAX983119:FBB983119 FKT983119:FKX983119 FUP983119:FUT983119 GEL983119:GEP983119 GOH983119:GOL983119 GYD983119:GYH983119 HHZ983119:HID983119 HRV983119:HRZ983119 IBR983119:IBV983119 ILN983119:ILR983119 IVJ983119:IVN983119 JFF983119:JFJ983119 JPB983119:JPF983119 JYX983119:JZB983119 KIT983119:KIX983119 KSP983119:KST983119 LCL983119:LCP983119 LMH983119:LML983119 LWD983119:LWH983119 MFZ983119:MGD983119 MPV983119:MPZ983119 MZR983119:MZV983119 NJN983119:NJR983119 NTJ983119:NTN983119 ODF983119:ODJ983119 ONB983119:ONF983119 OWX983119:OXB983119 PGT983119:PGX983119 PQP983119:PQT983119 QAL983119:QAP983119 QKH983119:QKL983119 QUD983119:QUH983119 RDZ983119:RED983119 RNV983119:RNZ983119 RXR983119:RXV983119 SHN983119:SHR983119 SRJ983119:SRN983119 TBF983119:TBJ983119 TLB983119:TLF983119 TUX983119:TVB983119 UET983119:UEX983119 UOP983119:UOT983119 UYL983119:UYP983119 VIH983119:VIL983119 VSD983119:VSH983119 WBZ983119:WCD983119 WLV983119:WLZ983119 WVR983119:WVV983119" xr:uid="{00000000-0002-0000-0900-00001B000000}"/>
    <dataValidation allowBlank="1" showInputMessage="1" showErrorMessage="1" prompt="Gross VA Revenue less Contractual Allowance" sqref="J78:N78 JF78:JJ78 TB78:TF78 ACX78:ADB78 AMT78:AMX78 AWP78:AWT78 BGL78:BGP78 BQH78:BQL78 CAD78:CAH78 CJZ78:CKD78 CTV78:CTZ78 DDR78:DDV78 DNN78:DNR78 DXJ78:DXN78 EHF78:EHJ78 ERB78:ERF78 FAX78:FBB78 FKT78:FKX78 FUP78:FUT78 GEL78:GEP78 GOH78:GOL78 GYD78:GYH78 HHZ78:HID78 HRV78:HRZ78 IBR78:IBV78 ILN78:ILR78 IVJ78:IVN78 JFF78:JFJ78 JPB78:JPF78 JYX78:JZB78 KIT78:KIX78 KSP78:KST78 LCL78:LCP78 LMH78:LML78 LWD78:LWH78 MFZ78:MGD78 MPV78:MPZ78 MZR78:MZV78 NJN78:NJR78 NTJ78:NTN78 ODF78:ODJ78 ONB78:ONF78 OWX78:OXB78 PGT78:PGX78 PQP78:PQT78 QAL78:QAP78 QKH78:QKL78 QUD78:QUH78 RDZ78:RED78 RNV78:RNZ78 RXR78:RXV78 SHN78:SHR78 SRJ78:SRN78 TBF78:TBJ78 TLB78:TLF78 TUX78:TVB78 UET78:UEX78 UOP78:UOT78 UYL78:UYP78 VIH78:VIL78 VSD78:VSH78 WBZ78:WCD78 WLV78:WLZ78 WVR78:WVV78 J65614:N65614 JF65614:JJ65614 TB65614:TF65614 ACX65614:ADB65614 AMT65614:AMX65614 AWP65614:AWT65614 BGL65614:BGP65614 BQH65614:BQL65614 CAD65614:CAH65614 CJZ65614:CKD65614 CTV65614:CTZ65614 DDR65614:DDV65614 DNN65614:DNR65614 DXJ65614:DXN65614 EHF65614:EHJ65614 ERB65614:ERF65614 FAX65614:FBB65614 FKT65614:FKX65614 FUP65614:FUT65614 GEL65614:GEP65614 GOH65614:GOL65614 GYD65614:GYH65614 HHZ65614:HID65614 HRV65614:HRZ65614 IBR65614:IBV65614 ILN65614:ILR65614 IVJ65614:IVN65614 JFF65614:JFJ65614 JPB65614:JPF65614 JYX65614:JZB65614 KIT65614:KIX65614 KSP65614:KST65614 LCL65614:LCP65614 LMH65614:LML65614 LWD65614:LWH65614 MFZ65614:MGD65614 MPV65614:MPZ65614 MZR65614:MZV65614 NJN65614:NJR65614 NTJ65614:NTN65614 ODF65614:ODJ65614 ONB65614:ONF65614 OWX65614:OXB65614 PGT65614:PGX65614 PQP65614:PQT65614 QAL65614:QAP65614 QKH65614:QKL65614 QUD65614:QUH65614 RDZ65614:RED65614 RNV65614:RNZ65614 RXR65614:RXV65614 SHN65614:SHR65614 SRJ65614:SRN65614 TBF65614:TBJ65614 TLB65614:TLF65614 TUX65614:TVB65614 UET65614:UEX65614 UOP65614:UOT65614 UYL65614:UYP65614 VIH65614:VIL65614 VSD65614:VSH65614 WBZ65614:WCD65614 WLV65614:WLZ65614 WVR65614:WVV65614 J131150:N131150 JF131150:JJ131150 TB131150:TF131150 ACX131150:ADB131150 AMT131150:AMX131150 AWP131150:AWT131150 BGL131150:BGP131150 BQH131150:BQL131150 CAD131150:CAH131150 CJZ131150:CKD131150 CTV131150:CTZ131150 DDR131150:DDV131150 DNN131150:DNR131150 DXJ131150:DXN131150 EHF131150:EHJ131150 ERB131150:ERF131150 FAX131150:FBB131150 FKT131150:FKX131150 FUP131150:FUT131150 GEL131150:GEP131150 GOH131150:GOL131150 GYD131150:GYH131150 HHZ131150:HID131150 HRV131150:HRZ131150 IBR131150:IBV131150 ILN131150:ILR131150 IVJ131150:IVN131150 JFF131150:JFJ131150 JPB131150:JPF131150 JYX131150:JZB131150 KIT131150:KIX131150 KSP131150:KST131150 LCL131150:LCP131150 LMH131150:LML131150 LWD131150:LWH131150 MFZ131150:MGD131150 MPV131150:MPZ131150 MZR131150:MZV131150 NJN131150:NJR131150 NTJ131150:NTN131150 ODF131150:ODJ131150 ONB131150:ONF131150 OWX131150:OXB131150 PGT131150:PGX131150 PQP131150:PQT131150 QAL131150:QAP131150 QKH131150:QKL131150 QUD131150:QUH131150 RDZ131150:RED131150 RNV131150:RNZ131150 RXR131150:RXV131150 SHN131150:SHR131150 SRJ131150:SRN131150 TBF131150:TBJ131150 TLB131150:TLF131150 TUX131150:TVB131150 UET131150:UEX131150 UOP131150:UOT131150 UYL131150:UYP131150 VIH131150:VIL131150 VSD131150:VSH131150 WBZ131150:WCD131150 WLV131150:WLZ131150 WVR131150:WVV131150 J196686:N196686 JF196686:JJ196686 TB196686:TF196686 ACX196686:ADB196686 AMT196686:AMX196686 AWP196686:AWT196686 BGL196686:BGP196686 BQH196686:BQL196686 CAD196686:CAH196686 CJZ196686:CKD196686 CTV196686:CTZ196686 DDR196686:DDV196686 DNN196686:DNR196686 DXJ196686:DXN196686 EHF196686:EHJ196686 ERB196686:ERF196686 FAX196686:FBB196686 FKT196686:FKX196686 FUP196686:FUT196686 GEL196686:GEP196686 GOH196686:GOL196686 GYD196686:GYH196686 HHZ196686:HID196686 HRV196686:HRZ196686 IBR196686:IBV196686 ILN196686:ILR196686 IVJ196686:IVN196686 JFF196686:JFJ196686 JPB196686:JPF196686 JYX196686:JZB196686 KIT196686:KIX196686 KSP196686:KST196686 LCL196686:LCP196686 LMH196686:LML196686 LWD196686:LWH196686 MFZ196686:MGD196686 MPV196686:MPZ196686 MZR196686:MZV196686 NJN196686:NJR196686 NTJ196686:NTN196686 ODF196686:ODJ196686 ONB196686:ONF196686 OWX196686:OXB196686 PGT196686:PGX196686 PQP196686:PQT196686 QAL196686:QAP196686 QKH196686:QKL196686 QUD196686:QUH196686 RDZ196686:RED196686 RNV196686:RNZ196686 RXR196686:RXV196686 SHN196686:SHR196686 SRJ196686:SRN196686 TBF196686:TBJ196686 TLB196686:TLF196686 TUX196686:TVB196686 UET196686:UEX196686 UOP196686:UOT196686 UYL196686:UYP196686 VIH196686:VIL196686 VSD196686:VSH196686 WBZ196686:WCD196686 WLV196686:WLZ196686 WVR196686:WVV196686 J262222:N262222 JF262222:JJ262222 TB262222:TF262222 ACX262222:ADB262222 AMT262222:AMX262222 AWP262222:AWT262222 BGL262222:BGP262222 BQH262222:BQL262222 CAD262222:CAH262222 CJZ262222:CKD262222 CTV262222:CTZ262222 DDR262222:DDV262222 DNN262222:DNR262222 DXJ262222:DXN262222 EHF262222:EHJ262222 ERB262222:ERF262222 FAX262222:FBB262222 FKT262222:FKX262222 FUP262222:FUT262222 GEL262222:GEP262222 GOH262222:GOL262222 GYD262222:GYH262222 HHZ262222:HID262222 HRV262222:HRZ262222 IBR262222:IBV262222 ILN262222:ILR262222 IVJ262222:IVN262222 JFF262222:JFJ262222 JPB262222:JPF262222 JYX262222:JZB262222 KIT262222:KIX262222 KSP262222:KST262222 LCL262222:LCP262222 LMH262222:LML262222 LWD262222:LWH262222 MFZ262222:MGD262222 MPV262222:MPZ262222 MZR262222:MZV262222 NJN262222:NJR262222 NTJ262222:NTN262222 ODF262222:ODJ262222 ONB262222:ONF262222 OWX262222:OXB262222 PGT262222:PGX262222 PQP262222:PQT262222 QAL262222:QAP262222 QKH262222:QKL262222 QUD262222:QUH262222 RDZ262222:RED262222 RNV262222:RNZ262222 RXR262222:RXV262222 SHN262222:SHR262222 SRJ262222:SRN262222 TBF262222:TBJ262222 TLB262222:TLF262222 TUX262222:TVB262222 UET262222:UEX262222 UOP262222:UOT262222 UYL262222:UYP262222 VIH262222:VIL262222 VSD262222:VSH262222 WBZ262222:WCD262222 WLV262222:WLZ262222 WVR262222:WVV262222 J327758:N327758 JF327758:JJ327758 TB327758:TF327758 ACX327758:ADB327758 AMT327758:AMX327758 AWP327758:AWT327758 BGL327758:BGP327758 BQH327758:BQL327758 CAD327758:CAH327758 CJZ327758:CKD327758 CTV327758:CTZ327758 DDR327758:DDV327758 DNN327758:DNR327758 DXJ327758:DXN327758 EHF327758:EHJ327758 ERB327758:ERF327758 FAX327758:FBB327758 FKT327758:FKX327758 FUP327758:FUT327758 GEL327758:GEP327758 GOH327758:GOL327758 GYD327758:GYH327758 HHZ327758:HID327758 HRV327758:HRZ327758 IBR327758:IBV327758 ILN327758:ILR327758 IVJ327758:IVN327758 JFF327758:JFJ327758 JPB327758:JPF327758 JYX327758:JZB327758 KIT327758:KIX327758 KSP327758:KST327758 LCL327758:LCP327758 LMH327758:LML327758 LWD327758:LWH327758 MFZ327758:MGD327758 MPV327758:MPZ327758 MZR327758:MZV327758 NJN327758:NJR327758 NTJ327758:NTN327758 ODF327758:ODJ327758 ONB327758:ONF327758 OWX327758:OXB327758 PGT327758:PGX327758 PQP327758:PQT327758 QAL327758:QAP327758 QKH327758:QKL327758 QUD327758:QUH327758 RDZ327758:RED327758 RNV327758:RNZ327758 RXR327758:RXV327758 SHN327758:SHR327758 SRJ327758:SRN327758 TBF327758:TBJ327758 TLB327758:TLF327758 TUX327758:TVB327758 UET327758:UEX327758 UOP327758:UOT327758 UYL327758:UYP327758 VIH327758:VIL327758 VSD327758:VSH327758 WBZ327758:WCD327758 WLV327758:WLZ327758 WVR327758:WVV327758 J393294:N393294 JF393294:JJ393294 TB393294:TF393294 ACX393294:ADB393294 AMT393294:AMX393294 AWP393294:AWT393294 BGL393294:BGP393294 BQH393294:BQL393294 CAD393294:CAH393294 CJZ393294:CKD393294 CTV393294:CTZ393294 DDR393294:DDV393294 DNN393294:DNR393294 DXJ393294:DXN393294 EHF393294:EHJ393294 ERB393294:ERF393294 FAX393294:FBB393294 FKT393294:FKX393294 FUP393294:FUT393294 GEL393294:GEP393294 GOH393294:GOL393294 GYD393294:GYH393294 HHZ393294:HID393294 HRV393294:HRZ393294 IBR393294:IBV393294 ILN393294:ILR393294 IVJ393294:IVN393294 JFF393294:JFJ393294 JPB393294:JPF393294 JYX393294:JZB393294 KIT393294:KIX393294 KSP393294:KST393294 LCL393294:LCP393294 LMH393294:LML393294 LWD393294:LWH393294 MFZ393294:MGD393294 MPV393294:MPZ393294 MZR393294:MZV393294 NJN393294:NJR393294 NTJ393294:NTN393294 ODF393294:ODJ393294 ONB393294:ONF393294 OWX393294:OXB393294 PGT393294:PGX393294 PQP393294:PQT393294 QAL393294:QAP393294 QKH393294:QKL393294 QUD393294:QUH393294 RDZ393294:RED393294 RNV393294:RNZ393294 RXR393294:RXV393294 SHN393294:SHR393294 SRJ393294:SRN393294 TBF393294:TBJ393294 TLB393294:TLF393294 TUX393294:TVB393294 UET393294:UEX393294 UOP393294:UOT393294 UYL393294:UYP393294 VIH393294:VIL393294 VSD393294:VSH393294 WBZ393294:WCD393294 WLV393294:WLZ393294 WVR393294:WVV393294 J458830:N458830 JF458830:JJ458830 TB458830:TF458830 ACX458830:ADB458830 AMT458830:AMX458830 AWP458830:AWT458830 BGL458830:BGP458830 BQH458830:BQL458830 CAD458830:CAH458830 CJZ458830:CKD458830 CTV458830:CTZ458830 DDR458830:DDV458830 DNN458830:DNR458830 DXJ458830:DXN458830 EHF458830:EHJ458830 ERB458830:ERF458830 FAX458830:FBB458830 FKT458830:FKX458830 FUP458830:FUT458830 GEL458830:GEP458830 GOH458830:GOL458830 GYD458830:GYH458830 HHZ458830:HID458830 HRV458830:HRZ458830 IBR458830:IBV458830 ILN458830:ILR458830 IVJ458830:IVN458830 JFF458830:JFJ458830 JPB458830:JPF458830 JYX458830:JZB458830 KIT458830:KIX458830 KSP458830:KST458830 LCL458830:LCP458830 LMH458830:LML458830 LWD458830:LWH458830 MFZ458830:MGD458830 MPV458830:MPZ458830 MZR458830:MZV458830 NJN458830:NJR458830 NTJ458830:NTN458830 ODF458830:ODJ458830 ONB458830:ONF458830 OWX458830:OXB458830 PGT458830:PGX458830 PQP458830:PQT458830 QAL458830:QAP458830 QKH458830:QKL458830 QUD458830:QUH458830 RDZ458830:RED458830 RNV458830:RNZ458830 RXR458830:RXV458830 SHN458830:SHR458830 SRJ458830:SRN458830 TBF458830:TBJ458830 TLB458830:TLF458830 TUX458830:TVB458830 UET458830:UEX458830 UOP458830:UOT458830 UYL458830:UYP458830 VIH458830:VIL458830 VSD458830:VSH458830 WBZ458830:WCD458830 WLV458830:WLZ458830 WVR458830:WVV458830 J524366:N524366 JF524366:JJ524366 TB524366:TF524366 ACX524366:ADB524366 AMT524366:AMX524366 AWP524366:AWT524366 BGL524366:BGP524366 BQH524366:BQL524366 CAD524366:CAH524366 CJZ524366:CKD524366 CTV524366:CTZ524366 DDR524366:DDV524366 DNN524366:DNR524366 DXJ524366:DXN524366 EHF524366:EHJ524366 ERB524366:ERF524366 FAX524366:FBB524366 FKT524366:FKX524366 FUP524366:FUT524366 GEL524366:GEP524366 GOH524366:GOL524366 GYD524366:GYH524366 HHZ524366:HID524366 HRV524366:HRZ524366 IBR524366:IBV524366 ILN524366:ILR524366 IVJ524366:IVN524366 JFF524366:JFJ524366 JPB524366:JPF524366 JYX524366:JZB524366 KIT524366:KIX524366 KSP524366:KST524366 LCL524366:LCP524366 LMH524366:LML524366 LWD524366:LWH524366 MFZ524366:MGD524366 MPV524366:MPZ524366 MZR524366:MZV524366 NJN524366:NJR524366 NTJ524366:NTN524366 ODF524366:ODJ524366 ONB524366:ONF524366 OWX524366:OXB524366 PGT524366:PGX524366 PQP524366:PQT524366 QAL524366:QAP524366 QKH524366:QKL524366 QUD524366:QUH524366 RDZ524366:RED524366 RNV524366:RNZ524366 RXR524366:RXV524366 SHN524366:SHR524366 SRJ524366:SRN524366 TBF524366:TBJ524366 TLB524366:TLF524366 TUX524366:TVB524366 UET524366:UEX524366 UOP524366:UOT524366 UYL524366:UYP524366 VIH524366:VIL524366 VSD524366:VSH524366 WBZ524366:WCD524366 WLV524366:WLZ524366 WVR524366:WVV524366 J589902:N589902 JF589902:JJ589902 TB589902:TF589902 ACX589902:ADB589902 AMT589902:AMX589902 AWP589902:AWT589902 BGL589902:BGP589902 BQH589902:BQL589902 CAD589902:CAH589902 CJZ589902:CKD589902 CTV589902:CTZ589902 DDR589902:DDV589902 DNN589902:DNR589902 DXJ589902:DXN589902 EHF589902:EHJ589902 ERB589902:ERF589902 FAX589902:FBB589902 FKT589902:FKX589902 FUP589902:FUT589902 GEL589902:GEP589902 GOH589902:GOL589902 GYD589902:GYH589902 HHZ589902:HID589902 HRV589902:HRZ589902 IBR589902:IBV589902 ILN589902:ILR589902 IVJ589902:IVN589902 JFF589902:JFJ589902 JPB589902:JPF589902 JYX589902:JZB589902 KIT589902:KIX589902 KSP589902:KST589902 LCL589902:LCP589902 LMH589902:LML589902 LWD589902:LWH589902 MFZ589902:MGD589902 MPV589902:MPZ589902 MZR589902:MZV589902 NJN589902:NJR589902 NTJ589902:NTN589902 ODF589902:ODJ589902 ONB589902:ONF589902 OWX589902:OXB589902 PGT589902:PGX589902 PQP589902:PQT589902 QAL589902:QAP589902 QKH589902:QKL589902 QUD589902:QUH589902 RDZ589902:RED589902 RNV589902:RNZ589902 RXR589902:RXV589902 SHN589902:SHR589902 SRJ589902:SRN589902 TBF589902:TBJ589902 TLB589902:TLF589902 TUX589902:TVB589902 UET589902:UEX589902 UOP589902:UOT589902 UYL589902:UYP589902 VIH589902:VIL589902 VSD589902:VSH589902 WBZ589902:WCD589902 WLV589902:WLZ589902 WVR589902:WVV589902 J655438:N655438 JF655438:JJ655438 TB655438:TF655438 ACX655438:ADB655438 AMT655438:AMX655438 AWP655438:AWT655438 BGL655438:BGP655438 BQH655438:BQL655438 CAD655438:CAH655438 CJZ655438:CKD655438 CTV655438:CTZ655438 DDR655438:DDV655438 DNN655438:DNR655438 DXJ655438:DXN655438 EHF655438:EHJ655438 ERB655438:ERF655438 FAX655438:FBB655438 FKT655438:FKX655438 FUP655438:FUT655438 GEL655438:GEP655438 GOH655438:GOL655438 GYD655438:GYH655438 HHZ655438:HID655438 HRV655438:HRZ655438 IBR655438:IBV655438 ILN655438:ILR655438 IVJ655438:IVN655438 JFF655438:JFJ655438 JPB655438:JPF655438 JYX655438:JZB655438 KIT655438:KIX655438 KSP655438:KST655438 LCL655438:LCP655438 LMH655438:LML655438 LWD655438:LWH655438 MFZ655438:MGD655438 MPV655438:MPZ655438 MZR655438:MZV655438 NJN655438:NJR655438 NTJ655438:NTN655438 ODF655438:ODJ655438 ONB655438:ONF655438 OWX655438:OXB655438 PGT655438:PGX655438 PQP655438:PQT655438 QAL655438:QAP655438 QKH655438:QKL655438 QUD655438:QUH655438 RDZ655438:RED655438 RNV655438:RNZ655438 RXR655438:RXV655438 SHN655438:SHR655438 SRJ655438:SRN655438 TBF655438:TBJ655438 TLB655438:TLF655438 TUX655438:TVB655438 UET655438:UEX655438 UOP655438:UOT655438 UYL655438:UYP655438 VIH655438:VIL655438 VSD655438:VSH655438 WBZ655438:WCD655438 WLV655438:WLZ655438 WVR655438:WVV655438 J720974:N720974 JF720974:JJ720974 TB720974:TF720974 ACX720974:ADB720974 AMT720974:AMX720974 AWP720974:AWT720974 BGL720974:BGP720974 BQH720974:BQL720974 CAD720974:CAH720974 CJZ720974:CKD720974 CTV720974:CTZ720974 DDR720974:DDV720974 DNN720974:DNR720974 DXJ720974:DXN720974 EHF720974:EHJ720974 ERB720974:ERF720974 FAX720974:FBB720974 FKT720974:FKX720974 FUP720974:FUT720974 GEL720974:GEP720974 GOH720974:GOL720974 GYD720974:GYH720974 HHZ720974:HID720974 HRV720974:HRZ720974 IBR720974:IBV720974 ILN720974:ILR720974 IVJ720974:IVN720974 JFF720974:JFJ720974 JPB720974:JPF720974 JYX720974:JZB720974 KIT720974:KIX720974 KSP720974:KST720974 LCL720974:LCP720974 LMH720974:LML720974 LWD720974:LWH720974 MFZ720974:MGD720974 MPV720974:MPZ720974 MZR720974:MZV720974 NJN720974:NJR720974 NTJ720974:NTN720974 ODF720974:ODJ720974 ONB720974:ONF720974 OWX720974:OXB720974 PGT720974:PGX720974 PQP720974:PQT720974 QAL720974:QAP720974 QKH720974:QKL720974 QUD720974:QUH720974 RDZ720974:RED720974 RNV720974:RNZ720974 RXR720974:RXV720974 SHN720974:SHR720974 SRJ720974:SRN720974 TBF720974:TBJ720974 TLB720974:TLF720974 TUX720974:TVB720974 UET720974:UEX720974 UOP720974:UOT720974 UYL720974:UYP720974 VIH720974:VIL720974 VSD720974:VSH720974 WBZ720974:WCD720974 WLV720974:WLZ720974 WVR720974:WVV720974 J786510:N786510 JF786510:JJ786510 TB786510:TF786510 ACX786510:ADB786510 AMT786510:AMX786510 AWP786510:AWT786510 BGL786510:BGP786510 BQH786510:BQL786510 CAD786510:CAH786510 CJZ786510:CKD786510 CTV786510:CTZ786510 DDR786510:DDV786510 DNN786510:DNR786510 DXJ786510:DXN786510 EHF786510:EHJ786510 ERB786510:ERF786510 FAX786510:FBB786510 FKT786510:FKX786510 FUP786510:FUT786510 GEL786510:GEP786510 GOH786510:GOL786510 GYD786510:GYH786510 HHZ786510:HID786510 HRV786510:HRZ786510 IBR786510:IBV786510 ILN786510:ILR786510 IVJ786510:IVN786510 JFF786510:JFJ786510 JPB786510:JPF786510 JYX786510:JZB786510 KIT786510:KIX786510 KSP786510:KST786510 LCL786510:LCP786510 LMH786510:LML786510 LWD786510:LWH786510 MFZ786510:MGD786510 MPV786510:MPZ786510 MZR786510:MZV786510 NJN786510:NJR786510 NTJ786510:NTN786510 ODF786510:ODJ786510 ONB786510:ONF786510 OWX786510:OXB786510 PGT786510:PGX786510 PQP786510:PQT786510 QAL786510:QAP786510 QKH786510:QKL786510 QUD786510:QUH786510 RDZ786510:RED786510 RNV786510:RNZ786510 RXR786510:RXV786510 SHN786510:SHR786510 SRJ786510:SRN786510 TBF786510:TBJ786510 TLB786510:TLF786510 TUX786510:TVB786510 UET786510:UEX786510 UOP786510:UOT786510 UYL786510:UYP786510 VIH786510:VIL786510 VSD786510:VSH786510 WBZ786510:WCD786510 WLV786510:WLZ786510 WVR786510:WVV786510 J852046:N852046 JF852046:JJ852046 TB852046:TF852046 ACX852046:ADB852046 AMT852046:AMX852046 AWP852046:AWT852046 BGL852046:BGP852046 BQH852046:BQL852046 CAD852046:CAH852046 CJZ852046:CKD852046 CTV852046:CTZ852046 DDR852046:DDV852046 DNN852046:DNR852046 DXJ852046:DXN852046 EHF852046:EHJ852046 ERB852046:ERF852046 FAX852046:FBB852046 FKT852046:FKX852046 FUP852046:FUT852046 GEL852046:GEP852046 GOH852046:GOL852046 GYD852046:GYH852046 HHZ852046:HID852046 HRV852046:HRZ852046 IBR852046:IBV852046 ILN852046:ILR852046 IVJ852046:IVN852046 JFF852046:JFJ852046 JPB852046:JPF852046 JYX852046:JZB852046 KIT852046:KIX852046 KSP852046:KST852046 LCL852046:LCP852046 LMH852046:LML852046 LWD852046:LWH852046 MFZ852046:MGD852046 MPV852046:MPZ852046 MZR852046:MZV852046 NJN852046:NJR852046 NTJ852046:NTN852046 ODF852046:ODJ852046 ONB852046:ONF852046 OWX852046:OXB852046 PGT852046:PGX852046 PQP852046:PQT852046 QAL852046:QAP852046 QKH852046:QKL852046 QUD852046:QUH852046 RDZ852046:RED852046 RNV852046:RNZ852046 RXR852046:RXV852046 SHN852046:SHR852046 SRJ852046:SRN852046 TBF852046:TBJ852046 TLB852046:TLF852046 TUX852046:TVB852046 UET852046:UEX852046 UOP852046:UOT852046 UYL852046:UYP852046 VIH852046:VIL852046 VSD852046:VSH852046 WBZ852046:WCD852046 WLV852046:WLZ852046 WVR852046:WVV852046 J917582:N917582 JF917582:JJ917582 TB917582:TF917582 ACX917582:ADB917582 AMT917582:AMX917582 AWP917582:AWT917582 BGL917582:BGP917582 BQH917582:BQL917582 CAD917582:CAH917582 CJZ917582:CKD917582 CTV917582:CTZ917582 DDR917582:DDV917582 DNN917582:DNR917582 DXJ917582:DXN917582 EHF917582:EHJ917582 ERB917582:ERF917582 FAX917582:FBB917582 FKT917582:FKX917582 FUP917582:FUT917582 GEL917582:GEP917582 GOH917582:GOL917582 GYD917582:GYH917582 HHZ917582:HID917582 HRV917582:HRZ917582 IBR917582:IBV917582 ILN917582:ILR917582 IVJ917582:IVN917582 JFF917582:JFJ917582 JPB917582:JPF917582 JYX917582:JZB917582 KIT917582:KIX917582 KSP917582:KST917582 LCL917582:LCP917582 LMH917582:LML917582 LWD917582:LWH917582 MFZ917582:MGD917582 MPV917582:MPZ917582 MZR917582:MZV917582 NJN917582:NJR917582 NTJ917582:NTN917582 ODF917582:ODJ917582 ONB917582:ONF917582 OWX917582:OXB917582 PGT917582:PGX917582 PQP917582:PQT917582 QAL917582:QAP917582 QKH917582:QKL917582 QUD917582:QUH917582 RDZ917582:RED917582 RNV917582:RNZ917582 RXR917582:RXV917582 SHN917582:SHR917582 SRJ917582:SRN917582 TBF917582:TBJ917582 TLB917582:TLF917582 TUX917582:TVB917582 UET917582:UEX917582 UOP917582:UOT917582 UYL917582:UYP917582 VIH917582:VIL917582 VSD917582:VSH917582 WBZ917582:WCD917582 WLV917582:WLZ917582 WVR917582:WVV917582 J983118:N983118 JF983118:JJ983118 TB983118:TF983118 ACX983118:ADB983118 AMT983118:AMX983118 AWP983118:AWT983118 BGL983118:BGP983118 BQH983118:BQL983118 CAD983118:CAH983118 CJZ983118:CKD983118 CTV983118:CTZ983118 DDR983118:DDV983118 DNN983118:DNR983118 DXJ983118:DXN983118 EHF983118:EHJ983118 ERB983118:ERF983118 FAX983118:FBB983118 FKT983118:FKX983118 FUP983118:FUT983118 GEL983118:GEP983118 GOH983118:GOL983118 GYD983118:GYH983118 HHZ983118:HID983118 HRV983118:HRZ983118 IBR983118:IBV983118 ILN983118:ILR983118 IVJ983118:IVN983118 JFF983118:JFJ983118 JPB983118:JPF983118 JYX983118:JZB983118 KIT983118:KIX983118 KSP983118:KST983118 LCL983118:LCP983118 LMH983118:LML983118 LWD983118:LWH983118 MFZ983118:MGD983118 MPV983118:MPZ983118 MZR983118:MZV983118 NJN983118:NJR983118 NTJ983118:NTN983118 ODF983118:ODJ983118 ONB983118:ONF983118 OWX983118:OXB983118 PGT983118:PGX983118 PQP983118:PQT983118 QAL983118:QAP983118 QKH983118:QKL983118 QUD983118:QUH983118 RDZ983118:RED983118 RNV983118:RNZ983118 RXR983118:RXV983118 SHN983118:SHR983118 SRJ983118:SRN983118 TBF983118:TBJ983118 TLB983118:TLF983118 TUX983118:TVB983118 UET983118:UEX983118 UOP983118:UOT983118 UYL983118:UYP983118 VIH983118:VIL983118 VSD983118:VSH983118 WBZ983118:WCD983118 WLV983118:WLZ983118 WVR983118:WVV983118" xr:uid="{00000000-0002-0000-0900-00001C000000}"/>
    <dataValidation allowBlank="1" showInputMessage="1" showErrorMessage="1" prompt="Gross Medicaid Revenue less Contractual Allowance (to include any Medicaid paid bedhold revenue)" sqref="J77:N77 JF77:JJ77 TB77:TF77 ACX77:ADB77 AMT77:AMX77 AWP77:AWT77 BGL77:BGP77 BQH77:BQL77 CAD77:CAH77 CJZ77:CKD77 CTV77:CTZ77 DDR77:DDV77 DNN77:DNR77 DXJ77:DXN77 EHF77:EHJ77 ERB77:ERF77 FAX77:FBB77 FKT77:FKX77 FUP77:FUT77 GEL77:GEP77 GOH77:GOL77 GYD77:GYH77 HHZ77:HID77 HRV77:HRZ77 IBR77:IBV77 ILN77:ILR77 IVJ77:IVN77 JFF77:JFJ77 JPB77:JPF77 JYX77:JZB77 KIT77:KIX77 KSP77:KST77 LCL77:LCP77 LMH77:LML77 LWD77:LWH77 MFZ77:MGD77 MPV77:MPZ77 MZR77:MZV77 NJN77:NJR77 NTJ77:NTN77 ODF77:ODJ77 ONB77:ONF77 OWX77:OXB77 PGT77:PGX77 PQP77:PQT77 QAL77:QAP77 QKH77:QKL77 QUD77:QUH77 RDZ77:RED77 RNV77:RNZ77 RXR77:RXV77 SHN77:SHR77 SRJ77:SRN77 TBF77:TBJ77 TLB77:TLF77 TUX77:TVB77 UET77:UEX77 UOP77:UOT77 UYL77:UYP77 VIH77:VIL77 VSD77:VSH77 WBZ77:WCD77 WLV77:WLZ77 WVR77:WVV77 J65613:N65613 JF65613:JJ65613 TB65613:TF65613 ACX65613:ADB65613 AMT65613:AMX65613 AWP65613:AWT65613 BGL65613:BGP65613 BQH65613:BQL65613 CAD65613:CAH65613 CJZ65613:CKD65613 CTV65613:CTZ65613 DDR65613:DDV65613 DNN65613:DNR65613 DXJ65613:DXN65613 EHF65613:EHJ65613 ERB65613:ERF65613 FAX65613:FBB65613 FKT65613:FKX65613 FUP65613:FUT65613 GEL65613:GEP65613 GOH65613:GOL65613 GYD65613:GYH65613 HHZ65613:HID65613 HRV65613:HRZ65613 IBR65613:IBV65613 ILN65613:ILR65613 IVJ65613:IVN65613 JFF65613:JFJ65613 JPB65613:JPF65613 JYX65613:JZB65613 KIT65613:KIX65613 KSP65613:KST65613 LCL65613:LCP65613 LMH65613:LML65613 LWD65613:LWH65613 MFZ65613:MGD65613 MPV65613:MPZ65613 MZR65613:MZV65613 NJN65613:NJR65613 NTJ65613:NTN65613 ODF65613:ODJ65613 ONB65613:ONF65613 OWX65613:OXB65613 PGT65613:PGX65613 PQP65613:PQT65613 QAL65613:QAP65613 QKH65613:QKL65613 QUD65613:QUH65613 RDZ65613:RED65613 RNV65613:RNZ65613 RXR65613:RXV65613 SHN65613:SHR65613 SRJ65613:SRN65613 TBF65613:TBJ65613 TLB65613:TLF65613 TUX65613:TVB65613 UET65613:UEX65613 UOP65613:UOT65613 UYL65613:UYP65613 VIH65613:VIL65613 VSD65613:VSH65613 WBZ65613:WCD65613 WLV65613:WLZ65613 WVR65613:WVV65613 J131149:N131149 JF131149:JJ131149 TB131149:TF131149 ACX131149:ADB131149 AMT131149:AMX131149 AWP131149:AWT131149 BGL131149:BGP131149 BQH131149:BQL131149 CAD131149:CAH131149 CJZ131149:CKD131149 CTV131149:CTZ131149 DDR131149:DDV131149 DNN131149:DNR131149 DXJ131149:DXN131149 EHF131149:EHJ131149 ERB131149:ERF131149 FAX131149:FBB131149 FKT131149:FKX131149 FUP131149:FUT131149 GEL131149:GEP131149 GOH131149:GOL131149 GYD131149:GYH131149 HHZ131149:HID131149 HRV131149:HRZ131149 IBR131149:IBV131149 ILN131149:ILR131149 IVJ131149:IVN131149 JFF131149:JFJ131149 JPB131149:JPF131149 JYX131149:JZB131149 KIT131149:KIX131149 KSP131149:KST131149 LCL131149:LCP131149 LMH131149:LML131149 LWD131149:LWH131149 MFZ131149:MGD131149 MPV131149:MPZ131149 MZR131149:MZV131149 NJN131149:NJR131149 NTJ131149:NTN131149 ODF131149:ODJ131149 ONB131149:ONF131149 OWX131149:OXB131149 PGT131149:PGX131149 PQP131149:PQT131149 QAL131149:QAP131149 QKH131149:QKL131149 QUD131149:QUH131149 RDZ131149:RED131149 RNV131149:RNZ131149 RXR131149:RXV131149 SHN131149:SHR131149 SRJ131149:SRN131149 TBF131149:TBJ131149 TLB131149:TLF131149 TUX131149:TVB131149 UET131149:UEX131149 UOP131149:UOT131149 UYL131149:UYP131149 VIH131149:VIL131149 VSD131149:VSH131149 WBZ131149:WCD131149 WLV131149:WLZ131149 WVR131149:WVV131149 J196685:N196685 JF196685:JJ196685 TB196685:TF196685 ACX196685:ADB196685 AMT196685:AMX196685 AWP196685:AWT196685 BGL196685:BGP196685 BQH196685:BQL196685 CAD196685:CAH196685 CJZ196685:CKD196685 CTV196685:CTZ196685 DDR196685:DDV196685 DNN196685:DNR196685 DXJ196685:DXN196685 EHF196685:EHJ196685 ERB196685:ERF196685 FAX196685:FBB196685 FKT196685:FKX196685 FUP196685:FUT196685 GEL196685:GEP196685 GOH196685:GOL196685 GYD196685:GYH196685 HHZ196685:HID196685 HRV196685:HRZ196685 IBR196685:IBV196685 ILN196685:ILR196685 IVJ196685:IVN196685 JFF196685:JFJ196685 JPB196685:JPF196685 JYX196685:JZB196685 KIT196685:KIX196685 KSP196685:KST196685 LCL196685:LCP196685 LMH196685:LML196685 LWD196685:LWH196685 MFZ196685:MGD196685 MPV196685:MPZ196685 MZR196685:MZV196685 NJN196685:NJR196685 NTJ196685:NTN196685 ODF196685:ODJ196685 ONB196685:ONF196685 OWX196685:OXB196685 PGT196685:PGX196685 PQP196685:PQT196685 QAL196685:QAP196685 QKH196685:QKL196685 QUD196685:QUH196685 RDZ196685:RED196685 RNV196685:RNZ196685 RXR196685:RXV196685 SHN196685:SHR196685 SRJ196685:SRN196685 TBF196685:TBJ196685 TLB196685:TLF196685 TUX196685:TVB196685 UET196685:UEX196685 UOP196685:UOT196685 UYL196685:UYP196685 VIH196685:VIL196685 VSD196685:VSH196685 WBZ196685:WCD196685 WLV196685:WLZ196685 WVR196685:WVV196685 J262221:N262221 JF262221:JJ262221 TB262221:TF262221 ACX262221:ADB262221 AMT262221:AMX262221 AWP262221:AWT262221 BGL262221:BGP262221 BQH262221:BQL262221 CAD262221:CAH262221 CJZ262221:CKD262221 CTV262221:CTZ262221 DDR262221:DDV262221 DNN262221:DNR262221 DXJ262221:DXN262221 EHF262221:EHJ262221 ERB262221:ERF262221 FAX262221:FBB262221 FKT262221:FKX262221 FUP262221:FUT262221 GEL262221:GEP262221 GOH262221:GOL262221 GYD262221:GYH262221 HHZ262221:HID262221 HRV262221:HRZ262221 IBR262221:IBV262221 ILN262221:ILR262221 IVJ262221:IVN262221 JFF262221:JFJ262221 JPB262221:JPF262221 JYX262221:JZB262221 KIT262221:KIX262221 KSP262221:KST262221 LCL262221:LCP262221 LMH262221:LML262221 LWD262221:LWH262221 MFZ262221:MGD262221 MPV262221:MPZ262221 MZR262221:MZV262221 NJN262221:NJR262221 NTJ262221:NTN262221 ODF262221:ODJ262221 ONB262221:ONF262221 OWX262221:OXB262221 PGT262221:PGX262221 PQP262221:PQT262221 QAL262221:QAP262221 QKH262221:QKL262221 QUD262221:QUH262221 RDZ262221:RED262221 RNV262221:RNZ262221 RXR262221:RXV262221 SHN262221:SHR262221 SRJ262221:SRN262221 TBF262221:TBJ262221 TLB262221:TLF262221 TUX262221:TVB262221 UET262221:UEX262221 UOP262221:UOT262221 UYL262221:UYP262221 VIH262221:VIL262221 VSD262221:VSH262221 WBZ262221:WCD262221 WLV262221:WLZ262221 WVR262221:WVV262221 J327757:N327757 JF327757:JJ327757 TB327757:TF327757 ACX327757:ADB327757 AMT327757:AMX327757 AWP327757:AWT327757 BGL327757:BGP327757 BQH327757:BQL327757 CAD327757:CAH327757 CJZ327757:CKD327757 CTV327757:CTZ327757 DDR327757:DDV327757 DNN327757:DNR327757 DXJ327757:DXN327757 EHF327757:EHJ327757 ERB327757:ERF327757 FAX327757:FBB327757 FKT327757:FKX327757 FUP327757:FUT327757 GEL327757:GEP327757 GOH327757:GOL327757 GYD327757:GYH327757 HHZ327757:HID327757 HRV327757:HRZ327757 IBR327757:IBV327757 ILN327757:ILR327757 IVJ327757:IVN327757 JFF327757:JFJ327757 JPB327757:JPF327757 JYX327757:JZB327757 KIT327757:KIX327757 KSP327757:KST327757 LCL327757:LCP327757 LMH327757:LML327757 LWD327757:LWH327757 MFZ327757:MGD327757 MPV327757:MPZ327757 MZR327757:MZV327757 NJN327757:NJR327757 NTJ327757:NTN327757 ODF327757:ODJ327757 ONB327757:ONF327757 OWX327757:OXB327757 PGT327757:PGX327757 PQP327757:PQT327757 QAL327757:QAP327757 QKH327757:QKL327757 QUD327757:QUH327757 RDZ327757:RED327757 RNV327757:RNZ327757 RXR327757:RXV327757 SHN327757:SHR327757 SRJ327757:SRN327757 TBF327757:TBJ327757 TLB327757:TLF327757 TUX327757:TVB327757 UET327757:UEX327757 UOP327757:UOT327757 UYL327757:UYP327757 VIH327757:VIL327757 VSD327757:VSH327757 WBZ327757:WCD327757 WLV327757:WLZ327757 WVR327757:WVV327757 J393293:N393293 JF393293:JJ393293 TB393293:TF393293 ACX393293:ADB393293 AMT393293:AMX393293 AWP393293:AWT393293 BGL393293:BGP393293 BQH393293:BQL393293 CAD393293:CAH393293 CJZ393293:CKD393293 CTV393293:CTZ393293 DDR393293:DDV393293 DNN393293:DNR393293 DXJ393293:DXN393293 EHF393293:EHJ393293 ERB393293:ERF393293 FAX393293:FBB393293 FKT393293:FKX393293 FUP393293:FUT393293 GEL393293:GEP393293 GOH393293:GOL393293 GYD393293:GYH393293 HHZ393293:HID393293 HRV393293:HRZ393293 IBR393293:IBV393293 ILN393293:ILR393293 IVJ393293:IVN393293 JFF393293:JFJ393293 JPB393293:JPF393293 JYX393293:JZB393293 KIT393293:KIX393293 KSP393293:KST393293 LCL393293:LCP393293 LMH393293:LML393293 LWD393293:LWH393293 MFZ393293:MGD393293 MPV393293:MPZ393293 MZR393293:MZV393293 NJN393293:NJR393293 NTJ393293:NTN393293 ODF393293:ODJ393293 ONB393293:ONF393293 OWX393293:OXB393293 PGT393293:PGX393293 PQP393293:PQT393293 QAL393293:QAP393293 QKH393293:QKL393293 QUD393293:QUH393293 RDZ393293:RED393293 RNV393293:RNZ393293 RXR393293:RXV393293 SHN393293:SHR393293 SRJ393293:SRN393293 TBF393293:TBJ393293 TLB393293:TLF393293 TUX393293:TVB393293 UET393293:UEX393293 UOP393293:UOT393293 UYL393293:UYP393293 VIH393293:VIL393293 VSD393293:VSH393293 WBZ393293:WCD393293 WLV393293:WLZ393293 WVR393293:WVV393293 J458829:N458829 JF458829:JJ458829 TB458829:TF458829 ACX458829:ADB458829 AMT458829:AMX458829 AWP458829:AWT458829 BGL458829:BGP458829 BQH458829:BQL458829 CAD458829:CAH458829 CJZ458829:CKD458829 CTV458829:CTZ458829 DDR458829:DDV458829 DNN458829:DNR458829 DXJ458829:DXN458829 EHF458829:EHJ458829 ERB458829:ERF458829 FAX458829:FBB458829 FKT458829:FKX458829 FUP458829:FUT458829 GEL458829:GEP458829 GOH458829:GOL458829 GYD458829:GYH458829 HHZ458829:HID458829 HRV458829:HRZ458829 IBR458829:IBV458829 ILN458829:ILR458829 IVJ458829:IVN458829 JFF458829:JFJ458829 JPB458829:JPF458829 JYX458829:JZB458829 KIT458829:KIX458829 KSP458829:KST458829 LCL458829:LCP458829 LMH458829:LML458829 LWD458829:LWH458829 MFZ458829:MGD458829 MPV458829:MPZ458829 MZR458829:MZV458829 NJN458829:NJR458829 NTJ458829:NTN458829 ODF458829:ODJ458829 ONB458829:ONF458829 OWX458829:OXB458829 PGT458829:PGX458829 PQP458829:PQT458829 QAL458829:QAP458829 QKH458829:QKL458829 QUD458829:QUH458829 RDZ458829:RED458829 RNV458829:RNZ458829 RXR458829:RXV458829 SHN458829:SHR458829 SRJ458829:SRN458829 TBF458829:TBJ458829 TLB458829:TLF458829 TUX458829:TVB458829 UET458829:UEX458829 UOP458829:UOT458829 UYL458829:UYP458829 VIH458829:VIL458829 VSD458829:VSH458829 WBZ458829:WCD458829 WLV458829:WLZ458829 WVR458829:WVV458829 J524365:N524365 JF524365:JJ524365 TB524365:TF524365 ACX524365:ADB524365 AMT524365:AMX524365 AWP524365:AWT524365 BGL524365:BGP524365 BQH524365:BQL524365 CAD524365:CAH524365 CJZ524365:CKD524365 CTV524365:CTZ524365 DDR524365:DDV524365 DNN524365:DNR524365 DXJ524365:DXN524365 EHF524365:EHJ524365 ERB524365:ERF524365 FAX524365:FBB524365 FKT524365:FKX524365 FUP524365:FUT524365 GEL524365:GEP524365 GOH524365:GOL524365 GYD524365:GYH524365 HHZ524365:HID524365 HRV524365:HRZ524365 IBR524365:IBV524365 ILN524365:ILR524365 IVJ524365:IVN524365 JFF524365:JFJ524365 JPB524365:JPF524365 JYX524365:JZB524365 KIT524365:KIX524365 KSP524365:KST524365 LCL524365:LCP524365 LMH524365:LML524365 LWD524365:LWH524365 MFZ524365:MGD524365 MPV524365:MPZ524365 MZR524365:MZV524365 NJN524365:NJR524365 NTJ524365:NTN524365 ODF524365:ODJ524365 ONB524365:ONF524365 OWX524365:OXB524365 PGT524365:PGX524365 PQP524365:PQT524365 QAL524365:QAP524365 QKH524365:QKL524365 QUD524365:QUH524365 RDZ524365:RED524365 RNV524365:RNZ524365 RXR524365:RXV524365 SHN524365:SHR524365 SRJ524365:SRN524365 TBF524365:TBJ524365 TLB524365:TLF524365 TUX524365:TVB524365 UET524365:UEX524365 UOP524365:UOT524365 UYL524365:UYP524365 VIH524365:VIL524365 VSD524365:VSH524365 WBZ524365:WCD524365 WLV524365:WLZ524365 WVR524365:WVV524365 J589901:N589901 JF589901:JJ589901 TB589901:TF589901 ACX589901:ADB589901 AMT589901:AMX589901 AWP589901:AWT589901 BGL589901:BGP589901 BQH589901:BQL589901 CAD589901:CAH589901 CJZ589901:CKD589901 CTV589901:CTZ589901 DDR589901:DDV589901 DNN589901:DNR589901 DXJ589901:DXN589901 EHF589901:EHJ589901 ERB589901:ERF589901 FAX589901:FBB589901 FKT589901:FKX589901 FUP589901:FUT589901 GEL589901:GEP589901 GOH589901:GOL589901 GYD589901:GYH589901 HHZ589901:HID589901 HRV589901:HRZ589901 IBR589901:IBV589901 ILN589901:ILR589901 IVJ589901:IVN589901 JFF589901:JFJ589901 JPB589901:JPF589901 JYX589901:JZB589901 KIT589901:KIX589901 KSP589901:KST589901 LCL589901:LCP589901 LMH589901:LML589901 LWD589901:LWH589901 MFZ589901:MGD589901 MPV589901:MPZ589901 MZR589901:MZV589901 NJN589901:NJR589901 NTJ589901:NTN589901 ODF589901:ODJ589901 ONB589901:ONF589901 OWX589901:OXB589901 PGT589901:PGX589901 PQP589901:PQT589901 QAL589901:QAP589901 QKH589901:QKL589901 QUD589901:QUH589901 RDZ589901:RED589901 RNV589901:RNZ589901 RXR589901:RXV589901 SHN589901:SHR589901 SRJ589901:SRN589901 TBF589901:TBJ589901 TLB589901:TLF589901 TUX589901:TVB589901 UET589901:UEX589901 UOP589901:UOT589901 UYL589901:UYP589901 VIH589901:VIL589901 VSD589901:VSH589901 WBZ589901:WCD589901 WLV589901:WLZ589901 WVR589901:WVV589901 J655437:N655437 JF655437:JJ655437 TB655437:TF655437 ACX655437:ADB655437 AMT655437:AMX655437 AWP655437:AWT655437 BGL655437:BGP655437 BQH655437:BQL655437 CAD655437:CAH655437 CJZ655437:CKD655437 CTV655437:CTZ655437 DDR655437:DDV655437 DNN655437:DNR655437 DXJ655437:DXN655437 EHF655437:EHJ655437 ERB655437:ERF655437 FAX655437:FBB655437 FKT655437:FKX655437 FUP655437:FUT655437 GEL655437:GEP655437 GOH655437:GOL655437 GYD655437:GYH655437 HHZ655437:HID655437 HRV655437:HRZ655437 IBR655437:IBV655437 ILN655437:ILR655437 IVJ655437:IVN655437 JFF655437:JFJ655437 JPB655437:JPF655437 JYX655437:JZB655437 KIT655437:KIX655437 KSP655437:KST655437 LCL655437:LCP655437 LMH655437:LML655437 LWD655437:LWH655437 MFZ655437:MGD655437 MPV655437:MPZ655437 MZR655437:MZV655437 NJN655437:NJR655437 NTJ655437:NTN655437 ODF655437:ODJ655437 ONB655437:ONF655437 OWX655437:OXB655437 PGT655437:PGX655437 PQP655437:PQT655437 QAL655437:QAP655437 QKH655437:QKL655437 QUD655437:QUH655437 RDZ655437:RED655437 RNV655437:RNZ655437 RXR655437:RXV655437 SHN655437:SHR655437 SRJ655437:SRN655437 TBF655437:TBJ655437 TLB655437:TLF655437 TUX655437:TVB655437 UET655437:UEX655437 UOP655437:UOT655437 UYL655437:UYP655437 VIH655437:VIL655437 VSD655437:VSH655437 WBZ655437:WCD655437 WLV655437:WLZ655437 WVR655437:WVV655437 J720973:N720973 JF720973:JJ720973 TB720973:TF720973 ACX720973:ADB720973 AMT720973:AMX720973 AWP720973:AWT720973 BGL720973:BGP720973 BQH720973:BQL720973 CAD720973:CAH720973 CJZ720973:CKD720973 CTV720973:CTZ720973 DDR720973:DDV720973 DNN720973:DNR720973 DXJ720973:DXN720973 EHF720973:EHJ720973 ERB720973:ERF720973 FAX720973:FBB720973 FKT720973:FKX720973 FUP720973:FUT720973 GEL720973:GEP720973 GOH720973:GOL720973 GYD720973:GYH720973 HHZ720973:HID720973 HRV720973:HRZ720973 IBR720973:IBV720973 ILN720973:ILR720973 IVJ720973:IVN720973 JFF720973:JFJ720973 JPB720973:JPF720973 JYX720973:JZB720973 KIT720973:KIX720973 KSP720973:KST720973 LCL720973:LCP720973 LMH720973:LML720973 LWD720973:LWH720973 MFZ720973:MGD720973 MPV720973:MPZ720973 MZR720973:MZV720973 NJN720973:NJR720973 NTJ720973:NTN720973 ODF720973:ODJ720973 ONB720973:ONF720973 OWX720973:OXB720973 PGT720973:PGX720973 PQP720973:PQT720973 QAL720973:QAP720973 QKH720973:QKL720973 QUD720973:QUH720973 RDZ720973:RED720973 RNV720973:RNZ720973 RXR720973:RXV720973 SHN720973:SHR720973 SRJ720973:SRN720973 TBF720973:TBJ720973 TLB720973:TLF720973 TUX720973:TVB720973 UET720973:UEX720973 UOP720973:UOT720973 UYL720973:UYP720973 VIH720973:VIL720973 VSD720973:VSH720973 WBZ720973:WCD720973 WLV720973:WLZ720973 WVR720973:WVV720973 J786509:N786509 JF786509:JJ786509 TB786509:TF786509 ACX786509:ADB786509 AMT786509:AMX786509 AWP786509:AWT786509 BGL786509:BGP786509 BQH786509:BQL786509 CAD786509:CAH786509 CJZ786509:CKD786509 CTV786509:CTZ786509 DDR786509:DDV786509 DNN786509:DNR786509 DXJ786509:DXN786509 EHF786509:EHJ786509 ERB786509:ERF786509 FAX786509:FBB786509 FKT786509:FKX786509 FUP786509:FUT786509 GEL786509:GEP786509 GOH786509:GOL786509 GYD786509:GYH786509 HHZ786509:HID786509 HRV786509:HRZ786509 IBR786509:IBV786509 ILN786509:ILR786509 IVJ786509:IVN786509 JFF786509:JFJ786509 JPB786509:JPF786509 JYX786509:JZB786509 KIT786509:KIX786509 KSP786509:KST786509 LCL786509:LCP786509 LMH786509:LML786509 LWD786509:LWH786509 MFZ786509:MGD786509 MPV786509:MPZ786509 MZR786509:MZV786509 NJN786509:NJR786509 NTJ786509:NTN786509 ODF786509:ODJ786509 ONB786509:ONF786509 OWX786509:OXB786509 PGT786509:PGX786509 PQP786509:PQT786509 QAL786509:QAP786509 QKH786509:QKL786509 QUD786509:QUH786509 RDZ786509:RED786509 RNV786509:RNZ786509 RXR786509:RXV786509 SHN786509:SHR786509 SRJ786509:SRN786509 TBF786509:TBJ786509 TLB786509:TLF786509 TUX786509:TVB786509 UET786509:UEX786509 UOP786509:UOT786509 UYL786509:UYP786509 VIH786509:VIL786509 VSD786509:VSH786509 WBZ786509:WCD786509 WLV786509:WLZ786509 WVR786509:WVV786509 J852045:N852045 JF852045:JJ852045 TB852045:TF852045 ACX852045:ADB852045 AMT852045:AMX852045 AWP852045:AWT852045 BGL852045:BGP852045 BQH852045:BQL852045 CAD852045:CAH852045 CJZ852045:CKD852045 CTV852045:CTZ852045 DDR852045:DDV852045 DNN852045:DNR852045 DXJ852045:DXN852045 EHF852045:EHJ852045 ERB852045:ERF852045 FAX852045:FBB852045 FKT852045:FKX852045 FUP852045:FUT852045 GEL852045:GEP852045 GOH852045:GOL852045 GYD852045:GYH852045 HHZ852045:HID852045 HRV852045:HRZ852045 IBR852045:IBV852045 ILN852045:ILR852045 IVJ852045:IVN852045 JFF852045:JFJ852045 JPB852045:JPF852045 JYX852045:JZB852045 KIT852045:KIX852045 KSP852045:KST852045 LCL852045:LCP852045 LMH852045:LML852045 LWD852045:LWH852045 MFZ852045:MGD852045 MPV852045:MPZ852045 MZR852045:MZV852045 NJN852045:NJR852045 NTJ852045:NTN852045 ODF852045:ODJ852045 ONB852045:ONF852045 OWX852045:OXB852045 PGT852045:PGX852045 PQP852045:PQT852045 QAL852045:QAP852045 QKH852045:QKL852045 QUD852045:QUH852045 RDZ852045:RED852045 RNV852045:RNZ852045 RXR852045:RXV852045 SHN852045:SHR852045 SRJ852045:SRN852045 TBF852045:TBJ852045 TLB852045:TLF852045 TUX852045:TVB852045 UET852045:UEX852045 UOP852045:UOT852045 UYL852045:UYP852045 VIH852045:VIL852045 VSD852045:VSH852045 WBZ852045:WCD852045 WLV852045:WLZ852045 WVR852045:WVV852045 J917581:N917581 JF917581:JJ917581 TB917581:TF917581 ACX917581:ADB917581 AMT917581:AMX917581 AWP917581:AWT917581 BGL917581:BGP917581 BQH917581:BQL917581 CAD917581:CAH917581 CJZ917581:CKD917581 CTV917581:CTZ917581 DDR917581:DDV917581 DNN917581:DNR917581 DXJ917581:DXN917581 EHF917581:EHJ917581 ERB917581:ERF917581 FAX917581:FBB917581 FKT917581:FKX917581 FUP917581:FUT917581 GEL917581:GEP917581 GOH917581:GOL917581 GYD917581:GYH917581 HHZ917581:HID917581 HRV917581:HRZ917581 IBR917581:IBV917581 ILN917581:ILR917581 IVJ917581:IVN917581 JFF917581:JFJ917581 JPB917581:JPF917581 JYX917581:JZB917581 KIT917581:KIX917581 KSP917581:KST917581 LCL917581:LCP917581 LMH917581:LML917581 LWD917581:LWH917581 MFZ917581:MGD917581 MPV917581:MPZ917581 MZR917581:MZV917581 NJN917581:NJR917581 NTJ917581:NTN917581 ODF917581:ODJ917581 ONB917581:ONF917581 OWX917581:OXB917581 PGT917581:PGX917581 PQP917581:PQT917581 QAL917581:QAP917581 QKH917581:QKL917581 QUD917581:QUH917581 RDZ917581:RED917581 RNV917581:RNZ917581 RXR917581:RXV917581 SHN917581:SHR917581 SRJ917581:SRN917581 TBF917581:TBJ917581 TLB917581:TLF917581 TUX917581:TVB917581 UET917581:UEX917581 UOP917581:UOT917581 UYL917581:UYP917581 VIH917581:VIL917581 VSD917581:VSH917581 WBZ917581:WCD917581 WLV917581:WLZ917581 WVR917581:WVV917581 J983117:N983117 JF983117:JJ983117 TB983117:TF983117 ACX983117:ADB983117 AMT983117:AMX983117 AWP983117:AWT983117 BGL983117:BGP983117 BQH983117:BQL983117 CAD983117:CAH983117 CJZ983117:CKD983117 CTV983117:CTZ983117 DDR983117:DDV983117 DNN983117:DNR983117 DXJ983117:DXN983117 EHF983117:EHJ983117 ERB983117:ERF983117 FAX983117:FBB983117 FKT983117:FKX983117 FUP983117:FUT983117 GEL983117:GEP983117 GOH983117:GOL983117 GYD983117:GYH983117 HHZ983117:HID983117 HRV983117:HRZ983117 IBR983117:IBV983117 ILN983117:ILR983117 IVJ983117:IVN983117 JFF983117:JFJ983117 JPB983117:JPF983117 JYX983117:JZB983117 KIT983117:KIX983117 KSP983117:KST983117 LCL983117:LCP983117 LMH983117:LML983117 LWD983117:LWH983117 MFZ983117:MGD983117 MPV983117:MPZ983117 MZR983117:MZV983117 NJN983117:NJR983117 NTJ983117:NTN983117 ODF983117:ODJ983117 ONB983117:ONF983117 OWX983117:OXB983117 PGT983117:PGX983117 PQP983117:PQT983117 QAL983117:QAP983117 QKH983117:QKL983117 QUD983117:QUH983117 RDZ983117:RED983117 RNV983117:RNZ983117 RXR983117:RXV983117 SHN983117:SHR983117 SRJ983117:SRN983117 TBF983117:TBJ983117 TLB983117:TLF983117 TUX983117:TVB983117 UET983117:UEX983117 UOP983117:UOT983117 UYL983117:UYP983117 VIH983117:VIL983117 VSD983117:VSH983117 WBZ983117:WCD983117 WLV983117:WLZ983117 WVR983117:WVV983117" xr:uid="{00000000-0002-0000-0900-00001D000000}"/>
    <dataValidation allowBlank="1" showInputMessage="1" showErrorMessage="1" prompt="Gross Private Revenue less Contractual Allowance (to include ALF/IL and any paid Private bedhold revenue)" sqref="J76:N76 JF76:JJ76 TB76:TF76 ACX76:ADB76 AMT76:AMX76 AWP76:AWT76 BGL76:BGP76 BQH76:BQL76 CAD76:CAH76 CJZ76:CKD76 CTV76:CTZ76 DDR76:DDV76 DNN76:DNR76 DXJ76:DXN76 EHF76:EHJ76 ERB76:ERF76 FAX76:FBB76 FKT76:FKX76 FUP76:FUT76 GEL76:GEP76 GOH76:GOL76 GYD76:GYH76 HHZ76:HID76 HRV76:HRZ76 IBR76:IBV76 ILN76:ILR76 IVJ76:IVN76 JFF76:JFJ76 JPB76:JPF76 JYX76:JZB76 KIT76:KIX76 KSP76:KST76 LCL76:LCP76 LMH76:LML76 LWD76:LWH76 MFZ76:MGD76 MPV76:MPZ76 MZR76:MZV76 NJN76:NJR76 NTJ76:NTN76 ODF76:ODJ76 ONB76:ONF76 OWX76:OXB76 PGT76:PGX76 PQP76:PQT76 QAL76:QAP76 QKH76:QKL76 QUD76:QUH76 RDZ76:RED76 RNV76:RNZ76 RXR76:RXV76 SHN76:SHR76 SRJ76:SRN76 TBF76:TBJ76 TLB76:TLF76 TUX76:TVB76 UET76:UEX76 UOP76:UOT76 UYL76:UYP76 VIH76:VIL76 VSD76:VSH76 WBZ76:WCD76 WLV76:WLZ76 WVR76:WVV76 J65612:N65612 JF65612:JJ65612 TB65612:TF65612 ACX65612:ADB65612 AMT65612:AMX65612 AWP65612:AWT65612 BGL65612:BGP65612 BQH65612:BQL65612 CAD65612:CAH65612 CJZ65612:CKD65612 CTV65612:CTZ65612 DDR65612:DDV65612 DNN65612:DNR65612 DXJ65612:DXN65612 EHF65612:EHJ65612 ERB65612:ERF65612 FAX65612:FBB65612 FKT65612:FKX65612 FUP65612:FUT65612 GEL65612:GEP65612 GOH65612:GOL65612 GYD65612:GYH65612 HHZ65612:HID65612 HRV65612:HRZ65612 IBR65612:IBV65612 ILN65612:ILR65612 IVJ65612:IVN65612 JFF65612:JFJ65612 JPB65612:JPF65612 JYX65612:JZB65612 KIT65612:KIX65612 KSP65612:KST65612 LCL65612:LCP65612 LMH65612:LML65612 LWD65612:LWH65612 MFZ65612:MGD65612 MPV65612:MPZ65612 MZR65612:MZV65612 NJN65612:NJR65612 NTJ65612:NTN65612 ODF65612:ODJ65612 ONB65612:ONF65612 OWX65612:OXB65612 PGT65612:PGX65612 PQP65612:PQT65612 QAL65612:QAP65612 QKH65612:QKL65612 QUD65612:QUH65612 RDZ65612:RED65612 RNV65612:RNZ65612 RXR65612:RXV65612 SHN65612:SHR65612 SRJ65612:SRN65612 TBF65612:TBJ65612 TLB65612:TLF65612 TUX65612:TVB65612 UET65612:UEX65612 UOP65612:UOT65612 UYL65612:UYP65612 VIH65612:VIL65612 VSD65612:VSH65612 WBZ65612:WCD65612 WLV65612:WLZ65612 WVR65612:WVV65612 J131148:N131148 JF131148:JJ131148 TB131148:TF131148 ACX131148:ADB131148 AMT131148:AMX131148 AWP131148:AWT131148 BGL131148:BGP131148 BQH131148:BQL131148 CAD131148:CAH131148 CJZ131148:CKD131148 CTV131148:CTZ131148 DDR131148:DDV131148 DNN131148:DNR131148 DXJ131148:DXN131148 EHF131148:EHJ131148 ERB131148:ERF131148 FAX131148:FBB131148 FKT131148:FKX131148 FUP131148:FUT131148 GEL131148:GEP131148 GOH131148:GOL131148 GYD131148:GYH131148 HHZ131148:HID131148 HRV131148:HRZ131148 IBR131148:IBV131148 ILN131148:ILR131148 IVJ131148:IVN131148 JFF131148:JFJ131148 JPB131148:JPF131148 JYX131148:JZB131148 KIT131148:KIX131148 KSP131148:KST131148 LCL131148:LCP131148 LMH131148:LML131148 LWD131148:LWH131148 MFZ131148:MGD131148 MPV131148:MPZ131148 MZR131148:MZV131148 NJN131148:NJR131148 NTJ131148:NTN131148 ODF131148:ODJ131148 ONB131148:ONF131148 OWX131148:OXB131148 PGT131148:PGX131148 PQP131148:PQT131148 QAL131148:QAP131148 QKH131148:QKL131148 QUD131148:QUH131148 RDZ131148:RED131148 RNV131148:RNZ131148 RXR131148:RXV131148 SHN131148:SHR131148 SRJ131148:SRN131148 TBF131148:TBJ131148 TLB131148:TLF131148 TUX131148:TVB131148 UET131148:UEX131148 UOP131148:UOT131148 UYL131148:UYP131148 VIH131148:VIL131148 VSD131148:VSH131148 WBZ131148:WCD131148 WLV131148:WLZ131148 WVR131148:WVV131148 J196684:N196684 JF196684:JJ196684 TB196684:TF196684 ACX196684:ADB196684 AMT196684:AMX196684 AWP196684:AWT196684 BGL196684:BGP196684 BQH196684:BQL196684 CAD196684:CAH196684 CJZ196684:CKD196684 CTV196684:CTZ196684 DDR196684:DDV196684 DNN196684:DNR196684 DXJ196684:DXN196684 EHF196684:EHJ196684 ERB196684:ERF196684 FAX196684:FBB196684 FKT196684:FKX196684 FUP196684:FUT196684 GEL196684:GEP196684 GOH196684:GOL196684 GYD196684:GYH196684 HHZ196684:HID196684 HRV196684:HRZ196684 IBR196684:IBV196684 ILN196684:ILR196684 IVJ196684:IVN196684 JFF196684:JFJ196684 JPB196684:JPF196684 JYX196684:JZB196684 KIT196684:KIX196684 KSP196684:KST196684 LCL196684:LCP196684 LMH196684:LML196684 LWD196684:LWH196684 MFZ196684:MGD196684 MPV196684:MPZ196684 MZR196684:MZV196684 NJN196684:NJR196684 NTJ196684:NTN196684 ODF196684:ODJ196684 ONB196684:ONF196684 OWX196684:OXB196684 PGT196684:PGX196684 PQP196684:PQT196684 QAL196684:QAP196684 QKH196684:QKL196684 QUD196684:QUH196684 RDZ196684:RED196684 RNV196684:RNZ196684 RXR196684:RXV196684 SHN196684:SHR196684 SRJ196684:SRN196684 TBF196684:TBJ196684 TLB196684:TLF196684 TUX196684:TVB196684 UET196684:UEX196684 UOP196684:UOT196684 UYL196684:UYP196684 VIH196684:VIL196684 VSD196684:VSH196684 WBZ196684:WCD196684 WLV196684:WLZ196684 WVR196684:WVV196684 J262220:N262220 JF262220:JJ262220 TB262220:TF262220 ACX262220:ADB262220 AMT262220:AMX262220 AWP262220:AWT262220 BGL262220:BGP262220 BQH262220:BQL262220 CAD262220:CAH262220 CJZ262220:CKD262220 CTV262220:CTZ262220 DDR262220:DDV262220 DNN262220:DNR262220 DXJ262220:DXN262220 EHF262220:EHJ262220 ERB262220:ERF262220 FAX262220:FBB262220 FKT262220:FKX262220 FUP262220:FUT262220 GEL262220:GEP262220 GOH262220:GOL262220 GYD262220:GYH262220 HHZ262220:HID262220 HRV262220:HRZ262220 IBR262220:IBV262220 ILN262220:ILR262220 IVJ262220:IVN262220 JFF262220:JFJ262220 JPB262220:JPF262220 JYX262220:JZB262220 KIT262220:KIX262220 KSP262220:KST262220 LCL262220:LCP262220 LMH262220:LML262220 LWD262220:LWH262220 MFZ262220:MGD262220 MPV262220:MPZ262220 MZR262220:MZV262220 NJN262220:NJR262220 NTJ262220:NTN262220 ODF262220:ODJ262220 ONB262220:ONF262220 OWX262220:OXB262220 PGT262220:PGX262220 PQP262220:PQT262220 QAL262220:QAP262220 QKH262220:QKL262220 QUD262220:QUH262220 RDZ262220:RED262220 RNV262220:RNZ262220 RXR262220:RXV262220 SHN262220:SHR262220 SRJ262220:SRN262220 TBF262220:TBJ262220 TLB262220:TLF262220 TUX262220:TVB262220 UET262220:UEX262220 UOP262220:UOT262220 UYL262220:UYP262220 VIH262220:VIL262220 VSD262220:VSH262220 WBZ262220:WCD262220 WLV262220:WLZ262220 WVR262220:WVV262220 J327756:N327756 JF327756:JJ327756 TB327756:TF327756 ACX327756:ADB327756 AMT327756:AMX327756 AWP327756:AWT327756 BGL327756:BGP327756 BQH327756:BQL327756 CAD327756:CAH327756 CJZ327756:CKD327756 CTV327756:CTZ327756 DDR327756:DDV327756 DNN327756:DNR327756 DXJ327756:DXN327756 EHF327756:EHJ327756 ERB327756:ERF327756 FAX327756:FBB327756 FKT327756:FKX327756 FUP327756:FUT327756 GEL327756:GEP327756 GOH327756:GOL327756 GYD327756:GYH327756 HHZ327756:HID327756 HRV327756:HRZ327756 IBR327756:IBV327756 ILN327756:ILR327756 IVJ327756:IVN327756 JFF327756:JFJ327756 JPB327756:JPF327756 JYX327756:JZB327756 KIT327756:KIX327756 KSP327756:KST327756 LCL327756:LCP327756 LMH327756:LML327756 LWD327756:LWH327756 MFZ327756:MGD327756 MPV327756:MPZ327756 MZR327756:MZV327756 NJN327756:NJR327756 NTJ327756:NTN327756 ODF327756:ODJ327756 ONB327756:ONF327756 OWX327756:OXB327756 PGT327756:PGX327756 PQP327756:PQT327756 QAL327756:QAP327756 QKH327756:QKL327756 QUD327756:QUH327756 RDZ327756:RED327756 RNV327756:RNZ327756 RXR327756:RXV327756 SHN327756:SHR327756 SRJ327756:SRN327756 TBF327756:TBJ327756 TLB327756:TLF327756 TUX327756:TVB327756 UET327756:UEX327756 UOP327756:UOT327756 UYL327756:UYP327756 VIH327756:VIL327756 VSD327756:VSH327756 WBZ327756:WCD327756 WLV327756:WLZ327756 WVR327756:WVV327756 J393292:N393292 JF393292:JJ393292 TB393292:TF393292 ACX393292:ADB393292 AMT393292:AMX393292 AWP393292:AWT393292 BGL393292:BGP393292 BQH393292:BQL393292 CAD393292:CAH393292 CJZ393292:CKD393292 CTV393292:CTZ393292 DDR393292:DDV393292 DNN393292:DNR393292 DXJ393292:DXN393292 EHF393292:EHJ393292 ERB393292:ERF393292 FAX393292:FBB393292 FKT393292:FKX393292 FUP393292:FUT393292 GEL393292:GEP393292 GOH393292:GOL393292 GYD393292:GYH393292 HHZ393292:HID393292 HRV393292:HRZ393292 IBR393292:IBV393292 ILN393292:ILR393292 IVJ393292:IVN393292 JFF393292:JFJ393292 JPB393292:JPF393292 JYX393292:JZB393292 KIT393292:KIX393292 KSP393292:KST393292 LCL393292:LCP393292 LMH393292:LML393292 LWD393292:LWH393292 MFZ393292:MGD393292 MPV393292:MPZ393292 MZR393292:MZV393292 NJN393292:NJR393292 NTJ393292:NTN393292 ODF393292:ODJ393292 ONB393292:ONF393292 OWX393292:OXB393292 PGT393292:PGX393292 PQP393292:PQT393292 QAL393292:QAP393292 QKH393292:QKL393292 QUD393292:QUH393292 RDZ393292:RED393292 RNV393292:RNZ393292 RXR393292:RXV393292 SHN393292:SHR393292 SRJ393292:SRN393292 TBF393292:TBJ393292 TLB393292:TLF393292 TUX393292:TVB393292 UET393292:UEX393292 UOP393292:UOT393292 UYL393292:UYP393292 VIH393292:VIL393292 VSD393292:VSH393292 WBZ393292:WCD393292 WLV393292:WLZ393292 WVR393292:WVV393292 J458828:N458828 JF458828:JJ458828 TB458828:TF458828 ACX458828:ADB458828 AMT458828:AMX458828 AWP458828:AWT458828 BGL458828:BGP458828 BQH458828:BQL458828 CAD458828:CAH458828 CJZ458828:CKD458828 CTV458828:CTZ458828 DDR458828:DDV458828 DNN458828:DNR458828 DXJ458828:DXN458828 EHF458828:EHJ458828 ERB458828:ERF458828 FAX458828:FBB458828 FKT458828:FKX458828 FUP458828:FUT458828 GEL458828:GEP458828 GOH458828:GOL458828 GYD458828:GYH458828 HHZ458828:HID458828 HRV458828:HRZ458828 IBR458828:IBV458828 ILN458828:ILR458828 IVJ458828:IVN458828 JFF458828:JFJ458828 JPB458828:JPF458828 JYX458828:JZB458828 KIT458828:KIX458828 KSP458828:KST458828 LCL458828:LCP458828 LMH458828:LML458828 LWD458828:LWH458828 MFZ458828:MGD458828 MPV458828:MPZ458828 MZR458828:MZV458828 NJN458828:NJR458828 NTJ458828:NTN458828 ODF458828:ODJ458828 ONB458828:ONF458828 OWX458828:OXB458828 PGT458828:PGX458828 PQP458828:PQT458828 QAL458828:QAP458828 QKH458828:QKL458828 QUD458828:QUH458828 RDZ458828:RED458828 RNV458828:RNZ458828 RXR458828:RXV458828 SHN458828:SHR458828 SRJ458828:SRN458828 TBF458828:TBJ458828 TLB458828:TLF458828 TUX458828:TVB458828 UET458828:UEX458828 UOP458828:UOT458828 UYL458828:UYP458828 VIH458828:VIL458828 VSD458828:VSH458828 WBZ458828:WCD458828 WLV458828:WLZ458828 WVR458828:WVV458828 J524364:N524364 JF524364:JJ524364 TB524364:TF524364 ACX524364:ADB524364 AMT524364:AMX524364 AWP524364:AWT524364 BGL524364:BGP524364 BQH524364:BQL524364 CAD524364:CAH524364 CJZ524364:CKD524364 CTV524364:CTZ524364 DDR524364:DDV524364 DNN524364:DNR524364 DXJ524364:DXN524364 EHF524364:EHJ524364 ERB524364:ERF524364 FAX524364:FBB524364 FKT524364:FKX524364 FUP524364:FUT524364 GEL524364:GEP524364 GOH524364:GOL524364 GYD524364:GYH524364 HHZ524364:HID524364 HRV524364:HRZ524364 IBR524364:IBV524364 ILN524364:ILR524364 IVJ524364:IVN524364 JFF524364:JFJ524364 JPB524364:JPF524364 JYX524364:JZB524364 KIT524364:KIX524364 KSP524364:KST524364 LCL524364:LCP524364 LMH524364:LML524364 LWD524364:LWH524364 MFZ524364:MGD524364 MPV524364:MPZ524364 MZR524364:MZV524364 NJN524364:NJR524364 NTJ524364:NTN524364 ODF524364:ODJ524364 ONB524364:ONF524364 OWX524364:OXB524364 PGT524364:PGX524364 PQP524364:PQT524364 QAL524364:QAP524364 QKH524364:QKL524364 QUD524364:QUH524364 RDZ524364:RED524364 RNV524364:RNZ524364 RXR524364:RXV524364 SHN524364:SHR524364 SRJ524364:SRN524364 TBF524364:TBJ524364 TLB524364:TLF524364 TUX524364:TVB524364 UET524364:UEX524364 UOP524364:UOT524364 UYL524364:UYP524364 VIH524364:VIL524364 VSD524364:VSH524364 WBZ524364:WCD524364 WLV524364:WLZ524364 WVR524364:WVV524364 J589900:N589900 JF589900:JJ589900 TB589900:TF589900 ACX589900:ADB589900 AMT589900:AMX589900 AWP589900:AWT589900 BGL589900:BGP589900 BQH589900:BQL589900 CAD589900:CAH589900 CJZ589900:CKD589900 CTV589900:CTZ589900 DDR589900:DDV589900 DNN589900:DNR589900 DXJ589900:DXN589900 EHF589900:EHJ589900 ERB589900:ERF589900 FAX589900:FBB589900 FKT589900:FKX589900 FUP589900:FUT589900 GEL589900:GEP589900 GOH589900:GOL589900 GYD589900:GYH589900 HHZ589900:HID589900 HRV589900:HRZ589900 IBR589900:IBV589900 ILN589900:ILR589900 IVJ589900:IVN589900 JFF589900:JFJ589900 JPB589900:JPF589900 JYX589900:JZB589900 KIT589900:KIX589900 KSP589900:KST589900 LCL589900:LCP589900 LMH589900:LML589900 LWD589900:LWH589900 MFZ589900:MGD589900 MPV589900:MPZ589900 MZR589900:MZV589900 NJN589900:NJR589900 NTJ589900:NTN589900 ODF589900:ODJ589900 ONB589900:ONF589900 OWX589900:OXB589900 PGT589900:PGX589900 PQP589900:PQT589900 QAL589900:QAP589900 QKH589900:QKL589900 QUD589900:QUH589900 RDZ589900:RED589900 RNV589900:RNZ589900 RXR589900:RXV589900 SHN589900:SHR589900 SRJ589900:SRN589900 TBF589900:TBJ589900 TLB589900:TLF589900 TUX589900:TVB589900 UET589900:UEX589900 UOP589900:UOT589900 UYL589900:UYP589900 VIH589900:VIL589900 VSD589900:VSH589900 WBZ589900:WCD589900 WLV589900:WLZ589900 WVR589900:WVV589900 J655436:N655436 JF655436:JJ655436 TB655436:TF655436 ACX655436:ADB655436 AMT655436:AMX655436 AWP655436:AWT655436 BGL655436:BGP655436 BQH655436:BQL655436 CAD655436:CAH655436 CJZ655436:CKD655436 CTV655436:CTZ655436 DDR655436:DDV655436 DNN655436:DNR655436 DXJ655436:DXN655436 EHF655436:EHJ655436 ERB655436:ERF655436 FAX655436:FBB655436 FKT655436:FKX655436 FUP655436:FUT655436 GEL655436:GEP655436 GOH655436:GOL655436 GYD655436:GYH655436 HHZ655436:HID655436 HRV655436:HRZ655436 IBR655436:IBV655436 ILN655436:ILR655436 IVJ655436:IVN655436 JFF655436:JFJ655436 JPB655436:JPF655436 JYX655436:JZB655436 KIT655436:KIX655436 KSP655436:KST655436 LCL655436:LCP655436 LMH655436:LML655436 LWD655436:LWH655436 MFZ655436:MGD655436 MPV655436:MPZ655436 MZR655436:MZV655436 NJN655436:NJR655436 NTJ655436:NTN655436 ODF655436:ODJ655436 ONB655436:ONF655436 OWX655436:OXB655436 PGT655436:PGX655436 PQP655436:PQT655436 QAL655436:QAP655436 QKH655436:QKL655436 QUD655436:QUH655436 RDZ655436:RED655436 RNV655436:RNZ655436 RXR655436:RXV655436 SHN655436:SHR655436 SRJ655436:SRN655436 TBF655436:TBJ655436 TLB655436:TLF655436 TUX655436:TVB655436 UET655436:UEX655436 UOP655436:UOT655436 UYL655436:UYP655436 VIH655436:VIL655436 VSD655436:VSH655436 WBZ655436:WCD655436 WLV655436:WLZ655436 WVR655436:WVV655436 J720972:N720972 JF720972:JJ720972 TB720972:TF720972 ACX720972:ADB720972 AMT720972:AMX720972 AWP720972:AWT720972 BGL720972:BGP720972 BQH720972:BQL720972 CAD720972:CAH720972 CJZ720972:CKD720972 CTV720972:CTZ720972 DDR720972:DDV720972 DNN720972:DNR720972 DXJ720972:DXN720972 EHF720972:EHJ720972 ERB720972:ERF720972 FAX720972:FBB720972 FKT720972:FKX720972 FUP720972:FUT720972 GEL720972:GEP720972 GOH720972:GOL720972 GYD720972:GYH720972 HHZ720972:HID720972 HRV720972:HRZ720972 IBR720972:IBV720972 ILN720972:ILR720972 IVJ720972:IVN720972 JFF720972:JFJ720972 JPB720972:JPF720972 JYX720972:JZB720972 KIT720972:KIX720972 KSP720972:KST720972 LCL720972:LCP720972 LMH720972:LML720972 LWD720972:LWH720972 MFZ720972:MGD720972 MPV720972:MPZ720972 MZR720972:MZV720972 NJN720972:NJR720972 NTJ720972:NTN720972 ODF720972:ODJ720972 ONB720972:ONF720972 OWX720972:OXB720972 PGT720972:PGX720972 PQP720972:PQT720972 QAL720972:QAP720972 QKH720972:QKL720972 QUD720972:QUH720972 RDZ720972:RED720972 RNV720972:RNZ720972 RXR720972:RXV720972 SHN720972:SHR720972 SRJ720972:SRN720972 TBF720972:TBJ720972 TLB720972:TLF720972 TUX720972:TVB720972 UET720972:UEX720972 UOP720972:UOT720972 UYL720972:UYP720972 VIH720972:VIL720972 VSD720972:VSH720972 WBZ720972:WCD720972 WLV720972:WLZ720972 WVR720972:WVV720972 J786508:N786508 JF786508:JJ786508 TB786508:TF786508 ACX786508:ADB786508 AMT786508:AMX786508 AWP786508:AWT786508 BGL786508:BGP786508 BQH786508:BQL786508 CAD786508:CAH786508 CJZ786508:CKD786508 CTV786508:CTZ786508 DDR786508:DDV786508 DNN786508:DNR786508 DXJ786508:DXN786508 EHF786508:EHJ786508 ERB786508:ERF786508 FAX786508:FBB786508 FKT786508:FKX786508 FUP786508:FUT786508 GEL786508:GEP786508 GOH786508:GOL786508 GYD786508:GYH786508 HHZ786508:HID786508 HRV786508:HRZ786508 IBR786508:IBV786508 ILN786508:ILR786508 IVJ786508:IVN786508 JFF786508:JFJ786508 JPB786508:JPF786508 JYX786508:JZB786508 KIT786508:KIX786508 KSP786508:KST786508 LCL786508:LCP786508 LMH786508:LML786508 LWD786508:LWH786508 MFZ786508:MGD786508 MPV786508:MPZ786508 MZR786508:MZV786508 NJN786508:NJR786508 NTJ786508:NTN786508 ODF786508:ODJ786508 ONB786508:ONF786508 OWX786508:OXB786508 PGT786508:PGX786508 PQP786508:PQT786508 QAL786508:QAP786508 QKH786508:QKL786508 QUD786508:QUH786508 RDZ786508:RED786508 RNV786508:RNZ786508 RXR786508:RXV786508 SHN786508:SHR786508 SRJ786508:SRN786508 TBF786508:TBJ786508 TLB786508:TLF786508 TUX786508:TVB786508 UET786508:UEX786508 UOP786508:UOT786508 UYL786508:UYP786508 VIH786508:VIL786508 VSD786508:VSH786508 WBZ786508:WCD786508 WLV786508:WLZ786508 WVR786508:WVV786508 J852044:N852044 JF852044:JJ852044 TB852044:TF852044 ACX852044:ADB852044 AMT852044:AMX852044 AWP852044:AWT852044 BGL852044:BGP852044 BQH852044:BQL852044 CAD852044:CAH852044 CJZ852044:CKD852044 CTV852044:CTZ852044 DDR852044:DDV852044 DNN852044:DNR852044 DXJ852044:DXN852044 EHF852044:EHJ852044 ERB852044:ERF852044 FAX852044:FBB852044 FKT852044:FKX852044 FUP852044:FUT852044 GEL852044:GEP852044 GOH852044:GOL852044 GYD852044:GYH852044 HHZ852044:HID852044 HRV852044:HRZ852044 IBR852044:IBV852044 ILN852044:ILR852044 IVJ852044:IVN852044 JFF852044:JFJ852044 JPB852044:JPF852044 JYX852044:JZB852044 KIT852044:KIX852044 KSP852044:KST852044 LCL852044:LCP852044 LMH852044:LML852044 LWD852044:LWH852044 MFZ852044:MGD852044 MPV852044:MPZ852044 MZR852044:MZV852044 NJN852044:NJR852044 NTJ852044:NTN852044 ODF852044:ODJ852044 ONB852044:ONF852044 OWX852044:OXB852044 PGT852044:PGX852044 PQP852044:PQT852044 QAL852044:QAP852044 QKH852044:QKL852044 QUD852044:QUH852044 RDZ852044:RED852044 RNV852044:RNZ852044 RXR852044:RXV852044 SHN852044:SHR852044 SRJ852044:SRN852044 TBF852044:TBJ852044 TLB852044:TLF852044 TUX852044:TVB852044 UET852044:UEX852044 UOP852044:UOT852044 UYL852044:UYP852044 VIH852044:VIL852044 VSD852044:VSH852044 WBZ852044:WCD852044 WLV852044:WLZ852044 WVR852044:WVV852044 J917580:N917580 JF917580:JJ917580 TB917580:TF917580 ACX917580:ADB917580 AMT917580:AMX917580 AWP917580:AWT917580 BGL917580:BGP917580 BQH917580:BQL917580 CAD917580:CAH917580 CJZ917580:CKD917580 CTV917580:CTZ917580 DDR917580:DDV917580 DNN917580:DNR917580 DXJ917580:DXN917580 EHF917580:EHJ917580 ERB917580:ERF917580 FAX917580:FBB917580 FKT917580:FKX917580 FUP917580:FUT917580 GEL917580:GEP917580 GOH917580:GOL917580 GYD917580:GYH917580 HHZ917580:HID917580 HRV917580:HRZ917580 IBR917580:IBV917580 ILN917580:ILR917580 IVJ917580:IVN917580 JFF917580:JFJ917580 JPB917580:JPF917580 JYX917580:JZB917580 KIT917580:KIX917580 KSP917580:KST917580 LCL917580:LCP917580 LMH917580:LML917580 LWD917580:LWH917580 MFZ917580:MGD917580 MPV917580:MPZ917580 MZR917580:MZV917580 NJN917580:NJR917580 NTJ917580:NTN917580 ODF917580:ODJ917580 ONB917580:ONF917580 OWX917580:OXB917580 PGT917580:PGX917580 PQP917580:PQT917580 QAL917580:QAP917580 QKH917580:QKL917580 QUD917580:QUH917580 RDZ917580:RED917580 RNV917580:RNZ917580 RXR917580:RXV917580 SHN917580:SHR917580 SRJ917580:SRN917580 TBF917580:TBJ917580 TLB917580:TLF917580 TUX917580:TVB917580 UET917580:UEX917580 UOP917580:UOT917580 UYL917580:UYP917580 VIH917580:VIL917580 VSD917580:VSH917580 WBZ917580:WCD917580 WLV917580:WLZ917580 WVR917580:WVV917580 J983116:N983116 JF983116:JJ983116 TB983116:TF983116 ACX983116:ADB983116 AMT983116:AMX983116 AWP983116:AWT983116 BGL983116:BGP983116 BQH983116:BQL983116 CAD983116:CAH983116 CJZ983116:CKD983116 CTV983116:CTZ983116 DDR983116:DDV983116 DNN983116:DNR983116 DXJ983116:DXN983116 EHF983116:EHJ983116 ERB983116:ERF983116 FAX983116:FBB983116 FKT983116:FKX983116 FUP983116:FUT983116 GEL983116:GEP983116 GOH983116:GOL983116 GYD983116:GYH983116 HHZ983116:HID983116 HRV983116:HRZ983116 IBR983116:IBV983116 ILN983116:ILR983116 IVJ983116:IVN983116 JFF983116:JFJ983116 JPB983116:JPF983116 JYX983116:JZB983116 KIT983116:KIX983116 KSP983116:KST983116 LCL983116:LCP983116 LMH983116:LML983116 LWD983116:LWH983116 MFZ983116:MGD983116 MPV983116:MPZ983116 MZR983116:MZV983116 NJN983116:NJR983116 NTJ983116:NTN983116 ODF983116:ODJ983116 ONB983116:ONF983116 OWX983116:OXB983116 PGT983116:PGX983116 PQP983116:PQT983116 QAL983116:QAP983116 QKH983116:QKL983116 QUD983116:QUH983116 RDZ983116:RED983116 RNV983116:RNZ983116 RXR983116:RXV983116 SHN983116:SHR983116 SRJ983116:SRN983116 TBF983116:TBJ983116 TLB983116:TLF983116 TUX983116:TVB983116 UET983116:UEX983116 UOP983116:UOT983116 UYL983116:UYP983116 VIH983116:VIL983116 VSD983116:VSH983116 WBZ983116:WCD983116 WLV983116:WLZ983116 WVR983116:WVV983116" xr:uid="{00000000-0002-0000-0900-00001E000000}"/>
    <dataValidation allowBlank="1" showInputMessage="1" showErrorMessage="1" prompt="Gross Commercial Revenue" sqref="J72:N72 JF72:JJ72 TB72:TF72 ACX72:ADB72 AMT72:AMX72 AWP72:AWT72 BGL72:BGP72 BQH72:BQL72 CAD72:CAH72 CJZ72:CKD72 CTV72:CTZ72 DDR72:DDV72 DNN72:DNR72 DXJ72:DXN72 EHF72:EHJ72 ERB72:ERF72 FAX72:FBB72 FKT72:FKX72 FUP72:FUT72 GEL72:GEP72 GOH72:GOL72 GYD72:GYH72 HHZ72:HID72 HRV72:HRZ72 IBR72:IBV72 ILN72:ILR72 IVJ72:IVN72 JFF72:JFJ72 JPB72:JPF72 JYX72:JZB72 KIT72:KIX72 KSP72:KST72 LCL72:LCP72 LMH72:LML72 LWD72:LWH72 MFZ72:MGD72 MPV72:MPZ72 MZR72:MZV72 NJN72:NJR72 NTJ72:NTN72 ODF72:ODJ72 ONB72:ONF72 OWX72:OXB72 PGT72:PGX72 PQP72:PQT72 QAL72:QAP72 QKH72:QKL72 QUD72:QUH72 RDZ72:RED72 RNV72:RNZ72 RXR72:RXV72 SHN72:SHR72 SRJ72:SRN72 TBF72:TBJ72 TLB72:TLF72 TUX72:TVB72 UET72:UEX72 UOP72:UOT72 UYL72:UYP72 VIH72:VIL72 VSD72:VSH72 WBZ72:WCD72 WLV72:WLZ72 WVR72:WVV72 J65608:N65608 JF65608:JJ65608 TB65608:TF65608 ACX65608:ADB65608 AMT65608:AMX65608 AWP65608:AWT65608 BGL65608:BGP65608 BQH65608:BQL65608 CAD65608:CAH65608 CJZ65608:CKD65608 CTV65608:CTZ65608 DDR65608:DDV65608 DNN65608:DNR65608 DXJ65608:DXN65608 EHF65608:EHJ65608 ERB65608:ERF65608 FAX65608:FBB65608 FKT65608:FKX65608 FUP65608:FUT65608 GEL65608:GEP65608 GOH65608:GOL65608 GYD65608:GYH65608 HHZ65608:HID65608 HRV65608:HRZ65608 IBR65608:IBV65608 ILN65608:ILR65608 IVJ65608:IVN65608 JFF65608:JFJ65608 JPB65608:JPF65608 JYX65608:JZB65608 KIT65608:KIX65608 KSP65608:KST65608 LCL65608:LCP65608 LMH65608:LML65608 LWD65608:LWH65608 MFZ65608:MGD65608 MPV65608:MPZ65608 MZR65608:MZV65608 NJN65608:NJR65608 NTJ65608:NTN65608 ODF65608:ODJ65608 ONB65608:ONF65608 OWX65608:OXB65608 PGT65608:PGX65608 PQP65608:PQT65608 QAL65608:QAP65608 QKH65608:QKL65608 QUD65608:QUH65608 RDZ65608:RED65608 RNV65608:RNZ65608 RXR65608:RXV65608 SHN65608:SHR65608 SRJ65608:SRN65608 TBF65608:TBJ65608 TLB65608:TLF65608 TUX65608:TVB65608 UET65608:UEX65608 UOP65608:UOT65608 UYL65608:UYP65608 VIH65608:VIL65608 VSD65608:VSH65608 WBZ65608:WCD65608 WLV65608:WLZ65608 WVR65608:WVV65608 J131144:N131144 JF131144:JJ131144 TB131144:TF131144 ACX131144:ADB131144 AMT131144:AMX131144 AWP131144:AWT131144 BGL131144:BGP131144 BQH131144:BQL131144 CAD131144:CAH131144 CJZ131144:CKD131144 CTV131144:CTZ131144 DDR131144:DDV131144 DNN131144:DNR131144 DXJ131144:DXN131144 EHF131144:EHJ131144 ERB131144:ERF131144 FAX131144:FBB131144 FKT131144:FKX131144 FUP131144:FUT131144 GEL131144:GEP131144 GOH131144:GOL131144 GYD131144:GYH131144 HHZ131144:HID131144 HRV131144:HRZ131144 IBR131144:IBV131144 ILN131144:ILR131144 IVJ131144:IVN131144 JFF131144:JFJ131144 JPB131144:JPF131144 JYX131144:JZB131144 KIT131144:KIX131144 KSP131144:KST131144 LCL131144:LCP131144 LMH131144:LML131144 LWD131144:LWH131144 MFZ131144:MGD131144 MPV131144:MPZ131144 MZR131144:MZV131144 NJN131144:NJR131144 NTJ131144:NTN131144 ODF131144:ODJ131144 ONB131144:ONF131144 OWX131144:OXB131144 PGT131144:PGX131144 PQP131144:PQT131144 QAL131144:QAP131144 QKH131144:QKL131144 QUD131144:QUH131144 RDZ131144:RED131144 RNV131144:RNZ131144 RXR131144:RXV131144 SHN131144:SHR131144 SRJ131144:SRN131144 TBF131144:TBJ131144 TLB131144:TLF131144 TUX131144:TVB131144 UET131144:UEX131144 UOP131144:UOT131144 UYL131144:UYP131144 VIH131144:VIL131144 VSD131144:VSH131144 WBZ131144:WCD131144 WLV131144:WLZ131144 WVR131144:WVV131144 J196680:N196680 JF196680:JJ196680 TB196680:TF196680 ACX196680:ADB196680 AMT196680:AMX196680 AWP196680:AWT196680 BGL196680:BGP196680 BQH196680:BQL196680 CAD196680:CAH196680 CJZ196680:CKD196680 CTV196680:CTZ196680 DDR196680:DDV196680 DNN196680:DNR196680 DXJ196680:DXN196680 EHF196680:EHJ196680 ERB196680:ERF196680 FAX196680:FBB196680 FKT196680:FKX196680 FUP196680:FUT196680 GEL196680:GEP196680 GOH196680:GOL196680 GYD196680:GYH196680 HHZ196680:HID196680 HRV196680:HRZ196680 IBR196680:IBV196680 ILN196680:ILR196680 IVJ196680:IVN196680 JFF196680:JFJ196680 JPB196680:JPF196680 JYX196680:JZB196680 KIT196680:KIX196680 KSP196680:KST196680 LCL196680:LCP196680 LMH196680:LML196680 LWD196680:LWH196680 MFZ196680:MGD196680 MPV196680:MPZ196680 MZR196680:MZV196680 NJN196680:NJR196680 NTJ196680:NTN196680 ODF196680:ODJ196680 ONB196680:ONF196680 OWX196680:OXB196680 PGT196680:PGX196680 PQP196680:PQT196680 QAL196680:QAP196680 QKH196680:QKL196680 QUD196680:QUH196680 RDZ196680:RED196680 RNV196680:RNZ196680 RXR196680:RXV196680 SHN196680:SHR196680 SRJ196680:SRN196680 TBF196680:TBJ196680 TLB196680:TLF196680 TUX196680:TVB196680 UET196680:UEX196680 UOP196680:UOT196680 UYL196680:UYP196680 VIH196680:VIL196680 VSD196680:VSH196680 WBZ196680:WCD196680 WLV196680:WLZ196680 WVR196680:WVV196680 J262216:N262216 JF262216:JJ262216 TB262216:TF262216 ACX262216:ADB262216 AMT262216:AMX262216 AWP262216:AWT262216 BGL262216:BGP262216 BQH262216:BQL262216 CAD262216:CAH262216 CJZ262216:CKD262216 CTV262216:CTZ262216 DDR262216:DDV262216 DNN262216:DNR262216 DXJ262216:DXN262216 EHF262216:EHJ262216 ERB262216:ERF262216 FAX262216:FBB262216 FKT262216:FKX262216 FUP262216:FUT262216 GEL262216:GEP262216 GOH262216:GOL262216 GYD262216:GYH262216 HHZ262216:HID262216 HRV262216:HRZ262216 IBR262216:IBV262216 ILN262216:ILR262216 IVJ262216:IVN262216 JFF262216:JFJ262216 JPB262216:JPF262216 JYX262216:JZB262216 KIT262216:KIX262216 KSP262216:KST262216 LCL262216:LCP262216 LMH262216:LML262216 LWD262216:LWH262216 MFZ262216:MGD262216 MPV262216:MPZ262216 MZR262216:MZV262216 NJN262216:NJR262216 NTJ262216:NTN262216 ODF262216:ODJ262216 ONB262216:ONF262216 OWX262216:OXB262216 PGT262216:PGX262216 PQP262216:PQT262216 QAL262216:QAP262216 QKH262216:QKL262216 QUD262216:QUH262216 RDZ262216:RED262216 RNV262216:RNZ262216 RXR262216:RXV262216 SHN262216:SHR262216 SRJ262216:SRN262216 TBF262216:TBJ262216 TLB262216:TLF262216 TUX262216:TVB262216 UET262216:UEX262216 UOP262216:UOT262216 UYL262216:UYP262216 VIH262216:VIL262216 VSD262216:VSH262216 WBZ262216:WCD262216 WLV262216:WLZ262216 WVR262216:WVV262216 J327752:N327752 JF327752:JJ327752 TB327752:TF327752 ACX327752:ADB327752 AMT327752:AMX327752 AWP327752:AWT327752 BGL327752:BGP327752 BQH327752:BQL327752 CAD327752:CAH327752 CJZ327752:CKD327752 CTV327752:CTZ327752 DDR327752:DDV327752 DNN327752:DNR327752 DXJ327752:DXN327752 EHF327752:EHJ327752 ERB327752:ERF327752 FAX327752:FBB327752 FKT327752:FKX327752 FUP327752:FUT327752 GEL327752:GEP327752 GOH327752:GOL327752 GYD327752:GYH327752 HHZ327752:HID327752 HRV327752:HRZ327752 IBR327752:IBV327752 ILN327752:ILR327752 IVJ327752:IVN327752 JFF327752:JFJ327752 JPB327752:JPF327752 JYX327752:JZB327752 KIT327752:KIX327752 KSP327752:KST327752 LCL327752:LCP327752 LMH327752:LML327752 LWD327752:LWH327752 MFZ327752:MGD327752 MPV327752:MPZ327752 MZR327752:MZV327752 NJN327752:NJR327752 NTJ327752:NTN327752 ODF327752:ODJ327752 ONB327752:ONF327752 OWX327752:OXB327752 PGT327752:PGX327752 PQP327752:PQT327752 QAL327752:QAP327752 QKH327752:QKL327752 QUD327752:QUH327752 RDZ327752:RED327752 RNV327752:RNZ327752 RXR327752:RXV327752 SHN327752:SHR327752 SRJ327752:SRN327752 TBF327752:TBJ327752 TLB327752:TLF327752 TUX327752:TVB327752 UET327752:UEX327752 UOP327752:UOT327752 UYL327752:UYP327752 VIH327752:VIL327752 VSD327752:VSH327752 WBZ327752:WCD327752 WLV327752:WLZ327752 WVR327752:WVV327752 J393288:N393288 JF393288:JJ393288 TB393288:TF393288 ACX393288:ADB393288 AMT393288:AMX393288 AWP393288:AWT393288 BGL393288:BGP393288 BQH393288:BQL393288 CAD393288:CAH393288 CJZ393288:CKD393288 CTV393288:CTZ393288 DDR393288:DDV393288 DNN393288:DNR393288 DXJ393288:DXN393288 EHF393288:EHJ393288 ERB393288:ERF393288 FAX393288:FBB393288 FKT393288:FKX393288 FUP393288:FUT393288 GEL393288:GEP393288 GOH393288:GOL393288 GYD393288:GYH393288 HHZ393288:HID393288 HRV393288:HRZ393288 IBR393288:IBV393288 ILN393288:ILR393288 IVJ393288:IVN393288 JFF393288:JFJ393288 JPB393288:JPF393288 JYX393288:JZB393288 KIT393288:KIX393288 KSP393288:KST393288 LCL393288:LCP393288 LMH393288:LML393288 LWD393288:LWH393288 MFZ393288:MGD393288 MPV393288:MPZ393288 MZR393288:MZV393288 NJN393288:NJR393288 NTJ393288:NTN393288 ODF393288:ODJ393288 ONB393288:ONF393288 OWX393288:OXB393288 PGT393288:PGX393288 PQP393288:PQT393288 QAL393288:QAP393288 QKH393288:QKL393288 QUD393288:QUH393288 RDZ393288:RED393288 RNV393288:RNZ393288 RXR393288:RXV393288 SHN393288:SHR393288 SRJ393288:SRN393288 TBF393288:TBJ393288 TLB393288:TLF393288 TUX393288:TVB393288 UET393288:UEX393288 UOP393288:UOT393288 UYL393288:UYP393288 VIH393288:VIL393288 VSD393288:VSH393288 WBZ393288:WCD393288 WLV393288:WLZ393288 WVR393288:WVV393288 J458824:N458824 JF458824:JJ458824 TB458824:TF458824 ACX458824:ADB458824 AMT458824:AMX458824 AWP458824:AWT458824 BGL458824:BGP458824 BQH458824:BQL458824 CAD458824:CAH458824 CJZ458824:CKD458824 CTV458824:CTZ458824 DDR458824:DDV458824 DNN458824:DNR458824 DXJ458824:DXN458824 EHF458824:EHJ458824 ERB458824:ERF458824 FAX458824:FBB458824 FKT458824:FKX458824 FUP458824:FUT458824 GEL458824:GEP458824 GOH458824:GOL458824 GYD458824:GYH458824 HHZ458824:HID458824 HRV458824:HRZ458824 IBR458824:IBV458824 ILN458824:ILR458824 IVJ458824:IVN458824 JFF458824:JFJ458824 JPB458824:JPF458824 JYX458824:JZB458824 KIT458824:KIX458824 KSP458824:KST458824 LCL458824:LCP458824 LMH458824:LML458824 LWD458824:LWH458824 MFZ458824:MGD458824 MPV458824:MPZ458824 MZR458824:MZV458824 NJN458824:NJR458824 NTJ458824:NTN458824 ODF458824:ODJ458824 ONB458824:ONF458824 OWX458824:OXB458824 PGT458824:PGX458824 PQP458824:PQT458824 QAL458824:QAP458824 QKH458824:QKL458824 QUD458824:QUH458824 RDZ458824:RED458824 RNV458824:RNZ458824 RXR458824:RXV458824 SHN458824:SHR458824 SRJ458824:SRN458824 TBF458824:TBJ458824 TLB458824:TLF458824 TUX458824:TVB458824 UET458824:UEX458824 UOP458824:UOT458824 UYL458824:UYP458824 VIH458824:VIL458824 VSD458824:VSH458824 WBZ458824:WCD458824 WLV458824:WLZ458824 WVR458824:WVV458824 J524360:N524360 JF524360:JJ524360 TB524360:TF524360 ACX524360:ADB524360 AMT524360:AMX524360 AWP524360:AWT524360 BGL524360:BGP524360 BQH524360:BQL524360 CAD524360:CAH524360 CJZ524360:CKD524360 CTV524360:CTZ524360 DDR524360:DDV524360 DNN524360:DNR524360 DXJ524360:DXN524360 EHF524360:EHJ524360 ERB524360:ERF524360 FAX524360:FBB524360 FKT524360:FKX524360 FUP524360:FUT524360 GEL524360:GEP524360 GOH524360:GOL524360 GYD524360:GYH524360 HHZ524360:HID524360 HRV524360:HRZ524360 IBR524360:IBV524360 ILN524360:ILR524360 IVJ524360:IVN524360 JFF524360:JFJ524360 JPB524360:JPF524360 JYX524360:JZB524360 KIT524360:KIX524360 KSP524360:KST524360 LCL524360:LCP524360 LMH524360:LML524360 LWD524360:LWH524360 MFZ524360:MGD524360 MPV524360:MPZ524360 MZR524360:MZV524360 NJN524360:NJR524360 NTJ524360:NTN524360 ODF524360:ODJ524360 ONB524360:ONF524360 OWX524360:OXB524360 PGT524360:PGX524360 PQP524360:PQT524360 QAL524360:QAP524360 QKH524360:QKL524360 QUD524360:QUH524360 RDZ524360:RED524360 RNV524360:RNZ524360 RXR524360:RXV524360 SHN524360:SHR524360 SRJ524360:SRN524360 TBF524360:TBJ524360 TLB524360:TLF524360 TUX524360:TVB524360 UET524360:UEX524360 UOP524360:UOT524360 UYL524360:UYP524360 VIH524360:VIL524360 VSD524360:VSH524360 WBZ524360:WCD524360 WLV524360:WLZ524360 WVR524360:WVV524360 J589896:N589896 JF589896:JJ589896 TB589896:TF589896 ACX589896:ADB589896 AMT589896:AMX589896 AWP589896:AWT589896 BGL589896:BGP589896 BQH589896:BQL589896 CAD589896:CAH589896 CJZ589896:CKD589896 CTV589896:CTZ589896 DDR589896:DDV589896 DNN589896:DNR589896 DXJ589896:DXN589896 EHF589896:EHJ589896 ERB589896:ERF589896 FAX589896:FBB589896 FKT589896:FKX589896 FUP589896:FUT589896 GEL589896:GEP589896 GOH589896:GOL589896 GYD589896:GYH589896 HHZ589896:HID589896 HRV589896:HRZ589896 IBR589896:IBV589896 ILN589896:ILR589896 IVJ589896:IVN589896 JFF589896:JFJ589896 JPB589896:JPF589896 JYX589896:JZB589896 KIT589896:KIX589896 KSP589896:KST589896 LCL589896:LCP589896 LMH589896:LML589896 LWD589896:LWH589896 MFZ589896:MGD589896 MPV589896:MPZ589896 MZR589896:MZV589896 NJN589896:NJR589896 NTJ589896:NTN589896 ODF589896:ODJ589896 ONB589896:ONF589896 OWX589896:OXB589896 PGT589896:PGX589896 PQP589896:PQT589896 QAL589896:QAP589896 QKH589896:QKL589896 QUD589896:QUH589896 RDZ589896:RED589896 RNV589896:RNZ589896 RXR589896:RXV589896 SHN589896:SHR589896 SRJ589896:SRN589896 TBF589896:TBJ589896 TLB589896:TLF589896 TUX589896:TVB589896 UET589896:UEX589896 UOP589896:UOT589896 UYL589896:UYP589896 VIH589896:VIL589896 VSD589896:VSH589896 WBZ589896:WCD589896 WLV589896:WLZ589896 WVR589896:WVV589896 J655432:N655432 JF655432:JJ655432 TB655432:TF655432 ACX655432:ADB655432 AMT655432:AMX655432 AWP655432:AWT655432 BGL655432:BGP655432 BQH655432:BQL655432 CAD655432:CAH655432 CJZ655432:CKD655432 CTV655432:CTZ655432 DDR655432:DDV655432 DNN655432:DNR655432 DXJ655432:DXN655432 EHF655432:EHJ655432 ERB655432:ERF655432 FAX655432:FBB655432 FKT655432:FKX655432 FUP655432:FUT655432 GEL655432:GEP655432 GOH655432:GOL655432 GYD655432:GYH655432 HHZ655432:HID655432 HRV655432:HRZ655432 IBR655432:IBV655432 ILN655432:ILR655432 IVJ655432:IVN655432 JFF655432:JFJ655432 JPB655432:JPF655432 JYX655432:JZB655432 KIT655432:KIX655432 KSP655432:KST655432 LCL655432:LCP655432 LMH655432:LML655432 LWD655432:LWH655432 MFZ655432:MGD655432 MPV655432:MPZ655432 MZR655432:MZV655432 NJN655432:NJR655432 NTJ655432:NTN655432 ODF655432:ODJ655432 ONB655432:ONF655432 OWX655432:OXB655432 PGT655432:PGX655432 PQP655432:PQT655432 QAL655432:QAP655432 QKH655432:QKL655432 QUD655432:QUH655432 RDZ655432:RED655432 RNV655432:RNZ655432 RXR655432:RXV655432 SHN655432:SHR655432 SRJ655432:SRN655432 TBF655432:TBJ655432 TLB655432:TLF655432 TUX655432:TVB655432 UET655432:UEX655432 UOP655432:UOT655432 UYL655432:UYP655432 VIH655432:VIL655432 VSD655432:VSH655432 WBZ655432:WCD655432 WLV655432:WLZ655432 WVR655432:WVV655432 J720968:N720968 JF720968:JJ720968 TB720968:TF720968 ACX720968:ADB720968 AMT720968:AMX720968 AWP720968:AWT720968 BGL720968:BGP720968 BQH720968:BQL720968 CAD720968:CAH720968 CJZ720968:CKD720968 CTV720968:CTZ720968 DDR720968:DDV720968 DNN720968:DNR720968 DXJ720968:DXN720968 EHF720968:EHJ720968 ERB720968:ERF720968 FAX720968:FBB720968 FKT720968:FKX720968 FUP720968:FUT720968 GEL720968:GEP720968 GOH720968:GOL720968 GYD720968:GYH720968 HHZ720968:HID720968 HRV720968:HRZ720968 IBR720968:IBV720968 ILN720968:ILR720968 IVJ720968:IVN720968 JFF720968:JFJ720968 JPB720968:JPF720968 JYX720968:JZB720968 KIT720968:KIX720968 KSP720968:KST720968 LCL720968:LCP720968 LMH720968:LML720968 LWD720968:LWH720968 MFZ720968:MGD720968 MPV720968:MPZ720968 MZR720968:MZV720968 NJN720968:NJR720968 NTJ720968:NTN720968 ODF720968:ODJ720968 ONB720968:ONF720968 OWX720968:OXB720968 PGT720968:PGX720968 PQP720968:PQT720968 QAL720968:QAP720968 QKH720968:QKL720968 QUD720968:QUH720968 RDZ720968:RED720968 RNV720968:RNZ720968 RXR720968:RXV720968 SHN720968:SHR720968 SRJ720968:SRN720968 TBF720968:TBJ720968 TLB720968:TLF720968 TUX720968:TVB720968 UET720968:UEX720968 UOP720968:UOT720968 UYL720968:UYP720968 VIH720968:VIL720968 VSD720968:VSH720968 WBZ720968:WCD720968 WLV720968:WLZ720968 WVR720968:WVV720968 J786504:N786504 JF786504:JJ786504 TB786504:TF786504 ACX786504:ADB786504 AMT786504:AMX786504 AWP786504:AWT786504 BGL786504:BGP786504 BQH786504:BQL786504 CAD786504:CAH786504 CJZ786504:CKD786504 CTV786504:CTZ786504 DDR786504:DDV786504 DNN786504:DNR786504 DXJ786504:DXN786504 EHF786504:EHJ786504 ERB786504:ERF786504 FAX786504:FBB786504 FKT786504:FKX786504 FUP786504:FUT786504 GEL786504:GEP786504 GOH786504:GOL786504 GYD786504:GYH786504 HHZ786504:HID786504 HRV786504:HRZ786504 IBR786504:IBV786504 ILN786504:ILR786504 IVJ786504:IVN786504 JFF786504:JFJ786504 JPB786504:JPF786504 JYX786504:JZB786504 KIT786504:KIX786504 KSP786504:KST786504 LCL786504:LCP786504 LMH786504:LML786504 LWD786504:LWH786504 MFZ786504:MGD786504 MPV786504:MPZ786504 MZR786504:MZV786504 NJN786504:NJR786504 NTJ786504:NTN786504 ODF786504:ODJ786504 ONB786504:ONF786504 OWX786504:OXB786504 PGT786504:PGX786504 PQP786504:PQT786504 QAL786504:QAP786504 QKH786504:QKL786504 QUD786504:QUH786504 RDZ786504:RED786504 RNV786504:RNZ786504 RXR786504:RXV786504 SHN786504:SHR786504 SRJ786504:SRN786504 TBF786504:TBJ786504 TLB786504:TLF786504 TUX786504:TVB786504 UET786504:UEX786504 UOP786504:UOT786504 UYL786504:UYP786504 VIH786504:VIL786504 VSD786504:VSH786504 WBZ786504:WCD786504 WLV786504:WLZ786504 WVR786504:WVV786504 J852040:N852040 JF852040:JJ852040 TB852040:TF852040 ACX852040:ADB852040 AMT852040:AMX852040 AWP852040:AWT852040 BGL852040:BGP852040 BQH852040:BQL852040 CAD852040:CAH852040 CJZ852040:CKD852040 CTV852040:CTZ852040 DDR852040:DDV852040 DNN852040:DNR852040 DXJ852040:DXN852040 EHF852040:EHJ852040 ERB852040:ERF852040 FAX852040:FBB852040 FKT852040:FKX852040 FUP852040:FUT852040 GEL852040:GEP852040 GOH852040:GOL852040 GYD852040:GYH852040 HHZ852040:HID852040 HRV852040:HRZ852040 IBR852040:IBV852040 ILN852040:ILR852040 IVJ852040:IVN852040 JFF852040:JFJ852040 JPB852040:JPF852040 JYX852040:JZB852040 KIT852040:KIX852040 KSP852040:KST852040 LCL852040:LCP852040 LMH852040:LML852040 LWD852040:LWH852040 MFZ852040:MGD852040 MPV852040:MPZ852040 MZR852040:MZV852040 NJN852040:NJR852040 NTJ852040:NTN852040 ODF852040:ODJ852040 ONB852040:ONF852040 OWX852040:OXB852040 PGT852040:PGX852040 PQP852040:PQT852040 QAL852040:QAP852040 QKH852040:QKL852040 QUD852040:QUH852040 RDZ852040:RED852040 RNV852040:RNZ852040 RXR852040:RXV852040 SHN852040:SHR852040 SRJ852040:SRN852040 TBF852040:TBJ852040 TLB852040:TLF852040 TUX852040:TVB852040 UET852040:UEX852040 UOP852040:UOT852040 UYL852040:UYP852040 VIH852040:VIL852040 VSD852040:VSH852040 WBZ852040:WCD852040 WLV852040:WLZ852040 WVR852040:WVV852040 J917576:N917576 JF917576:JJ917576 TB917576:TF917576 ACX917576:ADB917576 AMT917576:AMX917576 AWP917576:AWT917576 BGL917576:BGP917576 BQH917576:BQL917576 CAD917576:CAH917576 CJZ917576:CKD917576 CTV917576:CTZ917576 DDR917576:DDV917576 DNN917576:DNR917576 DXJ917576:DXN917576 EHF917576:EHJ917576 ERB917576:ERF917576 FAX917576:FBB917576 FKT917576:FKX917576 FUP917576:FUT917576 GEL917576:GEP917576 GOH917576:GOL917576 GYD917576:GYH917576 HHZ917576:HID917576 HRV917576:HRZ917576 IBR917576:IBV917576 ILN917576:ILR917576 IVJ917576:IVN917576 JFF917576:JFJ917576 JPB917576:JPF917576 JYX917576:JZB917576 KIT917576:KIX917576 KSP917576:KST917576 LCL917576:LCP917576 LMH917576:LML917576 LWD917576:LWH917576 MFZ917576:MGD917576 MPV917576:MPZ917576 MZR917576:MZV917576 NJN917576:NJR917576 NTJ917576:NTN917576 ODF917576:ODJ917576 ONB917576:ONF917576 OWX917576:OXB917576 PGT917576:PGX917576 PQP917576:PQT917576 QAL917576:QAP917576 QKH917576:QKL917576 QUD917576:QUH917576 RDZ917576:RED917576 RNV917576:RNZ917576 RXR917576:RXV917576 SHN917576:SHR917576 SRJ917576:SRN917576 TBF917576:TBJ917576 TLB917576:TLF917576 TUX917576:TVB917576 UET917576:UEX917576 UOP917576:UOT917576 UYL917576:UYP917576 VIH917576:VIL917576 VSD917576:VSH917576 WBZ917576:WCD917576 WLV917576:WLZ917576 WVR917576:WVV917576 J983112:N983112 JF983112:JJ983112 TB983112:TF983112 ACX983112:ADB983112 AMT983112:AMX983112 AWP983112:AWT983112 BGL983112:BGP983112 BQH983112:BQL983112 CAD983112:CAH983112 CJZ983112:CKD983112 CTV983112:CTZ983112 DDR983112:DDV983112 DNN983112:DNR983112 DXJ983112:DXN983112 EHF983112:EHJ983112 ERB983112:ERF983112 FAX983112:FBB983112 FKT983112:FKX983112 FUP983112:FUT983112 GEL983112:GEP983112 GOH983112:GOL983112 GYD983112:GYH983112 HHZ983112:HID983112 HRV983112:HRZ983112 IBR983112:IBV983112 ILN983112:ILR983112 IVJ983112:IVN983112 JFF983112:JFJ983112 JPB983112:JPF983112 JYX983112:JZB983112 KIT983112:KIX983112 KSP983112:KST983112 LCL983112:LCP983112 LMH983112:LML983112 LWD983112:LWH983112 MFZ983112:MGD983112 MPV983112:MPZ983112 MZR983112:MZV983112 NJN983112:NJR983112 NTJ983112:NTN983112 ODF983112:ODJ983112 ONB983112:ONF983112 OWX983112:OXB983112 PGT983112:PGX983112 PQP983112:PQT983112 QAL983112:QAP983112 QKH983112:QKL983112 QUD983112:QUH983112 RDZ983112:RED983112 RNV983112:RNZ983112 RXR983112:RXV983112 SHN983112:SHR983112 SRJ983112:SRN983112 TBF983112:TBJ983112 TLB983112:TLF983112 TUX983112:TVB983112 UET983112:UEX983112 UOP983112:UOT983112 UYL983112:UYP983112 VIH983112:VIL983112 VSD983112:VSH983112 WBZ983112:WCD983112 WLV983112:WLZ983112 WVR983112:WVV983112" xr:uid="{00000000-0002-0000-0900-00001F000000}"/>
    <dataValidation allowBlank="1" showInputMessage="1" showErrorMessage="1" prompt="Gross Medicare Revenue less Contractual Allowance" sqref="J71:N71 JF71:JJ71 TB71:TF71 ACX71:ADB71 AMT71:AMX71 AWP71:AWT71 BGL71:BGP71 BQH71:BQL71 CAD71:CAH71 CJZ71:CKD71 CTV71:CTZ71 DDR71:DDV71 DNN71:DNR71 DXJ71:DXN71 EHF71:EHJ71 ERB71:ERF71 FAX71:FBB71 FKT71:FKX71 FUP71:FUT71 GEL71:GEP71 GOH71:GOL71 GYD71:GYH71 HHZ71:HID71 HRV71:HRZ71 IBR71:IBV71 ILN71:ILR71 IVJ71:IVN71 JFF71:JFJ71 JPB71:JPF71 JYX71:JZB71 KIT71:KIX71 KSP71:KST71 LCL71:LCP71 LMH71:LML71 LWD71:LWH71 MFZ71:MGD71 MPV71:MPZ71 MZR71:MZV71 NJN71:NJR71 NTJ71:NTN71 ODF71:ODJ71 ONB71:ONF71 OWX71:OXB71 PGT71:PGX71 PQP71:PQT71 QAL71:QAP71 QKH71:QKL71 QUD71:QUH71 RDZ71:RED71 RNV71:RNZ71 RXR71:RXV71 SHN71:SHR71 SRJ71:SRN71 TBF71:TBJ71 TLB71:TLF71 TUX71:TVB71 UET71:UEX71 UOP71:UOT71 UYL71:UYP71 VIH71:VIL71 VSD71:VSH71 WBZ71:WCD71 WLV71:WLZ71 WVR71:WVV71 J65607:N65607 JF65607:JJ65607 TB65607:TF65607 ACX65607:ADB65607 AMT65607:AMX65607 AWP65607:AWT65607 BGL65607:BGP65607 BQH65607:BQL65607 CAD65607:CAH65607 CJZ65607:CKD65607 CTV65607:CTZ65607 DDR65607:DDV65607 DNN65607:DNR65607 DXJ65607:DXN65607 EHF65607:EHJ65607 ERB65607:ERF65607 FAX65607:FBB65607 FKT65607:FKX65607 FUP65607:FUT65607 GEL65607:GEP65607 GOH65607:GOL65607 GYD65607:GYH65607 HHZ65607:HID65607 HRV65607:HRZ65607 IBR65607:IBV65607 ILN65607:ILR65607 IVJ65607:IVN65607 JFF65607:JFJ65607 JPB65607:JPF65607 JYX65607:JZB65607 KIT65607:KIX65607 KSP65607:KST65607 LCL65607:LCP65607 LMH65607:LML65607 LWD65607:LWH65607 MFZ65607:MGD65607 MPV65607:MPZ65607 MZR65607:MZV65607 NJN65607:NJR65607 NTJ65607:NTN65607 ODF65607:ODJ65607 ONB65607:ONF65607 OWX65607:OXB65607 PGT65607:PGX65607 PQP65607:PQT65607 QAL65607:QAP65607 QKH65607:QKL65607 QUD65607:QUH65607 RDZ65607:RED65607 RNV65607:RNZ65607 RXR65607:RXV65607 SHN65607:SHR65607 SRJ65607:SRN65607 TBF65607:TBJ65607 TLB65607:TLF65607 TUX65607:TVB65607 UET65607:UEX65607 UOP65607:UOT65607 UYL65607:UYP65607 VIH65607:VIL65607 VSD65607:VSH65607 WBZ65607:WCD65607 WLV65607:WLZ65607 WVR65607:WVV65607 J131143:N131143 JF131143:JJ131143 TB131143:TF131143 ACX131143:ADB131143 AMT131143:AMX131143 AWP131143:AWT131143 BGL131143:BGP131143 BQH131143:BQL131143 CAD131143:CAH131143 CJZ131143:CKD131143 CTV131143:CTZ131143 DDR131143:DDV131143 DNN131143:DNR131143 DXJ131143:DXN131143 EHF131143:EHJ131143 ERB131143:ERF131143 FAX131143:FBB131143 FKT131143:FKX131143 FUP131143:FUT131143 GEL131143:GEP131143 GOH131143:GOL131143 GYD131143:GYH131143 HHZ131143:HID131143 HRV131143:HRZ131143 IBR131143:IBV131143 ILN131143:ILR131143 IVJ131143:IVN131143 JFF131143:JFJ131143 JPB131143:JPF131143 JYX131143:JZB131143 KIT131143:KIX131143 KSP131143:KST131143 LCL131143:LCP131143 LMH131143:LML131143 LWD131143:LWH131143 MFZ131143:MGD131143 MPV131143:MPZ131143 MZR131143:MZV131143 NJN131143:NJR131143 NTJ131143:NTN131143 ODF131143:ODJ131143 ONB131143:ONF131143 OWX131143:OXB131143 PGT131143:PGX131143 PQP131143:PQT131143 QAL131143:QAP131143 QKH131143:QKL131143 QUD131143:QUH131143 RDZ131143:RED131143 RNV131143:RNZ131143 RXR131143:RXV131143 SHN131143:SHR131143 SRJ131143:SRN131143 TBF131143:TBJ131143 TLB131143:TLF131143 TUX131143:TVB131143 UET131143:UEX131143 UOP131143:UOT131143 UYL131143:UYP131143 VIH131143:VIL131143 VSD131143:VSH131143 WBZ131143:WCD131143 WLV131143:WLZ131143 WVR131143:WVV131143 J196679:N196679 JF196679:JJ196679 TB196679:TF196679 ACX196679:ADB196679 AMT196679:AMX196679 AWP196679:AWT196679 BGL196679:BGP196679 BQH196679:BQL196679 CAD196679:CAH196679 CJZ196679:CKD196679 CTV196679:CTZ196679 DDR196679:DDV196679 DNN196679:DNR196679 DXJ196679:DXN196679 EHF196679:EHJ196679 ERB196679:ERF196679 FAX196679:FBB196679 FKT196679:FKX196679 FUP196679:FUT196679 GEL196679:GEP196679 GOH196679:GOL196679 GYD196679:GYH196679 HHZ196679:HID196679 HRV196679:HRZ196679 IBR196679:IBV196679 ILN196679:ILR196679 IVJ196679:IVN196679 JFF196679:JFJ196679 JPB196679:JPF196679 JYX196679:JZB196679 KIT196679:KIX196679 KSP196679:KST196679 LCL196679:LCP196679 LMH196679:LML196679 LWD196679:LWH196679 MFZ196679:MGD196679 MPV196679:MPZ196679 MZR196679:MZV196679 NJN196679:NJR196679 NTJ196679:NTN196679 ODF196679:ODJ196679 ONB196679:ONF196679 OWX196679:OXB196679 PGT196679:PGX196679 PQP196679:PQT196679 QAL196679:QAP196679 QKH196679:QKL196679 QUD196679:QUH196679 RDZ196679:RED196679 RNV196679:RNZ196679 RXR196679:RXV196679 SHN196679:SHR196679 SRJ196679:SRN196679 TBF196679:TBJ196679 TLB196679:TLF196679 TUX196679:TVB196679 UET196679:UEX196679 UOP196679:UOT196679 UYL196679:UYP196679 VIH196679:VIL196679 VSD196679:VSH196679 WBZ196679:WCD196679 WLV196679:WLZ196679 WVR196679:WVV196679 J262215:N262215 JF262215:JJ262215 TB262215:TF262215 ACX262215:ADB262215 AMT262215:AMX262215 AWP262215:AWT262215 BGL262215:BGP262215 BQH262215:BQL262215 CAD262215:CAH262215 CJZ262215:CKD262215 CTV262215:CTZ262215 DDR262215:DDV262215 DNN262215:DNR262215 DXJ262215:DXN262215 EHF262215:EHJ262215 ERB262215:ERF262215 FAX262215:FBB262215 FKT262215:FKX262215 FUP262215:FUT262215 GEL262215:GEP262215 GOH262215:GOL262215 GYD262215:GYH262215 HHZ262215:HID262215 HRV262215:HRZ262215 IBR262215:IBV262215 ILN262215:ILR262215 IVJ262215:IVN262215 JFF262215:JFJ262215 JPB262215:JPF262215 JYX262215:JZB262215 KIT262215:KIX262215 KSP262215:KST262215 LCL262215:LCP262215 LMH262215:LML262215 LWD262215:LWH262215 MFZ262215:MGD262215 MPV262215:MPZ262215 MZR262215:MZV262215 NJN262215:NJR262215 NTJ262215:NTN262215 ODF262215:ODJ262215 ONB262215:ONF262215 OWX262215:OXB262215 PGT262215:PGX262215 PQP262215:PQT262215 QAL262215:QAP262215 QKH262215:QKL262215 QUD262215:QUH262215 RDZ262215:RED262215 RNV262215:RNZ262215 RXR262215:RXV262215 SHN262215:SHR262215 SRJ262215:SRN262215 TBF262215:TBJ262215 TLB262215:TLF262215 TUX262215:TVB262215 UET262215:UEX262215 UOP262215:UOT262215 UYL262215:UYP262215 VIH262215:VIL262215 VSD262215:VSH262215 WBZ262215:WCD262215 WLV262215:WLZ262215 WVR262215:WVV262215 J327751:N327751 JF327751:JJ327751 TB327751:TF327751 ACX327751:ADB327751 AMT327751:AMX327751 AWP327751:AWT327751 BGL327751:BGP327751 BQH327751:BQL327751 CAD327751:CAH327751 CJZ327751:CKD327751 CTV327751:CTZ327751 DDR327751:DDV327751 DNN327751:DNR327751 DXJ327751:DXN327751 EHF327751:EHJ327751 ERB327751:ERF327751 FAX327751:FBB327751 FKT327751:FKX327751 FUP327751:FUT327751 GEL327751:GEP327751 GOH327751:GOL327751 GYD327751:GYH327751 HHZ327751:HID327751 HRV327751:HRZ327751 IBR327751:IBV327751 ILN327751:ILR327751 IVJ327751:IVN327751 JFF327751:JFJ327751 JPB327751:JPF327751 JYX327751:JZB327751 KIT327751:KIX327751 KSP327751:KST327751 LCL327751:LCP327751 LMH327751:LML327751 LWD327751:LWH327751 MFZ327751:MGD327751 MPV327751:MPZ327751 MZR327751:MZV327751 NJN327751:NJR327751 NTJ327751:NTN327751 ODF327751:ODJ327751 ONB327751:ONF327751 OWX327751:OXB327751 PGT327751:PGX327751 PQP327751:PQT327751 QAL327751:QAP327751 QKH327751:QKL327751 QUD327751:QUH327751 RDZ327751:RED327751 RNV327751:RNZ327751 RXR327751:RXV327751 SHN327751:SHR327751 SRJ327751:SRN327751 TBF327751:TBJ327751 TLB327751:TLF327751 TUX327751:TVB327751 UET327751:UEX327751 UOP327751:UOT327751 UYL327751:UYP327751 VIH327751:VIL327751 VSD327751:VSH327751 WBZ327751:WCD327751 WLV327751:WLZ327751 WVR327751:WVV327751 J393287:N393287 JF393287:JJ393287 TB393287:TF393287 ACX393287:ADB393287 AMT393287:AMX393287 AWP393287:AWT393287 BGL393287:BGP393287 BQH393287:BQL393287 CAD393287:CAH393287 CJZ393287:CKD393287 CTV393287:CTZ393287 DDR393287:DDV393287 DNN393287:DNR393287 DXJ393287:DXN393287 EHF393287:EHJ393287 ERB393287:ERF393287 FAX393287:FBB393287 FKT393287:FKX393287 FUP393287:FUT393287 GEL393287:GEP393287 GOH393287:GOL393287 GYD393287:GYH393287 HHZ393287:HID393287 HRV393287:HRZ393287 IBR393287:IBV393287 ILN393287:ILR393287 IVJ393287:IVN393287 JFF393287:JFJ393287 JPB393287:JPF393287 JYX393287:JZB393287 KIT393287:KIX393287 KSP393287:KST393287 LCL393287:LCP393287 LMH393287:LML393287 LWD393287:LWH393287 MFZ393287:MGD393287 MPV393287:MPZ393287 MZR393287:MZV393287 NJN393287:NJR393287 NTJ393287:NTN393287 ODF393287:ODJ393287 ONB393287:ONF393287 OWX393287:OXB393287 PGT393287:PGX393287 PQP393287:PQT393287 QAL393287:QAP393287 QKH393287:QKL393287 QUD393287:QUH393287 RDZ393287:RED393287 RNV393287:RNZ393287 RXR393287:RXV393287 SHN393287:SHR393287 SRJ393287:SRN393287 TBF393287:TBJ393287 TLB393287:TLF393287 TUX393287:TVB393287 UET393287:UEX393287 UOP393287:UOT393287 UYL393287:UYP393287 VIH393287:VIL393287 VSD393287:VSH393287 WBZ393287:WCD393287 WLV393287:WLZ393287 WVR393287:WVV393287 J458823:N458823 JF458823:JJ458823 TB458823:TF458823 ACX458823:ADB458823 AMT458823:AMX458823 AWP458823:AWT458823 BGL458823:BGP458823 BQH458823:BQL458823 CAD458823:CAH458823 CJZ458823:CKD458823 CTV458823:CTZ458823 DDR458823:DDV458823 DNN458823:DNR458823 DXJ458823:DXN458823 EHF458823:EHJ458823 ERB458823:ERF458823 FAX458823:FBB458823 FKT458823:FKX458823 FUP458823:FUT458823 GEL458823:GEP458823 GOH458823:GOL458823 GYD458823:GYH458823 HHZ458823:HID458823 HRV458823:HRZ458823 IBR458823:IBV458823 ILN458823:ILR458823 IVJ458823:IVN458823 JFF458823:JFJ458823 JPB458823:JPF458823 JYX458823:JZB458823 KIT458823:KIX458823 KSP458823:KST458823 LCL458823:LCP458823 LMH458823:LML458823 LWD458823:LWH458823 MFZ458823:MGD458823 MPV458823:MPZ458823 MZR458823:MZV458823 NJN458823:NJR458823 NTJ458823:NTN458823 ODF458823:ODJ458823 ONB458823:ONF458823 OWX458823:OXB458823 PGT458823:PGX458823 PQP458823:PQT458823 QAL458823:QAP458823 QKH458823:QKL458823 QUD458823:QUH458823 RDZ458823:RED458823 RNV458823:RNZ458823 RXR458823:RXV458823 SHN458823:SHR458823 SRJ458823:SRN458823 TBF458823:TBJ458823 TLB458823:TLF458823 TUX458823:TVB458823 UET458823:UEX458823 UOP458823:UOT458823 UYL458823:UYP458823 VIH458823:VIL458823 VSD458823:VSH458823 WBZ458823:WCD458823 WLV458823:WLZ458823 WVR458823:WVV458823 J524359:N524359 JF524359:JJ524359 TB524359:TF524359 ACX524359:ADB524359 AMT524359:AMX524359 AWP524359:AWT524359 BGL524359:BGP524359 BQH524359:BQL524359 CAD524359:CAH524359 CJZ524359:CKD524359 CTV524359:CTZ524359 DDR524359:DDV524359 DNN524359:DNR524359 DXJ524359:DXN524359 EHF524359:EHJ524359 ERB524359:ERF524359 FAX524359:FBB524359 FKT524359:FKX524359 FUP524359:FUT524359 GEL524359:GEP524359 GOH524359:GOL524359 GYD524359:GYH524359 HHZ524359:HID524359 HRV524359:HRZ524359 IBR524359:IBV524359 ILN524359:ILR524359 IVJ524359:IVN524359 JFF524359:JFJ524359 JPB524359:JPF524359 JYX524359:JZB524359 KIT524359:KIX524359 KSP524359:KST524359 LCL524359:LCP524359 LMH524359:LML524359 LWD524359:LWH524359 MFZ524359:MGD524359 MPV524359:MPZ524359 MZR524359:MZV524359 NJN524359:NJR524359 NTJ524359:NTN524359 ODF524359:ODJ524359 ONB524359:ONF524359 OWX524359:OXB524359 PGT524359:PGX524359 PQP524359:PQT524359 QAL524359:QAP524359 QKH524359:QKL524359 QUD524359:QUH524359 RDZ524359:RED524359 RNV524359:RNZ524359 RXR524359:RXV524359 SHN524359:SHR524359 SRJ524359:SRN524359 TBF524359:TBJ524359 TLB524359:TLF524359 TUX524359:TVB524359 UET524359:UEX524359 UOP524359:UOT524359 UYL524359:UYP524359 VIH524359:VIL524359 VSD524359:VSH524359 WBZ524359:WCD524359 WLV524359:WLZ524359 WVR524359:WVV524359 J589895:N589895 JF589895:JJ589895 TB589895:TF589895 ACX589895:ADB589895 AMT589895:AMX589895 AWP589895:AWT589895 BGL589895:BGP589895 BQH589895:BQL589895 CAD589895:CAH589895 CJZ589895:CKD589895 CTV589895:CTZ589895 DDR589895:DDV589895 DNN589895:DNR589895 DXJ589895:DXN589895 EHF589895:EHJ589895 ERB589895:ERF589895 FAX589895:FBB589895 FKT589895:FKX589895 FUP589895:FUT589895 GEL589895:GEP589895 GOH589895:GOL589895 GYD589895:GYH589895 HHZ589895:HID589895 HRV589895:HRZ589895 IBR589895:IBV589895 ILN589895:ILR589895 IVJ589895:IVN589895 JFF589895:JFJ589895 JPB589895:JPF589895 JYX589895:JZB589895 KIT589895:KIX589895 KSP589895:KST589895 LCL589895:LCP589895 LMH589895:LML589895 LWD589895:LWH589895 MFZ589895:MGD589895 MPV589895:MPZ589895 MZR589895:MZV589895 NJN589895:NJR589895 NTJ589895:NTN589895 ODF589895:ODJ589895 ONB589895:ONF589895 OWX589895:OXB589895 PGT589895:PGX589895 PQP589895:PQT589895 QAL589895:QAP589895 QKH589895:QKL589895 QUD589895:QUH589895 RDZ589895:RED589895 RNV589895:RNZ589895 RXR589895:RXV589895 SHN589895:SHR589895 SRJ589895:SRN589895 TBF589895:TBJ589895 TLB589895:TLF589895 TUX589895:TVB589895 UET589895:UEX589895 UOP589895:UOT589895 UYL589895:UYP589895 VIH589895:VIL589895 VSD589895:VSH589895 WBZ589895:WCD589895 WLV589895:WLZ589895 WVR589895:WVV589895 J655431:N655431 JF655431:JJ655431 TB655431:TF655431 ACX655431:ADB655431 AMT655431:AMX655431 AWP655431:AWT655431 BGL655431:BGP655431 BQH655431:BQL655431 CAD655431:CAH655431 CJZ655431:CKD655431 CTV655431:CTZ655431 DDR655431:DDV655431 DNN655431:DNR655431 DXJ655431:DXN655431 EHF655431:EHJ655431 ERB655431:ERF655431 FAX655431:FBB655431 FKT655431:FKX655431 FUP655431:FUT655431 GEL655431:GEP655431 GOH655431:GOL655431 GYD655431:GYH655431 HHZ655431:HID655431 HRV655431:HRZ655431 IBR655431:IBV655431 ILN655431:ILR655431 IVJ655431:IVN655431 JFF655431:JFJ655431 JPB655431:JPF655431 JYX655431:JZB655431 KIT655431:KIX655431 KSP655431:KST655431 LCL655431:LCP655431 LMH655431:LML655431 LWD655431:LWH655431 MFZ655431:MGD655431 MPV655431:MPZ655431 MZR655431:MZV655431 NJN655431:NJR655431 NTJ655431:NTN655431 ODF655431:ODJ655431 ONB655431:ONF655431 OWX655431:OXB655431 PGT655431:PGX655431 PQP655431:PQT655431 QAL655431:QAP655431 QKH655431:QKL655431 QUD655431:QUH655431 RDZ655431:RED655431 RNV655431:RNZ655431 RXR655431:RXV655431 SHN655431:SHR655431 SRJ655431:SRN655431 TBF655431:TBJ655431 TLB655431:TLF655431 TUX655431:TVB655431 UET655431:UEX655431 UOP655431:UOT655431 UYL655431:UYP655431 VIH655431:VIL655431 VSD655431:VSH655431 WBZ655431:WCD655431 WLV655431:WLZ655431 WVR655431:WVV655431 J720967:N720967 JF720967:JJ720967 TB720967:TF720967 ACX720967:ADB720967 AMT720967:AMX720967 AWP720967:AWT720967 BGL720967:BGP720967 BQH720967:BQL720967 CAD720967:CAH720967 CJZ720967:CKD720967 CTV720967:CTZ720967 DDR720967:DDV720967 DNN720967:DNR720967 DXJ720967:DXN720967 EHF720967:EHJ720967 ERB720967:ERF720967 FAX720967:FBB720967 FKT720967:FKX720967 FUP720967:FUT720967 GEL720967:GEP720967 GOH720967:GOL720967 GYD720967:GYH720967 HHZ720967:HID720967 HRV720967:HRZ720967 IBR720967:IBV720967 ILN720967:ILR720967 IVJ720967:IVN720967 JFF720967:JFJ720967 JPB720967:JPF720967 JYX720967:JZB720967 KIT720967:KIX720967 KSP720967:KST720967 LCL720967:LCP720967 LMH720967:LML720967 LWD720967:LWH720967 MFZ720967:MGD720967 MPV720967:MPZ720967 MZR720967:MZV720967 NJN720967:NJR720967 NTJ720967:NTN720967 ODF720967:ODJ720967 ONB720967:ONF720967 OWX720967:OXB720967 PGT720967:PGX720967 PQP720967:PQT720967 QAL720967:QAP720967 QKH720967:QKL720967 QUD720967:QUH720967 RDZ720967:RED720967 RNV720967:RNZ720967 RXR720967:RXV720967 SHN720967:SHR720967 SRJ720967:SRN720967 TBF720967:TBJ720967 TLB720967:TLF720967 TUX720967:TVB720967 UET720967:UEX720967 UOP720967:UOT720967 UYL720967:UYP720967 VIH720967:VIL720967 VSD720967:VSH720967 WBZ720967:WCD720967 WLV720967:WLZ720967 WVR720967:WVV720967 J786503:N786503 JF786503:JJ786503 TB786503:TF786503 ACX786503:ADB786503 AMT786503:AMX786503 AWP786503:AWT786503 BGL786503:BGP786503 BQH786503:BQL786503 CAD786503:CAH786503 CJZ786503:CKD786503 CTV786503:CTZ786503 DDR786503:DDV786503 DNN786503:DNR786503 DXJ786503:DXN786503 EHF786503:EHJ786503 ERB786503:ERF786503 FAX786503:FBB786503 FKT786503:FKX786503 FUP786503:FUT786503 GEL786503:GEP786503 GOH786503:GOL786503 GYD786503:GYH786503 HHZ786503:HID786503 HRV786503:HRZ786503 IBR786503:IBV786503 ILN786503:ILR786503 IVJ786503:IVN786503 JFF786503:JFJ786503 JPB786503:JPF786503 JYX786503:JZB786503 KIT786503:KIX786503 KSP786503:KST786503 LCL786503:LCP786503 LMH786503:LML786503 LWD786503:LWH786503 MFZ786503:MGD786503 MPV786503:MPZ786503 MZR786503:MZV786503 NJN786503:NJR786503 NTJ786503:NTN786503 ODF786503:ODJ786503 ONB786503:ONF786503 OWX786503:OXB786503 PGT786503:PGX786503 PQP786503:PQT786503 QAL786503:QAP786503 QKH786503:QKL786503 QUD786503:QUH786503 RDZ786503:RED786503 RNV786503:RNZ786503 RXR786503:RXV786503 SHN786503:SHR786503 SRJ786503:SRN786503 TBF786503:TBJ786503 TLB786503:TLF786503 TUX786503:TVB786503 UET786503:UEX786503 UOP786503:UOT786503 UYL786503:UYP786503 VIH786503:VIL786503 VSD786503:VSH786503 WBZ786503:WCD786503 WLV786503:WLZ786503 WVR786503:WVV786503 J852039:N852039 JF852039:JJ852039 TB852039:TF852039 ACX852039:ADB852039 AMT852039:AMX852039 AWP852039:AWT852039 BGL852039:BGP852039 BQH852039:BQL852039 CAD852039:CAH852039 CJZ852039:CKD852039 CTV852039:CTZ852039 DDR852039:DDV852039 DNN852039:DNR852039 DXJ852039:DXN852039 EHF852039:EHJ852039 ERB852039:ERF852039 FAX852039:FBB852039 FKT852039:FKX852039 FUP852039:FUT852039 GEL852039:GEP852039 GOH852039:GOL852039 GYD852039:GYH852039 HHZ852039:HID852039 HRV852039:HRZ852039 IBR852039:IBV852039 ILN852039:ILR852039 IVJ852039:IVN852039 JFF852039:JFJ852039 JPB852039:JPF852039 JYX852039:JZB852039 KIT852039:KIX852039 KSP852039:KST852039 LCL852039:LCP852039 LMH852039:LML852039 LWD852039:LWH852039 MFZ852039:MGD852039 MPV852039:MPZ852039 MZR852039:MZV852039 NJN852039:NJR852039 NTJ852039:NTN852039 ODF852039:ODJ852039 ONB852039:ONF852039 OWX852039:OXB852039 PGT852039:PGX852039 PQP852039:PQT852039 QAL852039:QAP852039 QKH852039:QKL852039 QUD852039:QUH852039 RDZ852039:RED852039 RNV852039:RNZ852039 RXR852039:RXV852039 SHN852039:SHR852039 SRJ852039:SRN852039 TBF852039:TBJ852039 TLB852039:TLF852039 TUX852039:TVB852039 UET852039:UEX852039 UOP852039:UOT852039 UYL852039:UYP852039 VIH852039:VIL852039 VSD852039:VSH852039 WBZ852039:WCD852039 WLV852039:WLZ852039 WVR852039:WVV852039 J917575:N917575 JF917575:JJ917575 TB917575:TF917575 ACX917575:ADB917575 AMT917575:AMX917575 AWP917575:AWT917575 BGL917575:BGP917575 BQH917575:BQL917575 CAD917575:CAH917575 CJZ917575:CKD917575 CTV917575:CTZ917575 DDR917575:DDV917575 DNN917575:DNR917575 DXJ917575:DXN917575 EHF917575:EHJ917575 ERB917575:ERF917575 FAX917575:FBB917575 FKT917575:FKX917575 FUP917575:FUT917575 GEL917575:GEP917575 GOH917575:GOL917575 GYD917575:GYH917575 HHZ917575:HID917575 HRV917575:HRZ917575 IBR917575:IBV917575 ILN917575:ILR917575 IVJ917575:IVN917575 JFF917575:JFJ917575 JPB917575:JPF917575 JYX917575:JZB917575 KIT917575:KIX917575 KSP917575:KST917575 LCL917575:LCP917575 LMH917575:LML917575 LWD917575:LWH917575 MFZ917575:MGD917575 MPV917575:MPZ917575 MZR917575:MZV917575 NJN917575:NJR917575 NTJ917575:NTN917575 ODF917575:ODJ917575 ONB917575:ONF917575 OWX917575:OXB917575 PGT917575:PGX917575 PQP917575:PQT917575 QAL917575:QAP917575 QKH917575:QKL917575 QUD917575:QUH917575 RDZ917575:RED917575 RNV917575:RNZ917575 RXR917575:RXV917575 SHN917575:SHR917575 SRJ917575:SRN917575 TBF917575:TBJ917575 TLB917575:TLF917575 TUX917575:TVB917575 UET917575:UEX917575 UOP917575:UOT917575 UYL917575:UYP917575 VIH917575:VIL917575 VSD917575:VSH917575 WBZ917575:WCD917575 WLV917575:WLZ917575 WVR917575:WVV917575 J983111:N983111 JF983111:JJ983111 TB983111:TF983111 ACX983111:ADB983111 AMT983111:AMX983111 AWP983111:AWT983111 BGL983111:BGP983111 BQH983111:BQL983111 CAD983111:CAH983111 CJZ983111:CKD983111 CTV983111:CTZ983111 DDR983111:DDV983111 DNN983111:DNR983111 DXJ983111:DXN983111 EHF983111:EHJ983111 ERB983111:ERF983111 FAX983111:FBB983111 FKT983111:FKX983111 FUP983111:FUT983111 GEL983111:GEP983111 GOH983111:GOL983111 GYD983111:GYH983111 HHZ983111:HID983111 HRV983111:HRZ983111 IBR983111:IBV983111 ILN983111:ILR983111 IVJ983111:IVN983111 JFF983111:JFJ983111 JPB983111:JPF983111 JYX983111:JZB983111 KIT983111:KIX983111 KSP983111:KST983111 LCL983111:LCP983111 LMH983111:LML983111 LWD983111:LWH983111 MFZ983111:MGD983111 MPV983111:MPZ983111 MZR983111:MZV983111 NJN983111:NJR983111 NTJ983111:NTN983111 ODF983111:ODJ983111 ONB983111:ONF983111 OWX983111:OXB983111 PGT983111:PGX983111 PQP983111:PQT983111 QAL983111:QAP983111 QKH983111:QKL983111 QUD983111:QUH983111 RDZ983111:RED983111 RNV983111:RNZ983111 RXR983111:RXV983111 SHN983111:SHR983111 SRJ983111:SRN983111 TBF983111:TBJ983111 TLB983111:TLF983111 TUX983111:TVB983111 UET983111:UEX983111 UOP983111:UOT983111 UYL983111:UYP983111 VIH983111:VIL983111 VSD983111:VSH983111 WBZ983111:WCD983111 WLV983111:WLZ983111 WVR983111:WVV983111" xr:uid="{00000000-0002-0000-0900-000020000000}"/>
    <dataValidation allowBlank="1" showInputMessage="1" showErrorMessage="1" prompt="Gross Managed Care less Contractual Allowance" sqref="J70:N70 JF70:JJ70 TB70:TF70 ACX70:ADB70 AMT70:AMX70 AWP70:AWT70 BGL70:BGP70 BQH70:BQL70 CAD70:CAH70 CJZ70:CKD70 CTV70:CTZ70 DDR70:DDV70 DNN70:DNR70 DXJ70:DXN70 EHF70:EHJ70 ERB70:ERF70 FAX70:FBB70 FKT70:FKX70 FUP70:FUT70 GEL70:GEP70 GOH70:GOL70 GYD70:GYH70 HHZ70:HID70 HRV70:HRZ70 IBR70:IBV70 ILN70:ILR70 IVJ70:IVN70 JFF70:JFJ70 JPB70:JPF70 JYX70:JZB70 KIT70:KIX70 KSP70:KST70 LCL70:LCP70 LMH70:LML70 LWD70:LWH70 MFZ70:MGD70 MPV70:MPZ70 MZR70:MZV70 NJN70:NJR70 NTJ70:NTN70 ODF70:ODJ70 ONB70:ONF70 OWX70:OXB70 PGT70:PGX70 PQP70:PQT70 QAL70:QAP70 QKH70:QKL70 QUD70:QUH70 RDZ70:RED70 RNV70:RNZ70 RXR70:RXV70 SHN70:SHR70 SRJ70:SRN70 TBF70:TBJ70 TLB70:TLF70 TUX70:TVB70 UET70:UEX70 UOP70:UOT70 UYL70:UYP70 VIH70:VIL70 VSD70:VSH70 WBZ70:WCD70 WLV70:WLZ70 WVR70:WVV70 J65606:N65606 JF65606:JJ65606 TB65606:TF65606 ACX65606:ADB65606 AMT65606:AMX65606 AWP65606:AWT65606 BGL65606:BGP65606 BQH65606:BQL65606 CAD65606:CAH65606 CJZ65606:CKD65606 CTV65606:CTZ65606 DDR65606:DDV65606 DNN65606:DNR65606 DXJ65606:DXN65606 EHF65606:EHJ65606 ERB65606:ERF65606 FAX65606:FBB65606 FKT65606:FKX65606 FUP65606:FUT65606 GEL65606:GEP65606 GOH65606:GOL65606 GYD65606:GYH65606 HHZ65606:HID65606 HRV65606:HRZ65606 IBR65606:IBV65606 ILN65606:ILR65606 IVJ65606:IVN65606 JFF65606:JFJ65606 JPB65606:JPF65606 JYX65606:JZB65606 KIT65606:KIX65606 KSP65606:KST65606 LCL65606:LCP65606 LMH65606:LML65606 LWD65606:LWH65606 MFZ65606:MGD65606 MPV65606:MPZ65606 MZR65606:MZV65606 NJN65606:NJR65606 NTJ65606:NTN65606 ODF65606:ODJ65606 ONB65606:ONF65606 OWX65606:OXB65606 PGT65606:PGX65606 PQP65606:PQT65606 QAL65606:QAP65606 QKH65606:QKL65606 QUD65606:QUH65606 RDZ65606:RED65606 RNV65606:RNZ65606 RXR65606:RXV65606 SHN65606:SHR65606 SRJ65606:SRN65606 TBF65606:TBJ65606 TLB65606:TLF65606 TUX65606:TVB65606 UET65606:UEX65606 UOP65606:UOT65606 UYL65606:UYP65606 VIH65606:VIL65606 VSD65606:VSH65606 WBZ65606:WCD65606 WLV65606:WLZ65606 WVR65606:WVV65606 J131142:N131142 JF131142:JJ131142 TB131142:TF131142 ACX131142:ADB131142 AMT131142:AMX131142 AWP131142:AWT131142 BGL131142:BGP131142 BQH131142:BQL131142 CAD131142:CAH131142 CJZ131142:CKD131142 CTV131142:CTZ131142 DDR131142:DDV131142 DNN131142:DNR131142 DXJ131142:DXN131142 EHF131142:EHJ131142 ERB131142:ERF131142 FAX131142:FBB131142 FKT131142:FKX131142 FUP131142:FUT131142 GEL131142:GEP131142 GOH131142:GOL131142 GYD131142:GYH131142 HHZ131142:HID131142 HRV131142:HRZ131142 IBR131142:IBV131142 ILN131142:ILR131142 IVJ131142:IVN131142 JFF131142:JFJ131142 JPB131142:JPF131142 JYX131142:JZB131142 KIT131142:KIX131142 KSP131142:KST131142 LCL131142:LCP131142 LMH131142:LML131142 LWD131142:LWH131142 MFZ131142:MGD131142 MPV131142:MPZ131142 MZR131142:MZV131142 NJN131142:NJR131142 NTJ131142:NTN131142 ODF131142:ODJ131142 ONB131142:ONF131142 OWX131142:OXB131142 PGT131142:PGX131142 PQP131142:PQT131142 QAL131142:QAP131142 QKH131142:QKL131142 QUD131142:QUH131142 RDZ131142:RED131142 RNV131142:RNZ131142 RXR131142:RXV131142 SHN131142:SHR131142 SRJ131142:SRN131142 TBF131142:TBJ131142 TLB131142:TLF131142 TUX131142:TVB131142 UET131142:UEX131142 UOP131142:UOT131142 UYL131142:UYP131142 VIH131142:VIL131142 VSD131142:VSH131142 WBZ131142:WCD131142 WLV131142:WLZ131142 WVR131142:WVV131142 J196678:N196678 JF196678:JJ196678 TB196678:TF196678 ACX196678:ADB196678 AMT196678:AMX196678 AWP196678:AWT196678 BGL196678:BGP196678 BQH196678:BQL196678 CAD196678:CAH196678 CJZ196678:CKD196678 CTV196678:CTZ196678 DDR196678:DDV196678 DNN196678:DNR196678 DXJ196678:DXN196678 EHF196678:EHJ196678 ERB196678:ERF196678 FAX196678:FBB196678 FKT196678:FKX196678 FUP196678:FUT196678 GEL196678:GEP196678 GOH196678:GOL196678 GYD196678:GYH196678 HHZ196678:HID196678 HRV196678:HRZ196678 IBR196678:IBV196678 ILN196678:ILR196678 IVJ196678:IVN196678 JFF196678:JFJ196678 JPB196678:JPF196678 JYX196678:JZB196678 KIT196678:KIX196678 KSP196678:KST196678 LCL196678:LCP196678 LMH196678:LML196678 LWD196678:LWH196678 MFZ196678:MGD196678 MPV196678:MPZ196678 MZR196678:MZV196678 NJN196678:NJR196678 NTJ196678:NTN196678 ODF196678:ODJ196678 ONB196678:ONF196678 OWX196678:OXB196678 PGT196678:PGX196678 PQP196678:PQT196678 QAL196678:QAP196678 QKH196678:QKL196678 QUD196678:QUH196678 RDZ196678:RED196678 RNV196678:RNZ196678 RXR196678:RXV196678 SHN196678:SHR196678 SRJ196678:SRN196678 TBF196678:TBJ196678 TLB196678:TLF196678 TUX196678:TVB196678 UET196678:UEX196678 UOP196678:UOT196678 UYL196678:UYP196678 VIH196678:VIL196678 VSD196678:VSH196678 WBZ196678:WCD196678 WLV196678:WLZ196678 WVR196678:WVV196678 J262214:N262214 JF262214:JJ262214 TB262214:TF262214 ACX262214:ADB262214 AMT262214:AMX262214 AWP262214:AWT262214 BGL262214:BGP262214 BQH262214:BQL262214 CAD262214:CAH262214 CJZ262214:CKD262214 CTV262214:CTZ262214 DDR262214:DDV262214 DNN262214:DNR262214 DXJ262214:DXN262214 EHF262214:EHJ262214 ERB262214:ERF262214 FAX262214:FBB262214 FKT262214:FKX262214 FUP262214:FUT262214 GEL262214:GEP262214 GOH262214:GOL262214 GYD262214:GYH262214 HHZ262214:HID262214 HRV262214:HRZ262214 IBR262214:IBV262214 ILN262214:ILR262214 IVJ262214:IVN262214 JFF262214:JFJ262214 JPB262214:JPF262214 JYX262214:JZB262214 KIT262214:KIX262214 KSP262214:KST262214 LCL262214:LCP262214 LMH262214:LML262214 LWD262214:LWH262214 MFZ262214:MGD262214 MPV262214:MPZ262214 MZR262214:MZV262214 NJN262214:NJR262214 NTJ262214:NTN262214 ODF262214:ODJ262214 ONB262214:ONF262214 OWX262214:OXB262214 PGT262214:PGX262214 PQP262214:PQT262214 QAL262214:QAP262214 QKH262214:QKL262214 QUD262214:QUH262214 RDZ262214:RED262214 RNV262214:RNZ262214 RXR262214:RXV262214 SHN262214:SHR262214 SRJ262214:SRN262214 TBF262214:TBJ262214 TLB262214:TLF262214 TUX262214:TVB262214 UET262214:UEX262214 UOP262214:UOT262214 UYL262214:UYP262214 VIH262214:VIL262214 VSD262214:VSH262214 WBZ262214:WCD262214 WLV262214:WLZ262214 WVR262214:WVV262214 J327750:N327750 JF327750:JJ327750 TB327750:TF327750 ACX327750:ADB327750 AMT327750:AMX327750 AWP327750:AWT327750 BGL327750:BGP327750 BQH327750:BQL327750 CAD327750:CAH327750 CJZ327750:CKD327750 CTV327750:CTZ327750 DDR327750:DDV327750 DNN327750:DNR327750 DXJ327750:DXN327750 EHF327750:EHJ327750 ERB327750:ERF327750 FAX327750:FBB327750 FKT327750:FKX327750 FUP327750:FUT327750 GEL327750:GEP327750 GOH327750:GOL327750 GYD327750:GYH327750 HHZ327750:HID327750 HRV327750:HRZ327750 IBR327750:IBV327750 ILN327750:ILR327750 IVJ327750:IVN327750 JFF327750:JFJ327750 JPB327750:JPF327750 JYX327750:JZB327750 KIT327750:KIX327750 KSP327750:KST327750 LCL327750:LCP327750 LMH327750:LML327750 LWD327750:LWH327750 MFZ327750:MGD327750 MPV327750:MPZ327750 MZR327750:MZV327750 NJN327750:NJR327750 NTJ327750:NTN327750 ODF327750:ODJ327750 ONB327750:ONF327750 OWX327750:OXB327750 PGT327750:PGX327750 PQP327750:PQT327750 QAL327750:QAP327750 QKH327750:QKL327750 QUD327750:QUH327750 RDZ327750:RED327750 RNV327750:RNZ327750 RXR327750:RXV327750 SHN327750:SHR327750 SRJ327750:SRN327750 TBF327750:TBJ327750 TLB327750:TLF327750 TUX327750:TVB327750 UET327750:UEX327750 UOP327750:UOT327750 UYL327750:UYP327750 VIH327750:VIL327750 VSD327750:VSH327750 WBZ327750:WCD327750 WLV327750:WLZ327750 WVR327750:WVV327750 J393286:N393286 JF393286:JJ393286 TB393286:TF393286 ACX393286:ADB393286 AMT393286:AMX393286 AWP393286:AWT393286 BGL393286:BGP393286 BQH393286:BQL393286 CAD393286:CAH393286 CJZ393286:CKD393286 CTV393286:CTZ393286 DDR393286:DDV393286 DNN393286:DNR393286 DXJ393286:DXN393286 EHF393286:EHJ393286 ERB393286:ERF393286 FAX393286:FBB393286 FKT393286:FKX393286 FUP393286:FUT393286 GEL393286:GEP393286 GOH393286:GOL393286 GYD393286:GYH393286 HHZ393286:HID393286 HRV393286:HRZ393286 IBR393286:IBV393286 ILN393286:ILR393286 IVJ393286:IVN393286 JFF393286:JFJ393286 JPB393286:JPF393286 JYX393286:JZB393286 KIT393286:KIX393286 KSP393286:KST393286 LCL393286:LCP393286 LMH393286:LML393286 LWD393286:LWH393286 MFZ393286:MGD393286 MPV393286:MPZ393286 MZR393286:MZV393286 NJN393286:NJR393286 NTJ393286:NTN393286 ODF393286:ODJ393286 ONB393286:ONF393286 OWX393286:OXB393286 PGT393286:PGX393286 PQP393286:PQT393286 QAL393286:QAP393286 QKH393286:QKL393286 QUD393286:QUH393286 RDZ393286:RED393286 RNV393286:RNZ393286 RXR393286:RXV393286 SHN393286:SHR393286 SRJ393286:SRN393286 TBF393286:TBJ393286 TLB393286:TLF393286 TUX393286:TVB393286 UET393286:UEX393286 UOP393286:UOT393286 UYL393286:UYP393286 VIH393286:VIL393286 VSD393286:VSH393286 WBZ393286:WCD393286 WLV393286:WLZ393286 WVR393286:WVV393286 J458822:N458822 JF458822:JJ458822 TB458822:TF458822 ACX458822:ADB458822 AMT458822:AMX458822 AWP458822:AWT458822 BGL458822:BGP458822 BQH458822:BQL458822 CAD458822:CAH458822 CJZ458822:CKD458822 CTV458822:CTZ458822 DDR458822:DDV458822 DNN458822:DNR458822 DXJ458822:DXN458822 EHF458822:EHJ458822 ERB458822:ERF458822 FAX458822:FBB458822 FKT458822:FKX458822 FUP458822:FUT458822 GEL458822:GEP458822 GOH458822:GOL458822 GYD458822:GYH458822 HHZ458822:HID458822 HRV458822:HRZ458822 IBR458822:IBV458822 ILN458822:ILR458822 IVJ458822:IVN458822 JFF458822:JFJ458822 JPB458822:JPF458822 JYX458822:JZB458822 KIT458822:KIX458822 KSP458822:KST458822 LCL458822:LCP458822 LMH458822:LML458822 LWD458822:LWH458822 MFZ458822:MGD458822 MPV458822:MPZ458822 MZR458822:MZV458822 NJN458822:NJR458822 NTJ458822:NTN458822 ODF458822:ODJ458822 ONB458822:ONF458822 OWX458822:OXB458822 PGT458822:PGX458822 PQP458822:PQT458822 QAL458822:QAP458822 QKH458822:QKL458822 QUD458822:QUH458822 RDZ458822:RED458822 RNV458822:RNZ458822 RXR458822:RXV458822 SHN458822:SHR458822 SRJ458822:SRN458822 TBF458822:TBJ458822 TLB458822:TLF458822 TUX458822:TVB458822 UET458822:UEX458822 UOP458822:UOT458822 UYL458822:UYP458822 VIH458822:VIL458822 VSD458822:VSH458822 WBZ458822:WCD458822 WLV458822:WLZ458822 WVR458822:WVV458822 J524358:N524358 JF524358:JJ524358 TB524358:TF524358 ACX524358:ADB524358 AMT524358:AMX524358 AWP524358:AWT524358 BGL524358:BGP524358 BQH524358:BQL524358 CAD524358:CAH524358 CJZ524358:CKD524358 CTV524358:CTZ524358 DDR524358:DDV524358 DNN524358:DNR524358 DXJ524358:DXN524358 EHF524358:EHJ524358 ERB524358:ERF524358 FAX524358:FBB524358 FKT524358:FKX524358 FUP524358:FUT524358 GEL524358:GEP524358 GOH524358:GOL524358 GYD524358:GYH524358 HHZ524358:HID524358 HRV524358:HRZ524358 IBR524358:IBV524358 ILN524358:ILR524358 IVJ524358:IVN524358 JFF524358:JFJ524358 JPB524358:JPF524358 JYX524358:JZB524358 KIT524358:KIX524358 KSP524358:KST524358 LCL524358:LCP524358 LMH524358:LML524358 LWD524358:LWH524358 MFZ524358:MGD524358 MPV524358:MPZ524358 MZR524358:MZV524358 NJN524358:NJR524358 NTJ524358:NTN524358 ODF524358:ODJ524358 ONB524358:ONF524358 OWX524358:OXB524358 PGT524358:PGX524358 PQP524358:PQT524358 QAL524358:QAP524358 QKH524358:QKL524358 QUD524358:QUH524358 RDZ524358:RED524358 RNV524358:RNZ524358 RXR524358:RXV524358 SHN524358:SHR524358 SRJ524358:SRN524358 TBF524358:TBJ524358 TLB524358:TLF524358 TUX524358:TVB524358 UET524358:UEX524358 UOP524358:UOT524358 UYL524358:UYP524358 VIH524358:VIL524358 VSD524358:VSH524358 WBZ524358:WCD524358 WLV524358:WLZ524358 WVR524358:WVV524358 J589894:N589894 JF589894:JJ589894 TB589894:TF589894 ACX589894:ADB589894 AMT589894:AMX589894 AWP589894:AWT589894 BGL589894:BGP589894 BQH589894:BQL589894 CAD589894:CAH589894 CJZ589894:CKD589894 CTV589894:CTZ589894 DDR589894:DDV589894 DNN589894:DNR589894 DXJ589894:DXN589894 EHF589894:EHJ589894 ERB589894:ERF589894 FAX589894:FBB589894 FKT589894:FKX589894 FUP589894:FUT589894 GEL589894:GEP589894 GOH589894:GOL589894 GYD589894:GYH589894 HHZ589894:HID589894 HRV589894:HRZ589894 IBR589894:IBV589894 ILN589894:ILR589894 IVJ589894:IVN589894 JFF589894:JFJ589894 JPB589894:JPF589894 JYX589894:JZB589894 KIT589894:KIX589894 KSP589894:KST589894 LCL589894:LCP589894 LMH589894:LML589894 LWD589894:LWH589894 MFZ589894:MGD589894 MPV589894:MPZ589894 MZR589894:MZV589894 NJN589894:NJR589894 NTJ589894:NTN589894 ODF589894:ODJ589894 ONB589894:ONF589894 OWX589894:OXB589894 PGT589894:PGX589894 PQP589894:PQT589894 QAL589894:QAP589894 QKH589894:QKL589894 QUD589894:QUH589894 RDZ589894:RED589894 RNV589894:RNZ589894 RXR589894:RXV589894 SHN589894:SHR589894 SRJ589894:SRN589894 TBF589894:TBJ589894 TLB589894:TLF589894 TUX589894:TVB589894 UET589894:UEX589894 UOP589894:UOT589894 UYL589894:UYP589894 VIH589894:VIL589894 VSD589894:VSH589894 WBZ589894:WCD589894 WLV589894:WLZ589894 WVR589894:WVV589894 J655430:N655430 JF655430:JJ655430 TB655430:TF655430 ACX655430:ADB655430 AMT655430:AMX655430 AWP655430:AWT655430 BGL655430:BGP655430 BQH655430:BQL655430 CAD655430:CAH655430 CJZ655430:CKD655430 CTV655430:CTZ655430 DDR655430:DDV655430 DNN655430:DNR655430 DXJ655430:DXN655430 EHF655430:EHJ655430 ERB655430:ERF655430 FAX655430:FBB655430 FKT655430:FKX655430 FUP655430:FUT655430 GEL655430:GEP655430 GOH655430:GOL655430 GYD655430:GYH655430 HHZ655430:HID655430 HRV655430:HRZ655430 IBR655430:IBV655430 ILN655430:ILR655430 IVJ655430:IVN655430 JFF655430:JFJ655430 JPB655430:JPF655430 JYX655430:JZB655430 KIT655430:KIX655430 KSP655430:KST655430 LCL655430:LCP655430 LMH655430:LML655430 LWD655430:LWH655430 MFZ655430:MGD655430 MPV655430:MPZ655430 MZR655430:MZV655430 NJN655430:NJR655430 NTJ655430:NTN655430 ODF655430:ODJ655430 ONB655430:ONF655430 OWX655430:OXB655430 PGT655430:PGX655430 PQP655430:PQT655430 QAL655430:QAP655430 QKH655430:QKL655430 QUD655430:QUH655430 RDZ655430:RED655430 RNV655430:RNZ655430 RXR655430:RXV655430 SHN655430:SHR655430 SRJ655430:SRN655430 TBF655430:TBJ655430 TLB655430:TLF655430 TUX655430:TVB655430 UET655430:UEX655430 UOP655430:UOT655430 UYL655430:UYP655430 VIH655430:VIL655430 VSD655430:VSH655430 WBZ655430:WCD655430 WLV655430:WLZ655430 WVR655430:WVV655430 J720966:N720966 JF720966:JJ720966 TB720966:TF720966 ACX720966:ADB720966 AMT720966:AMX720966 AWP720966:AWT720966 BGL720966:BGP720966 BQH720966:BQL720966 CAD720966:CAH720966 CJZ720966:CKD720966 CTV720966:CTZ720966 DDR720966:DDV720966 DNN720966:DNR720966 DXJ720966:DXN720966 EHF720966:EHJ720966 ERB720966:ERF720966 FAX720966:FBB720966 FKT720966:FKX720966 FUP720966:FUT720966 GEL720966:GEP720966 GOH720966:GOL720966 GYD720966:GYH720966 HHZ720966:HID720966 HRV720966:HRZ720966 IBR720966:IBV720966 ILN720966:ILR720966 IVJ720966:IVN720966 JFF720966:JFJ720966 JPB720966:JPF720966 JYX720966:JZB720966 KIT720966:KIX720966 KSP720966:KST720966 LCL720966:LCP720966 LMH720966:LML720966 LWD720966:LWH720966 MFZ720966:MGD720966 MPV720966:MPZ720966 MZR720966:MZV720966 NJN720966:NJR720966 NTJ720966:NTN720966 ODF720966:ODJ720966 ONB720966:ONF720966 OWX720966:OXB720966 PGT720966:PGX720966 PQP720966:PQT720966 QAL720966:QAP720966 QKH720966:QKL720966 QUD720966:QUH720966 RDZ720966:RED720966 RNV720966:RNZ720966 RXR720966:RXV720966 SHN720966:SHR720966 SRJ720966:SRN720966 TBF720966:TBJ720966 TLB720966:TLF720966 TUX720966:TVB720966 UET720966:UEX720966 UOP720966:UOT720966 UYL720966:UYP720966 VIH720966:VIL720966 VSD720966:VSH720966 WBZ720966:WCD720966 WLV720966:WLZ720966 WVR720966:WVV720966 J786502:N786502 JF786502:JJ786502 TB786502:TF786502 ACX786502:ADB786502 AMT786502:AMX786502 AWP786502:AWT786502 BGL786502:BGP786502 BQH786502:BQL786502 CAD786502:CAH786502 CJZ786502:CKD786502 CTV786502:CTZ786502 DDR786502:DDV786502 DNN786502:DNR786502 DXJ786502:DXN786502 EHF786502:EHJ786502 ERB786502:ERF786502 FAX786502:FBB786502 FKT786502:FKX786502 FUP786502:FUT786502 GEL786502:GEP786502 GOH786502:GOL786502 GYD786502:GYH786502 HHZ786502:HID786502 HRV786502:HRZ786502 IBR786502:IBV786502 ILN786502:ILR786502 IVJ786502:IVN786502 JFF786502:JFJ786502 JPB786502:JPF786502 JYX786502:JZB786502 KIT786502:KIX786502 KSP786502:KST786502 LCL786502:LCP786502 LMH786502:LML786502 LWD786502:LWH786502 MFZ786502:MGD786502 MPV786502:MPZ786502 MZR786502:MZV786502 NJN786502:NJR786502 NTJ786502:NTN786502 ODF786502:ODJ786502 ONB786502:ONF786502 OWX786502:OXB786502 PGT786502:PGX786502 PQP786502:PQT786502 QAL786502:QAP786502 QKH786502:QKL786502 QUD786502:QUH786502 RDZ786502:RED786502 RNV786502:RNZ786502 RXR786502:RXV786502 SHN786502:SHR786502 SRJ786502:SRN786502 TBF786502:TBJ786502 TLB786502:TLF786502 TUX786502:TVB786502 UET786502:UEX786502 UOP786502:UOT786502 UYL786502:UYP786502 VIH786502:VIL786502 VSD786502:VSH786502 WBZ786502:WCD786502 WLV786502:WLZ786502 WVR786502:WVV786502 J852038:N852038 JF852038:JJ852038 TB852038:TF852038 ACX852038:ADB852038 AMT852038:AMX852038 AWP852038:AWT852038 BGL852038:BGP852038 BQH852038:BQL852038 CAD852038:CAH852038 CJZ852038:CKD852038 CTV852038:CTZ852038 DDR852038:DDV852038 DNN852038:DNR852038 DXJ852038:DXN852038 EHF852038:EHJ852038 ERB852038:ERF852038 FAX852038:FBB852038 FKT852038:FKX852038 FUP852038:FUT852038 GEL852038:GEP852038 GOH852038:GOL852038 GYD852038:GYH852038 HHZ852038:HID852038 HRV852038:HRZ852038 IBR852038:IBV852038 ILN852038:ILR852038 IVJ852038:IVN852038 JFF852038:JFJ852038 JPB852038:JPF852038 JYX852038:JZB852038 KIT852038:KIX852038 KSP852038:KST852038 LCL852038:LCP852038 LMH852038:LML852038 LWD852038:LWH852038 MFZ852038:MGD852038 MPV852038:MPZ852038 MZR852038:MZV852038 NJN852038:NJR852038 NTJ852038:NTN852038 ODF852038:ODJ852038 ONB852038:ONF852038 OWX852038:OXB852038 PGT852038:PGX852038 PQP852038:PQT852038 QAL852038:QAP852038 QKH852038:QKL852038 QUD852038:QUH852038 RDZ852038:RED852038 RNV852038:RNZ852038 RXR852038:RXV852038 SHN852038:SHR852038 SRJ852038:SRN852038 TBF852038:TBJ852038 TLB852038:TLF852038 TUX852038:TVB852038 UET852038:UEX852038 UOP852038:UOT852038 UYL852038:UYP852038 VIH852038:VIL852038 VSD852038:VSH852038 WBZ852038:WCD852038 WLV852038:WLZ852038 WVR852038:WVV852038 J917574:N917574 JF917574:JJ917574 TB917574:TF917574 ACX917574:ADB917574 AMT917574:AMX917574 AWP917574:AWT917574 BGL917574:BGP917574 BQH917574:BQL917574 CAD917574:CAH917574 CJZ917574:CKD917574 CTV917574:CTZ917574 DDR917574:DDV917574 DNN917574:DNR917574 DXJ917574:DXN917574 EHF917574:EHJ917574 ERB917574:ERF917574 FAX917574:FBB917574 FKT917574:FKX917574 FUP917574:FUT917574 GEL917574:GEP917574 GOH917574:GOL917574 GYD917574:GYH917574 HHZ917574:HID917574 HRV917574:HRZ917574 IBR917574:IBV917574 ILN917574:ILR917574 IVJ917574:IVN917574 JFF917574:JFJ917574 JPB917574:JPF917574 JYX917574:JZB917574 KIT917574:KIX917574 KSP917574:KST917574 LCL917574:LCP917574 LMH917574:LML917574 LWD917574:LWH917574 MFZ917574:MGD917574 MPV917574:MPZ917574 MZR917574:MZV917574 NJN917574:NJR917574 NTJ917574:NTN917574 ODF917574:ODJ917574 ONB917574:ONF917574 OWX917574:OXB917574 PGT917574:PGX917574 PQP917574:PQT917574 QAL917574:QAP917574 QKH917574:QKL917574 QUD917574:QUH917574 RDZ917574:RED917574 RNV917574:RNZ917574 RXR917574:RXV917574 SHN917574:SHR917574 SRJ917574:SRN917574 TBF917574:TBJ917574 TLB917574:TLF917574 TUX917574:TVB917574 UET917574:UEX917574 UOP917574:UOT917574 UYL917574:UYP917574 VIH917574:VIL917574 VSD917574:VSH917574 WBZ917574:WCD917574 WLV917574:WLZ917574 WVR917574:WVV917574 J983110:N983110 JF983110:JJ983110 TB983110:TF983110 ACX983110:ADB983110 AMT983110:AMX983110 AWP983110:AWT983110 BGL983110:BGP983110 BQH983110:BQL983110 CAD983110:CAH983110 CJZ983110:CKD983110 CTV983110:CTZ983110 DDR983110:DDV983110 DNN983110:DNR983110 DXJ983110:DXN983110 EHF983110:EHJ983110 ERB983110:ERF983110 FAX983110:FBB983110 FKT983110:FKX983110 FUP983110:FUT983110 GEL983110:GEP983110 GOH983110:GOL983110 GYD983110:GYH983110 HHZ983110:HID983110 HRV983110:HRZ983110 IBR983110:IBV983110 ILN983110:ILR983110 IVJ983110:IVN983110 JFF983110:JFJ983110 JPB983110:JPF983110 JYX983110:JZB983110 KIT983110:KIX983110 KSP983110:KST983110 LCL983110:LCP983110 LMH983110:LML983110 LWD983110:LWH983110 MFZ983110:MGD983110 MPV983110:MPZ983110 MZR983110:MZV983110 NJN983110:NJR983110 NTJ983110:NTN983110 ODF983110:ODJ983110 ONB983110:ONF983110 OWX983110:OXB983110 PGT983110:PGX983110 PQP983110:PQT983110 QAL983110:QAP983110 QKH983110:QKL983110 QUD983110:QUH983110 RDZ983110:RED983110 RNV983110:RNZ983110 RXR983110:RXV983110 SHN983110:SHR983110 SRJ983110:SRN983110 TBF983110:TBJ983110 TLB983110:TLF983110 TUX983110:TVB983110 UET983110:UEX983110 UOP983110:UOT983110 UYL983110:UYP983110 VIH983110:VIL983110 VSD983110:VSH983110 WBZ983110:WCD983110 WLV983110:WLZ983110 WVR983110:WVV983110" xr:uid="{00000000-0002-0000-0900-000021000000}"/>
    <dataValidation allowBlank="1" showInputMessage="1" showErrorMessage="1" prompt="Total &quot;Other&quot; Patient Days (to include, Hospice, Respite, Workers Comp, etc.)" sqref="J62:N62 JF62:JJ62 TB62:TF62 ACX62:ADB62 AMT62:AMX62 AWP62:AWT62 BGL62:BGP62 BQH62:BQL62 CAD62:CAH62 CJZ62:CKD62 CTV62:CTZ62 DDR62:DDV62 DNN62:DNR62 DXJ62:DXN62 EHF62:EHJ62 ERB62:ERF62 FAX62:FBB62 FKT62:FKX62 FUP62:FUT62 GEL62:GEP62 GOH62:GOL62 GYD62:GYH62 HHZ62:HID62 HRV62:HRZ62 IBR62:IBV62 ILN62:ILR62 IVJ62:IVN62 JFF62:JFJ62 JPB62:JPF62 JYX62:JZB62 KIT62:KIX62 KSP62:KST62 LCL62:LCP62 LMH62:LML62 LWD62:LWH62 MFZ62:MGD62 MPV62:MPZ62 MZR62:MZV62 NJN62:NJR62 NTJ62:NTN62 ODF62:ODJ62 ONB62:ONF62 OWX62:OXB62 PGT62:PGX62 PQP62:PQT62 QAL62:QAP62 QKH62:QKL62 QUD62:QUH62 RDZ62:RED62 RNV62:RNZ62 RXR62:RXV62 SHN62:SHR62 SRJ62:SRN62 TBF62:TBJ62 TLB62:TLF62 TUX62:TVB62 UET62:UEX62 UOP62:UOT62 UYL62:UYP62 VIH62:VIL62 VSD62:VSH62 WBZ62:WCD62 WLV62:WLZ62 WVR62:WVV62 J65598:N65598 JF65598:JJ65598 TB65598:TF65598 ACX65598:ADB65598 AMT65598:AMX65598 AWP65598:AWT65598 BGL65598:BGP65598 BQH65598:BQL65598 CAD65598:CAH65598 CJZ65598:CKD65598 CTV65598:CTZ65598 DDR65598:DDV65598 DNN65598:DNR65598 DXJ65598:DXN65598 EHF65598:EHJ65598 ERB65598:ERF65598 FAX65598:FBB65598 FKT65598:FKX65598 FUP65598:FUT65598 GEL65598:GEP65598 GOH65598:GOL65598 GYD65598:GYH65598 HHZ65598:HID65598 HRV65598:HRZ65598 IBR65598:IBV65598 ILN65598:ILR65598 IVJ65598:IVN65598 JFF65598:JFJ65598 JPB65598:JPF65598 JYX65598:JZB65598 KIT65598:KIX65598 KSP65598:KST65598 LCL65598:LCP65598 LMH65598:LML65598 LWD65598:LWH65598 MFZ65598:MGD65598 MPV65598:MPZ65598 MZR65598:MZV65598 NJN65598:NJR65598 NTJ65598:NTN65598 ODF65598:ODJ65598 ONB65598:ONF65598 OWX65598:OXB65598 PGT65598:PGX65598 PQP65598:PQT65598 QAL65598:QAP65598 QKH65598:QKL65598 QUD65598:QUH65598 RDZ65598:RED65598 RNV65598:RNZ65598 RXR65598:RXV65598 SHN65598:SHR65598 SRJ65598:SRN65598 TBF65598:TBJ65598 TLB65598:TLF65598 TUX65598:TVB65598 UET65598:UEX65598 UOP65598:UOT65598 UYL65598:UYP65598 VIH65598:VIL65598 VSD65598:VSH65598 WBZ65598:WCD65598 WLV65598:WLZ65598 WVR65598:WVV65598 J131134:N131134 JF131134:JJ131134 TB131134:TF131134 ACX131134:ADB131134 AMT131134:AMX131134 AWP131134:AWT131134 BGL131134:BGP131134 BQH131134:BQL131134 CAD131134:CAH131134 CJZ131134:CKD131134 CTV131134:CTZ131134 DDR131134:DDV131134 DNN131134:DNR131134 DXJ131134:DXN131134 EHF131134:EHJ131134 ERB131134:ERF131134 FAX131134:FBB131134 FKT131134:FKX131134 FUP131134:FUT131134 GEL131134:GEP131134 GOH131134:GOL131134 GYD131134:GYH131134 HHZ131134:HID131134 HRV131134:HRZ131134 IBR131134:IBV131134 ILN131134:ILR131134 IVJ131134:IVN131134 JFF131134:JFJ131134 JPB131134:JPF131134 JYX131134:JZB131134 KIT131134:KIX131134 KSP131134:KST131134 LCL131134:LCP131134 LMH131134:LML131134 LWD131134:LWH131134 MFZ131134:MGD131134 MPV131134:MPZ131134 MZR131134:MZV131134 NJN131134:NJR131134 NTJ131134:NTN131134 ODF131134:ODJ131134 ONB131134:ONF131134 OWX131134:OXB131134 PGT131134:PGX131134 PQP131134:PQT131134 QAL131134:QAP131134 QKH131134:QKL131134 QUD131134:QUH131134 RDZ131134:RED131134 RNV131134:RNZ131134 RXR131134:RXV131134 SHN131134:SHR131134 SRJ131134:SRN131134 TBF131134:TBJ131134 TLB131134:TLF131134 TUX131134:TVB131134 UET131134:UEX131134 UOP131134:UOT131134 UYL131134:UYP131134 VIH131134:VIL131134 VSD131134:VSH131134 WBZ131134:WCD131134 WLV131134:WLZ131134 WVR131134:WVV131134 J196670:N196670 JF196670:JJ196670 TB196670:TF196670 ACX196670:ADB196670 AMT196670:AMX196670 AWP196670:AWT196670 BGL196670:BGP196670 BQH196670:BQL196670 CAD196670:CAH196670 CJZ196670:CKD196670 CTV196670:CTZ196670 DDR196670:DDV196670 DNN196670:DNR196670 DXJ196670:DXN196670 EHF196670:EHJ196670 ERB196670:ERF196670 FAX196670:FBB196670 FKT196670:FKX196670 FUP196670:FUT196670 GEL196670:GEP196670 GOH196670:GOL196670 GYD196670:GYH196670 HHZ196670:HID196670 HRV196670:HRZ196670 IBR196670:IBV196670 ILN196670:ILR196670 IVJ196670:IVN196670 JFF196670:JFJ196670 JPB196670:JPF196670 JYX196670:JZB196670 KIT196670:KIX196670 KSP196670:KST196670 LCL196670:LCP196670 LMH196670:LML196670 LWD196670:LWH196670 MFZ196670:MGD196670 MPV196670:MPZ196670 MZR196670:MZV196670 NJN196670:NJR196670 NTJ196670:NTN196670 ODF196670:ODJ196670 ONB196670:ONF196670 OWX196670:OXB196670 PGT196670:PGX196670 PQP196670:PQT196670 QAL196670:QAP196670 QKH196670:QKL196670 QUD196670:QUH196670 RDZ196670:RED196670 RNV196670:RNZ196670 RXR196670:RXV196670 SHN196670:SHR196670 SRJ196670:SRN196670 TBF196670:TBJ196670 TLB196670:TLF196670 TUX196670:TVB196670 UET196670:UEX196670 UOP196670:UOT196670 UYL196670:UYP196670 VIH196670:VIL196670 VSD196670:VSH196670 WBZ196670:WCD196670 WLV196670:WLZ196670 WVR196670:WVV196670 J262206:N262206 JF262206:JJ262206 TB262206:TF262206 ACX262206:ADB262206 AMT262206:AMX262206 AWP262206:AWT262206 BGL262206:BGP262206 BQH262206:BQL262206 CAD262206:CAH262206 CJZ262206:CKD262206 CTV262206:CTZ262206 DDR262206:DDV262206 DNN262206:DNR262206 DXJ262206:DXN262206 EHF262206:EHJ262206 ERB262206:ERF262206 FAX262206:FBB262206 FKT262206:FKX262206 FUP262206:FUT262206 GEL262206:GEP262206 GOH262206:GOL262206 GYD262206:GYH262206 HHZ262206:HID262206 HRV262206:HRZ262206 IBR262206:IBV262206 ILN262206:ILR262206 IVJ262206:IVN262206 JFF262206:JFJ262206 JPB262206:JPF262206 JYX262206:JZB262206 KIT262206:KIX262206 KSP262206:KST262206 LCL262206:LCP262206 LMH262206:LML262206 LWD262206:LWH262206 MFZ262206:MGD262206 MPV262206:MPZ262206 MZR262206:MZV262206 NJN262206:NJR262206 NTJ262206:NTN262206 ODF262206:ODJ262206 ONB262206:ONF262206 OWX262206:OXB262206 PGT262206:PGX262206 PQP262206:PQT262206 QAL262206:QAP262206 QKH262206:QKL262206 QUD262206:QUH262206 RDZ262206:RED262206 RNV262206:RNZ262206 RXR262206:RXV262206 SHN262206:SHR262206 SRJ262206:SRN262206 TBF262206:TBJ262206 TLB262206:TLF262206 TUX262206:TVB262206 UET262206:UEX262206 UOP262206:UOT262206 UYL262206:UYP262206 VIH262206:VIL262206 VSD262206:VSH262206 WBZ262206:WCD262206 WLV262206:WLZ262206 WVR262206:WVV262206 J327742:N327742 JF327742:JJ327742 TB327742:TF327742 ACX327742:ADB327742 AMT327742:AMX327742 AWP327742:AWT327742 BGL327742:BGP327742 BQH327742:BQL327742 CAD327742:CAH327742 CJZ327742:CKD327742 CTV327742:CTZ327742 DDR327742:DDV327742 DNN327742:DNR327742 DXJ327742:DXN327742 EHF327742:EHJ327742 ERB327742:ERF327742 FAX327742:FBB327742 FKT327742:FKX327742 FUP327742:FUT327742 GEL327742:GEP327742 GOH327742:GOL327742 GYD327742:GYH327742 HHZ327742:HID327742 HRV327742:HRZ327742 IBR327742:IBV327742 ILN327742:ILR327742 IVJ327742:IVN327742 JFF327742:JFJ327742 JPB327742:JPF327742 JYX327742:JZB327742 KIT327742:KIX327742 KSP327742:KST327742 LCL327742:LCP327742 LMH327742:LML327742 LWD327742:LWH327742 MFZ327742:MGD327742 MPV327742:MPZ327742 MZR327742:MZV327742 NJN327742:NJR327742 NTJ327742:NTN327742 ODF327742:ODJ327742 ONB327742:ONF327742 OWX327742:OXB327742 PGT327742:PGX327742 PQP327742:PQT327742 QAL327742:QAP327742 QKH327742:QKL327742 QUD327742:QUH327742 RDZ327742:RED327742 RNV327742:RNZ327742 RXR327742:RXV327742 SHN327742:SHR327742 SRJ327742:SRN327742 TBF327742:TBJ327742 TLB327742:TLF327742 TUX327742:TVB327742 UET327742:UEX327742 UOP327742:UOT327742 UYL327742:UYP327742 VIH327742:VIL327742 VSD327742:VSH327742 WBZ327742:WCD327742 WLV327742:WLZ327742 WVR327742:WVV327742 J393278:N393278 JF393278:JJ393278 TB393278:TF393278 ACX393278:ADB393278 AMT393278:AMX393278 AWP393278:AWT393278 BGL393278:BGP393278 BQH393278:BQL393278 CAD393278:CAH393278 CJZ393278:CKD393278 CTV393278:CTZ393278 DDR393278:DDV393278 DNN393278:DNR393278 DXJ393278:DXN393278 EHF393278:EHJ393278 ERB393278:ERF393278 FAX393278:FBB393278 FKT393278:FKX393278 FUP393278:FUT393278 GEL393278:GEP393278 GOH393278:GOL393278 GYD393278:GYH393278 HHZ393278:HID393278 HRV393278:HRZ393278 IBR393278:IBV393278 ILN393278:ILR393278 IVJ393278:IVN393278 JFF393278:JFJ393278 JPB393278:JPF393278 JYX393278:JZB393278 KIT393278:KIX393278 KSP393278:KST393278 LCL393278:LCP393278 LMH393278:LML393278 LWD393278:LWH393278 MFZ393278:MGD393278 MPV393278:MPZ393278 MZR393278:MZV393278 NJN393278:NJR393278 NTJ393278:NTN393278 ODF393278:ODJ393278 ONB393278:ONF393278 OWX393278:OXB393278 PGT393278:PGX393278 PQP393278:PQT393278 QAL393278:QAP393278 QKH393278:QKL393278 QUD393278:QUH393278 RDZ393278:RED393278 RNV393278:RNZ393278 RXR393278:RXV393278 SHN393278:SHR393278 SRJ393278:SRN393278 TBF393278:TBJ393278 TLB393278:TLF393278 TUX393278:TVB393278 UET393278:UEX393278 UOP393278:UOT393278 UYL393278:UYP393278 VIH393278:VIL393278 VSD393278:VSH393278 WBZ393278:WCD393278 WLV393278:WLZ393278 WVR393278:WVV393278 J458814:N458814 JF458814:JJ458814 TB458814:TF458814 ACX458814:ADB458814 AMT458814:AMX458814 AWP458814:AWT458814 BGL458814:BGP458814 BQH458814:BQL458814 CAD458814:CAH458814 CJZ458814:CKD458814 CTV458814:CTZ458814 DDR458814:DDV458814 DNN458814:DNR458814 DXJ458814:DXN458814 EHF458814:EHJ458814 ERB458814:ERF458814 FAX458814:FBB458814 FKT458814:FKX458814 FUP458814:FUT458814 GEL458814:GEP458814 GOH458814:GOL458814 GYD458814:GYH458814 HHZ458814:HID458814 HRV458814:HRZ458814 IBR458814:IBV458814 ILN458814:ILR458814 IVJ458814:IVN458814 JFF458814:JFJ458814 JPB458814:JPF458814 JYX458814:JZB458814 KIT458814:KIX458814 KSP458814:KST458814 LCL458814:LCP458814 LMH458814:LML458814 LWD458814:LWH458814 MFZ458814:MGD458814 MPV458814:MPZ458814 MZR458814:MZV458814 NJN458814:NJR458814 NTJ458814:NTN458814 ODF458814:ODJ458814 ONB458814:ONF458814 OWX458814:OXB458814 PGT458814:PGX458814 PQP458814:PQT458814 QAL458814:QAP458814 QKH458814:QKL458814 QUD458814:QUH458814 RDZ458814:RED458814 RNV458814:RNZ458814 RXR458814:RXV458814 SHN458814:SHR458814 SRJ458814:SRN458814 TBF458814:TBJ458814 TLB458814:TLF458814 TUX458814:TVB458814 UET458814:UEX458814 UOP458814:UOT458814 UYL458814:UYP458814 VIH458814:VIL458814 VSD458814:VSH458814 WBZ458814:WCD458814 WLV458814:WLZ458814 WVR458814:WVV458814 J524350:N524350 JF524350:JJ524350 TB524350:TF524350 ACX524350:ADB524350 AMT524350:AMX524350 AWP524350:AWT524350 BGL524350:BGP524350 BQH524350:BQL524350 CAD524350:CAH524350 CJZ524350:CKD524350 CTV524350:CTZ524350 DDR524350:DDV524350 DNN524350:DNR524350 DXJ524350:DXN524350 EHF524350:EHJ524350 ERB524350:ERF524350 FAX524350:FBB524350 FKT524350:FKX524350 FUP524350:FUT524350 GEL524350:GEP524350 GOH524350:GOL524350 GYD524350:GYH524350 HHZ524350:HID524350 HRV524350:HRZ524350 IBR524350:IBV524350 ILN524350:ILR524350 IVJ524350:IVN524350 JFF524350:JFJ524350 JPB524350:JPF524350 JYX524350:JZB524350 KIT524350:KIX524350 KSP524350:KST524350 LCL524350:LCP524350 LMH524350:LML524350 LWD524350:LWH524350 MFZ524350:MGD524350 MPV524350:MPZ524350 MZR524350:MZV524350 NJN524350:NJR524350 NTJ524350:NTN524350 ODF524350:ODJ524350 ONB524350:ONF524350 OWX524350:OXB524350 PGT524350:PGX524350 PQP524350:PQT524350 QAL524350:QAP524350 QKH524350:QKL524350 QUD524350:QUH524350 RDZ524350:RED524350 RNV524350:RNZ524350 RXR524350:RXV524350 SHN524350:SHR524350 SRJ524350:SRN524350 TBF524350:TBJ524350 TLB524350:TLF524350 TUX524350:TVB524350 UET524350:UEX524350 UOP524350:UOT524350 UYL524350:UYP524350 VIH524350:VIL524350 VSD524350:VSH524350 WBZ524350:WCD524350 WLV524350:WLZ524350 WVR524350:WVV524350 J589886:N589886 JF589886:JJ589886 TB589886:TF589886 ACX589886:ADB589886 AMT589886:AMX589886 AWP589886:AWT589886 BGL589886:BGP589886 BQH589886:BQL589886 CAD589886:CAH589886 CJZ589886:CKD589886 CTV589886:CTZ589886 DDR589886:DDV589886 DNN589886:DNR589886 DXJ589886:DXN589886 EHF589886:EHJ589886 ERB589886:ERF589886 FAX589886:FBB589886 FKT589886:FKX589886 FUP589886:FUT589886 GEL589886:GEP589886 GOH589886:GOL589886 GYD589886:GYH589886 HHZ589886:HID589886 HRV589886:HRZ589886 IBR589886:IBV589886 ILN589886:ILR589886 IVJ589886:IVN589886 JFF589886:JFJ589886 JPB589886:JPF589886 JYX589886:JZB589886 KIT589886:KIX589886 KSP589886:KST589886 LCL589886:LCP589886 LMH589886:LML589886 LWD589886:LWH589886 MFZ589886:MGD589886 MPV589886:MPZ589886 MZR589886:MZV589886 NJN589886:NJR589886 NTJ589886:NTN589886 ODF589886:ODJ589886 ONB589886:ONF589886 OWX589886:OXB589886 PGT589886:PGX589886 PQP589886:PQT589886 QAL589886:QAP589886 QKH589886:QKL589886 QUD589886:QUH589886 RDZ589886:RED589886 RNV589886:RNZ589886 RXR589886:RXV589886 SHN589886:SHR589886 SRJ589886:SRN589886 TBF589886:TBJ589886 TLB589886:TLF589886 TUX589886:TVB589886 UET589886:UEX589886 UOP589886:UOT589886 UYL589886:UYP589886 VIH589886:VIL589886 VSD589886:VSH589886 WBZ589886:WCD589886 WLV589886:WLZ589886 WVR589886:WVV589886 J655422:N655422 JF655422:JJ655422 TB655422:TF655422 ACX655422:ADB655422 AMT655422:AMX655422 AWP655422:AWT655422 BGL655422:BGP655422 BQH655422:BQL655422 CAD655422:CAH655422 CJZ655422:CKD655422 CTV655422:CTZ655422 DDR655422:DDV655422 DNN655422:DNR655422 DXJ655422:DXN655422 EHF655422:EHJ655422 ERB655422:ERF655422 FAX655422:FBB655422 FKT655422:FKX655422 FUP655422:FUT655422 GEL655422:GEP655422 GOH655422:GOL655422 GYD655422:GYH655422 HHZ655422:HID655422 HRV655422:HRZ655422 IBR655422:IBV655422 ILN655422:ILR655422 IVJ655422:IVN655422 JFF655422:JFJ655422 JPB655422:JPF655422 JYX655422:JZB655422 KIT655422:KIX655422 KSP655422:KST655422 LCL655422:LCP655422 LMH655422:LML655422 LWD655422:LWH655422 MFZ655422:MGD655422 MPV655422:MPZ655422 MZR655422:MZV655422 NJN655422:NJR655422 NTJ655422:NTN655422 ODF655422:ODJ655422 ONB655422:ONF655422 OWX655422:OXB655422 PGT655422:PGX655422 PQP655422:PQT655422 QAL655422:QAP655422 QKH655422:QKL655422 QUD655422:QUH655422 RDZ655422:RED655422 RNV655422:RNZ655422 RXR655422:RXV655422 SHN655422:SHR655422 SRJ655422:SRN655422 TBF655422:TBJ655422 TLB655422:TLF655422 TUX655422:TVB655422 UET655422:UEX655422 UOP655422:UOT655422 UYL655422:UYP655422 VIH655422:VIL655422 VSD655422:VSH655422 WBZ655422:WCD655422 WLV655422:WLZ655422 WVR655422:WVV655422 J720958:N720958 JF720958:JJ720958 TB720958:TF720958 ACX720958:ADB720958 AMT720958:AMX720958 AWP720958:AWT720958 BGL720958:BGP720958 BQH720958:BQL720958 CAD720958:CAH720958 CJZ720958:CKD720958 CTV720958:CTZ720958 DDR720958:DDV720958 DNN720958:DNR720958 DXJ720958:DXN720958 EHF720958:EHJ720958 ERB720958:ERF720958 FAX720958:FBB720958 FKT720958:FKX720958 FUP720958:FUT720958 GEL720958:GEP720958 GOH720958:GOL720958 GYD720958:GYH720958 HHZ720958:HID720958 HRV720958:HRZ720958 IBR720958:IBV720958 ILN720958:ILR720958 IVJ720958:IVN720958 JFF720958:JFJ720958 JPB720958:JPF720958 JYX720958:JZB720958 KIT720958:KIX720958 KSP720958:KST720958 LCL720958:LCP720958 LMH720958:LML720958 LWD720958:LWH720958 MFZ720958:MGD720958 MPV720958:MPZ720958 MZR720958:MZV720958 NJN720958:NJR720958 NTJ720958:NTN720958 ODF720958:ODJ720958 ONB720958:ONF720958 OWX720958:OXB720958 PGT720958:PGX720958 PQP720958:PQT720958 QAL720958:QAP720958 QKH720958:QKL720958 QUD720958:QUH720958 RDZ720958:RED720958 RNV720958:RNZ720958 RXR720958:RXV720958 SHN720958:SHR720958 SRJ720958:SRN720958 TBF720958:TBJ720958 TLB720958:TLF720958 TUX720958:TVB720958 UET720958:UEX720958 UOP720958:UOT720958 UYL720958:UYP720958 VIH720958:VIL720958 VSD720958:VSH720958 WBZ720958:WCD720958 WLV720958:WLZ720958 WVR720958:WVV720958 J786494:N786494 JF786494:JJ786494 TB786494:TF786494 ACX786494:ADB786494 AMT786494:AMX786494 AWP786494:AWT786494 BGL786494:BGP786494 BQH786494:BQL786494 CAD786494:CAH786494 CJZ786494:CKD786494 CTV786494:CTZ786494 DDR786494:DDV786494 DNN786494:DNR786494 DXJ786494:DXN786494 EHF786494:EHJ786494 ERB786494:ERF786494 FAX786494:FBB786494 FKT786494:FKX786494 FUP786494:FUT786494 GEL786494:GEP786494 GOH786494:GOL786494 GYD786494:GYH786494 HHZ786494:HID786494 HRV786494:HRZ786494 IBR786494:IBV786494 ILN786494:ILR786494 IVJ786494:IVN786494 JFF786494:JFJ786494 JPB786494:JPF786494 JYX786494:JZB786494 KIT786494:KIX786494 KSP786494:KST786494 LCL786494:LCP786494 LMH786494:LML786494 LWD786494:LWH786494 MFZ786494:MGD786494 MPV786494:MPZ786494 MZR786494:MZV786494 NJN786494:NJR786494 NTJ786494:NTN786494 ODF786494:ODJ786494 ONB786494:ONF786494 OWX786494:OXB786494 PGT786494:PGX786494 PQP786494:PQT786494 QAL786494:QAP786494 QKH786494:QKL786494 QUD786494:QUH786494 RDZ786494:RED786494 RNV786494:RNZ786494 RXR786494:RXV786494 SHN786494:SHR786494 SRJ786494:SRN786494 TBF786494:TBJ786494 TLB786494:TLF786494 TUX786494:TVB786494 UET786494:UEX786494 UOP786494:UOT786494 UYL786494:UYP786494 VIH786494:VIL786494 VSD786494:VSH786494 WBZ786494:WCD786494 WLV786494:WLZ786494 WVR786494:WVV786494 J852030:N852030 JF852030:JJ852030 TB852030:TF852030 ACX852030:ADB852030 AMT852030:AMX852030 AWP852030:AWT852030 BGL852030:BGP852030 BQH852030:BQL852030 CAD852030:CAH852030 CJZ852030:CKD852030 CTV852030:CTZ852030 DDR852030:DDV852030 DNN852030:DNR852030 DXJ852030:DXN852030 EHF852030:EHJ852030 ERB852030:ERF852030 FAX852030:FBB852030 FKT852030:FKX852030 FUP852030:FUT852030 GEL852030:GEP852030 GOH852030:GOL852030 GYD852030:GYH852030 HHZ852030:HID852030 HRV852030:HRZ852030 IBR852030:IBV852030 ILN852030:ILR852030 IVJ852030:IVN852030 JFF852030:JFJ852030 JPB852030:JPF852030 JYX852030:JZB852030 KIT852030:KIX852030 KSP852030:KST852030 LCL852030:LCP852030 LMH852030:LML852030 LWD852030:LWH852030 MFZ852030:MGD852030 MPV852030:MPZ852030 MZR852030:MZV852030 NJN852030:NJR852030 NTJ852030:NTN852030 ODF852030:ODJ852030 ONB852030:ONF852030 OWX852030:OXB852030 PGT852030:PGX852030 PQP852030:PQT852030 QAL852030:QAP852030 QKH852030:QKL852030 QUD852030:QUH852030 RDZ852030:RED852030 RNV852030:RNZ852030 RXR852030:RXV852030 SHN852030:SHR852030 SRJ852030:SRN852030 TBF852030:TBJ852030 TLB852030:TLF852030 TUX852030:TVB852030 UET852030:UEX852030 UOP852030:UOT852030 UYL852030:UYP852030 VIH852030:VIL852030 VSD852030:VSH852030 WBZ852030:WCD852030 WLV852030:WLZ852030 WVR852030:WVV852030 J917566:N917566 JF917566:JJ917566 TB917566:TF917566 ACX917566:ADB917566 AMT917566:AMX917566 AWP917566:AWT917566 BGL917566:BGP917566 BQH917566:BQL917566 CAD917566:CAH917566 CJZ917566:CKD917566 CTV917566:CTZ917566 DDR917566:DDV917566 DNN917566:DNR917566 DXJ917566:DXN917566 EHF917566:EHJ917566 ERB917566:ERF917566 FAX917566:FBB917566 FKT917566:FKX917566 FUP917566:FUT917566 GEL917566:GEP917566 GOH917566:GOL917566 GYD917566:GYH917566 HHZ917566:HID917566 HRV917566:HRZ917566 IBR917566:IBV917566 ILN917566:ILR917566 IVJ917566:IVN917566 JFF917566:JFJ917566 JPB917566:JPF917566 JYX917566:JZB917566 KIT917566:KIX917566 KSP917566:KST917566 LCL917566:LCP917566 LMH917566:LML917566 LWD917566:LWH917566 MFZ917566:MGD917566 MPV917566:MPZ917566 MZR917566:MZV917566 NJN917566:NJR917566 NTJ917566:NTN917566 ODF917566:ODJ917566 ONB917566:ONF917566 OWX917566:OXB917566 PGT917566:PGX917566 PQP917566:PQT917566 QAL917566:QAP917566 QKH917566:QKL917566 QUD917566:QUH917566 RDZ917566:RED917566 RNV917566:RNZ917566 RXR917566:RXV917566 SHN917566:SHR917566 SRJ917566:SRN917566 TBF917566:TBJ917566 TLB917566:TLF917566 TUX917566:TVB917566 UET917566:UEX917566 UOP917566:UOT917566 UYL917566:UYP917566 VIH917566:VIL917566 VSD917566:VSH917566 WBZ917566:WCD917566 WLV917566:WLZ917566 WVR917566:WVV917566 J983102:N983102 JF983102:JJ983102 TB983102:TF983102 ACX983102:ADB983102 AMT983102:AMX983102 AWP983102:AWT983102 BGL983102:BGP983102 BQH983102:BQL983102 CAD983102:CAH983102 CJZ983102:CKD983102 CTV983102:CTZ983102 DDR983102:DDV983102 DNN983102:DNR983102 DXJ983102:DXN983102 EHF983102:EHJ983102 ERB983102:ERF983102 FAX983102:FBB983102 FKT983102:FKX983102 FUP983102:FUT983102 GEL983102:GEP983102 GOH983102:GOL983102 GYD983102:GYH983102 HHZ983102:HID983102 HRV983102:HRZ983102 IBR983102:IBV983102 ILN983102:ILR983102 IVJ983102:IVN983102 JFF983102:JFJ983102 JPB983102:JPF983102 JYX983102:JZB983102 KIT983102:KIX983102 KSP983102:KST983102 LCL983102:LCP983102 LMH983102:LML983102 LWD983102:LWH983102 MFZ983102:MGD983102 MPV983102:MPZ983102 MZR983102:MZV983102 NJN983102:NJR983102 NTJ983102:NTN983102 ODF983102:ODJ983102 ONB983102:ONF983102 OWX983102:OXB983102 PGT983102:PGX983102 PQP983102:PQT983102 QAL983102:QAP983102 QKH983102:QKL983102 QUD983102:QUH983102 RDZ983102:RED983102 RNV983102:RNZ983102 RXR983102:RXV983102 SHN983102:SHR983102 SRJ983102:SRN983102 TBF983102:TBJ983102 TLB983102:TLF983102 TUX983102:TVB983102 UET983102:UEX983102 UOP983102:UOT983102 UYL983102:UYP983102 VIH983102:VIL983102 VSD983102:VSH983102 WBZ983102:WCD983102 WLV983102:WLZ983102 WVR983102:WVV983102" xr:uid="{00000000-0002-0000-0900-000022000000}"/>
    <dataValidation allowBlank="1" showInputMessage="1" showErrorMessage="1" prompt="Total Medicaid Managed Care Days (to include any Medicaid Managed paid bedhold days)" sqref="J61:N61 JF61:JJ61 TB61:TF61 ACX61:ADB61 AMT61:AMX61 AWP61:AWT61 BGL61:BGP61 BQH61:BQL61 CAD61:CAH61 CJZ61:CKD61 CTV61:CTZ61 DDR61:DDV61 DNN61:DNR61 DXJ61:DXN61 EHF61:EHJ61 ERB61:ERF61 FAX61:FBB61 FKT61:FKX61 FUP61:FUT61 GEL61:GEP61 GOH61:GOL61 GYD61:GYH61 HHZ61:HID61 HRV61:HRZ61 IBR61:IBV61 ILN61:ILR61 IVJ61:IVN61 JFF61:JFJ61 JPB61:JPF61 JYX61:JZB61 KIT61:KIX61 KSP61:KST61 LCL61:LCP61 LMH61:LML61 LWD61:LWH61 MFZ61:MGD61 MPV61:MPZ61 MZR61:MZV61 NJN61:NJR61 NTJ61:NTN61 ODF61:ODJ61 ONB61:ONF61 OWX61:OXB61 PGT61:PGX61 PQP61:PQT61 QAL61:QAP61 QKH61:QKL61 QUD61:QUH61 RDZ61:RED61 RNV61:RNZ61 RXR61:RXV61 SHN61:SHR61 SRJ61:SRN61 TBF61:TBJ61 TLB61:TLF61 TUX61:TVB61 UET61:UEX61 UOP61:UOT61 UYL61:UYP61 VIH61:VIL61 VSD61:VSH61 WBZ61:WCD61 WLV61:WLZ61 WVR61:WVV61 J65597:N65597 JF65597:JJ65597 TB65597:TF65597 ACX65597:ADB65597 AMT65597:AMX65597 AWP65597:AWT65597 BGL65597:BGP65597 BQH65597:BQL65597 CAD65597:CAH65597 CJZ65597:CKD65597 CTV65597:CTZ65597 DDR65597:DDV65597 DNN65597:DNR65597 DXJ65597:DXN65597 EHF65597:EHJ65597 ERB65597:ERF65597 FAX65597:FBB65597 FKT65597:FKX65597 FUP65597:FUT65597 GEL65597:GEP65597 GOH65597:GOL65597 GYD65597:GYH65597 HHZ65597:HID65597 HRV65597:HRZ65597 IBR65597:IBV65597 ILN65597:ILR65597 IVJ65597:IVN65597 JFF65597:JFJ65597 JPB65597:JPF65597 JYX65597:JZB65597 KIT65597:KIX65597 KSP65597:KST65597 LCL65597:LCP65597 LMH65597:LML65597 LWD65597:LWH65597 MFZ65597:MGD65597 MPV65597:MPZ65597 MZR65597:MZV65597 NJN65597:NJR65597 NTJ65597:NTN65597 ODF65597:ODJ65597 ONB65597:ONF65597 OWX65597:OXB65597 PGT65597:PGX65597 PQP65597:PQT65597 QAL65597:QAP65597 QKH65597:QKL65597 QUD65597:QUH65597 RDZ65597:RED65597 RNV65597:RNZ65597 RXR65597:RXV65597 SHN65597:SHR65597 SRJ65597:SRN65597 TBF65597:TBJ65597 TLB65597:TLF65597 TUX65597:TVB65597 UET65597:UEX65597 UOP65597:UOT65597 UYL65597:UYP65597 VIH65597:VIL65597 VSD65597:VSH65597 WBZ65597:WCD65597 WLV65597:WLZ65597 WVR65597:WVV65597 J131133:N131133 JF131133:JJ131133 TB131133:TF131133 ACX131133:ADB131133 AMT131133:AMX131133 AWP131133:AWT131133 BGL131133:BGP131133 BQH131133:BQL131133 CAD131133:CAH131133 CJZ131133:CKD131133 CTV131133:CTZ131133 DDR131133:DDV131133 DNN131133:DNR131133 DXJ131133:DXN131133 EHF131133:EHJ131133 ERB131133:ERF131133 FAX131133:FBB131133 FKT131133:FKX131133 FUP131133:FUT131133 GEL131133:GEP131133 GOH131133:GOL131133 GYD131133:GYH131133 HHZ131133:HID131133 HRV131133:HRZ131133 IBR131133:IBV131133 ILN131133:ILR131133 IVJ131133:IVN131133 JFF131133:JFJ131133 JPB131133:JPF131133 JYX131133:JZB131133 KIT131133:KIX131133 KSP131133:KST131133 LCL131133:LCP131133 LMH131133:LML131133 LWD131133:LWH131133 MFZ131133:MGD131133 MPV131133:MPZ131133 MZR131133:MZV131133 NJN131133:NJR131133 NTJ131133:NTN131133 ODF131133:ODJ131133 ONB131133:ONF131133 OWX131133:OXB131133 PGT131133:PGX131133 PQP131133:PQT131133 QAL131133:QAP131133 QKH131133:QKL131133 QUD131133:QUH131133 RDZ131133:RED131133 RNV131133:RNZ131133 RXR131133:RXV131133 SHN131133:SHR131133 SRJ131133:SRN131133 TBF131133:TBJ131133 TLB131133:TLF131133 TUX131133:TVB131133 UET131133:UEX131133 UOP131133:UOT131133 UYL131133:UYP131133 VIH131133:VIL131133 VSD131133:VSH131133 WBZ131133:WCD131133 WLV131133:WLZ131133 WVR131133:WVV131133 J196669:N196669 JF196669:JJ196669 TB196669:TF196669 ACX196669:ADB196669 AMT196669:AMX196669 AWP196669:AWT196669 BGL196669:BGP196669 BQH196669:BQL196669 CAD196669:CAH196669 CJZ196669:CKD196669 CTV196669:CTZ196669 DDR196669:DDV196669 DNN196669:DNR196669 DXJ196669:DXN196669 EHF196669:EHJ196669 ERB196669:ERF196669 FAX196669:FBB196669 FKT196669:FKX196669 FUP196669:FUT196669 GEL196669:GEP196669 GOH196669:GOL196669 GYD196669:GYH196669 HHZ196669:HID196669 HRV196669:HRZ196669 IBR196669:IBV196669 ILN196669:ILR196669 IVJ196669:IVN196669 JFF196669:JFJ196669 JPB196669:JPF196669 JYX196669:JZB196669 KIT196669:KIX196669 KSP196669:KST196669 LCL196669:LCP196669 LMH196669:LML196669 LWD196669:LWH196669 MFZ196669:MGD196669 MPV196669:MPZ196669 MZR196669:MZV196669 NJN196669:NJR196669 NTJ196669:NTN196669 ODF196669:ODJ196669 ONB196669:ONF196669 OWX196669:OXB196669 PGT196669:PGX196669 PQP196669:PQT196669 QAL196669:QAP196669 QKH196669:QKL196669 QUD196669:QUH196669 RDZ196669:RED196669 RNV196669:RNZ196669 RXR196669:RXV196669 SHN196669:SHR196669 SRJ196669:SRN196669 TBF196669:TBJ196669 TLB196669:TLF196669 TUX196669:TVB196669 UET196669:UEX196669 UOP196669:UOT196669 UYL196669:UYP196669 VIH196669:VIL196669 VSD196669:VSH196669 WBZ196669:WCD196669 WLV196669:WLZ196669 WVR196669:WVV196669 J262205:N262205 JF262205:JJ262205 TB262205:TF262205 ACX262205:ADB262205 AMT262205:AMX262205 AWP262205:AWT262205 BGL262205:BGP262205 BQH262205:BQL262205 CAD262205:CAH262205 CJZ262205:CKD262205 CTV262205:CTZ262205 DDR262205:DDV262205 DNN262205:DNR262205 DXJ262205:DXN262205 EHF262205:EHJ262205 ERB262205:ERF262205 FAX262205:FBB262205 FKT262205:FKX262205 FUP262205:FUT262205 GEL262205:GEP262205 GOH262205:GOL262205 GYD262205:GYH262205 HHZ262205:HID262205 HRV262205:HRZ262205 IBR262205:IBV262205 ILN262205:ILR262205 IVJ262205:IVN262205 JFF262205:JFJ262205 JPB262205:JPF262205 JYX262205:JZB262205 KIT262205:KIX262205 KSP262205:KST262205 LCL262205:LCP262205 LMH262205:LML262205 LWD262205:LWH262205 MFZ262205:MGD262205 MPV262205:MPZ262205 MZR262205:MZV262205 NJN262205:NJR262205 NTJ262205:NTN262205 ODF262205:ODJ262205 ONB262205:ONF262205 OWX262205:OXB262205 PGT262205:PGX262205 PQP262205:PQT262205 QAL262205:QAP262205 QKH262205:QKL262205 QUD262205:QUH262205 RDZ262205:RED262205 RNV262205:RNZ262205 RXR262205:RXV262205 SHN262205:SHR262205 SRJ262205:SRN262205 TBF262205:TBJ262205 TLB262205:TLF262205 TUX262205:TVB262205 UET262205:UEX262205 UOP262205:UOT262205 UYL262205:UYP262205 VIH262205:VIL262205 VSD262205:VSH262205 WBZ262205:WCD262205 WLV262205:WLZ262205 WVR262205:WVV262205 J327741:N327741 JF327741:JJ327741 TB327741:TF327741 ACX327741:ADB327741 AMT327741:AMX327741 AWP327741:AWT327741 BGL327741:BGP327741 BQH327741:BQL327741 CAD327741:CAH327741 CJZ327741:CKD327741 CTV327741:CTZ327741 DDR327741:DDV327741 DNN327741:DNR327741 DXJ327741:DXN327741 EHF327741:EHJ327741 ERB327741:ERF327741 FAX327741:FBB327741 FKT327741:FKX327741 FUP327741:FUT327741 GEL327741:GEP327741 GOH327741:GOL327741 GYD327741:GYH327741 HHZ327741:HID327741 HRV327741:HRZ327741 IBR327741:IBV327741 ILN327741:ILR327741 IVJ327741:IVN327741 JFF327741:JFJ327741 JPB327741:JPF327741 JYX327741:JZB327741 KIT327741:KIX327741 KSP327741:KST327741 LCL327741:LCP327741 LMH327741:LML327741 LWD327741:LWH327741 MFZ327741:MGD327741 MPV327741:MPZ327741 MZR327741:MZV327741 NJN327741:NJR327741 NTJ327741:NTN327741 ODF327741:ODJ327741 ONB327741:ONF327741 OWX327741:OXB327741 PGT327741:PGX327741 PQP327741:PQT327741 QAL327741:QAP327741 QKH327741:QKL327741 QUD327741:QUH327741 RDZ327741:RED327741 RNV327741:RNZ327741 RXR327741:RXV327741 SHN327741:SHR327741 SRJ327741:SRN327741 TBF327741:TBJ327741 TLB327741:TLF327741 TUX327741:TVB327741 UET327741:UEX327741 UOP327741:UOT327741 UYL327741:UYP327741 VIH327741:VIL327741 VSD327741:VSH327741 WBZ327741:WCD327741 WLV327741:WLZ327741 WVR327741:WVV327741 J393277:N393277 JF393277:JJ393277 TB393277:TF393277 ACX393277:ADB393277 AMT393277:AMX393277 AWP393277:AWT393277 BGL393277:BGP393277 BQH393277:BQL393277 CAD393277:CAH393277 CJZ393277:CKD393277 CTV393277:CTZ393277 DDR393277:DDV393277 DNN393277:DNR393277 DXJ393277:DXN393277 EHF393277:EHJ393277 ERB393277:ERF393277 FAX393277:FBB393277 FKT393277:FKX393277 FUP393277:FUT393277 GEL393277:GEP393277 GOH393277:GOL393277 GYD393277:GYH393277 HHZ393277:HID393277 HRV393277:HRZ393277 IBR393277:IBV393277 ILN393277:ILR393277 IVJ393277:IVN393277 JFF393277:JFJ393277 JPB393277:JPF393277 JYX393277:JZB393277 KIT393277:KIX393277 KSP393277:KST393277 LCL393277:LCP393277 LMH393277:LML393277 LWD393277:LWH393277 MFZ393277:MGD393277 MPV393277:MPZ393277 MZR393277:MZV393277 NJN393277:NJR393277 NTJ393277:NTN393277 ODF393277:ODJ393277 ONB393277:ONF393277 OWX393277:OXB393277 PGT393277:PGX393277 PQP393277:PQT393277 QAL393277:QAP393277 QKH393277:QKL393277 QUD393277:QUH393277 RDZ393277:RED393277 RNV393277:RNZ393277 RXR393277:RXV393277 SHN393277:SHR393277 SRJ393277:SRN393277 TBF393277:TBJ393277 TLB393277:TLF393277 TUX393277:TVB393277 UET393277:UEX393277 UOP393277:UOT393277 UYL393277:UYP393277 VIH393277:VIL393277 VSD393277:VSH393277 WBZ393277:WCD393277 WLV393277:WLZ393277 WVR393277:WVV393277 J458813:N458813 JF458813:JJ458813 TB458813:TF458813 ACX458813:ADB458813 AMT458813:AMX458813 AWP458813:AWT458813 BGL458813:BGP458813 BQH458813:BQL458813 CAD458813:CAH458813 CJZ458813:CKD458813 CTV458813:CTZ458813 DDR458813:DDV458813 DNN458813:DNR458813 DXJ458813:DXN458813 EHF458813:EHJ458813 ERB458813:ERF458813 FAX458813:FBB458813 FKT458813:FKX458813 FUP458813:FUT458813 GEL458813:GEP458813 GOH458813:GOL458813 GYD458813:GYH458813 HHZ458813:HID458813 HRV458813:HRZ458813 IBR458813:IBV458813 ILN458813:ILR458813 IVJ458813:IVN458813 JFF458813:JFJ458813 JPB458813:JPF458813 JYX458813:JZB458813 KIT458813:KIX458813 KSP458813:KST458813 LCL458813:LCP458813 LMH458813:LML458813 LWD458813:LWH458813 MFZ458813:MGD458813 MPV458813:MPZ458813 MZR458813:MZV458813 NJN458813:NJR458813 NTJ458813:NTN458813 ODF458813:ODJ458813 ONB458813:ONF458813 OWX458813:OXB458813 PGT458813:PGX458813 PQP458813:PQT458813 QAL458813:QAP458813 QKH458813:QKL458813 QUD458813:QUH458813 RDZ458813:RED458813 RNV458813:RNZ458813 RXR458813:RXV458813 SHN458813:SHR458813 SRJ458813:SRN458813 TBF458813:TBJ458813 TLB458813:TLF458813 TUX458813:TVB458813 UET458813:UEX458813 UOP458813:UOT458813 UYL458813:UYP458813 VIH458813:VIL458813 VSD458813:VSH458813 WBZ458813:WCD458813 WLV458813:WLZ458813 WVR458813:WVV458813 J524349:N524349 JF524349:JJ524349 TB524349:TF524349 ACX524349:ADB524349 AMT524349:AMX524349 AWP524349:AWT524349 BGL524349:BGP524349 BQH524349:BQL524349 CAD524349:CAH524349 CJZ524349:CKD524349 CTV524349:CTZ524349 DDR524349:DDV524349 DNN524349:DNR524349 DXJ524349:DXN524349 EHF524349:EHJ524349 ERB524349:ERF524349 FAX524349:FBB524349 FKT524349:FKX524349 FUP524349:FUT524349 GEL524349:GEP524349 GOH524349:GOL524349 GYD524349:GYH524349 HHZ524349:HID524349 HRV524349:HRZ524349 IBR524349:IBV524349 ILN524349:ILR524349 IVJ524349:IVN524349 JFF524349:JFJ524349 JPB524349:JPF524349 JYX524349:JZB524349 KIT524349:KIX524349 KSP524349:KST524349 LCL524349:LCP524349 LMH524349:LML524349 LWD524349:LWH524349 MFZ524349:MGD524349 MPV524349:MPZ524349 MZR524349:MZV524349 NJN524349:NJR524349 NTJ524349:NTN524349 ODF524349:ODJ524349 ONB524349:ONF524349 OWX524349:OXB524349 PGT524349:PGX524349 PQP524349:PQT524349 QAL524349:QAP524349 QKH524349:QKL524349 QUD524349:QUH524349 RDZ524349:RED524349 RNV524349:RNZ524349 RXR524349:RXV524349 SHN524349:SHR524349 SRJ524349:SRN524349 TBF524349:TBJ524349 TLB524349:TLF524349 TUX524349:TVB524349 UET524349:UEX524349 UOP524349:UOT524349 UYL524349:UYP524349 VIH524349:VIL524349 VSD524349:VSH524349 WBZ524349:WCD524349 WLV524349:WLZ524349 WVR524349:WVV524349 J589885:N589885 JF589885:JJ589885 TB589885:TF589885 ACX589885:ADB589885 AMT589885:AMX589885 AWP589885:AWT589885 BGL589885:BGP589885 BQH589885:BQL589885 CAD589885:CAH589885 CJZ589885:CKD589885 CTV589885:CTZ589885 DDR589885:DDV589885 DNN589885:DNR589885 DXJ589885:DXN589885 EHF589885:EHJ589885 ERB589885:ERF589885 FAX589885:FBB589885 FKT589885:FKX589885 FUP589885:FUT589885 GEL589885:GEP589885 GOH589885:GOL589885 GYD589885:GYH589885 HHZ589885:HID589885 HRV589885:HRZ589885 IBR589885:IBV589885 ILN589885:ILR589885 IVJ589885:IVN589885 JFF589885:JFJ589885 JPB589885:JPF589885 JYX589885:JZB589885 KIT589885:KIX589885 KSP589885:KST589885 LCL589885:LCP589885 LMH589885:LML589885 LWD589885:LWH589885 MFZ589885:MGD589885 MPV589885:MPZ589885 MZR589885:MZV589885 NJN589885:NJR589885 NTJ589885:NTN589885 ODF589885:ODJ589885 ONB589885:ONF589885 OWX589885:OXB589885 PGT589885:PGX589885 PQP589885:PQT589885 QAL589885:QAP589885 QKH589885:QKL589885 QUD589885:QUH589885 RDZ589885:RED589885 RNV589885:RNZ589885 RXR589885:RXV589885 SHN589885:SHR589885 SRJ589885:SRN589885 TBF589885:TBJ589885 TLB589885:TLF589885 TUX589885:TVB589885 UET589885:UEX589885 UOP589885:UOT589885 UYL589885:UYP589885 VIH589885:VIL589885 VSD589885:VSH589885 WBZ589885:WCD589885 WLV589885:WLZ589885 WVR589885:WVV589885 J655421:N655421 JF655421:JJ655421 TB655421:TF655421 ACX655421:ADB655421 AMT655421:AMX655421 AWP655421:AWT655421 BGL655421:BGP655421 BQH655421:BQL655421 CAD655421:CAH655421 CJZ655421:CKD655421 CTV655421:CTZ655421 DDR655421:DDV655421 DNN655421:DNR655421 DXJ655421:DXN655421 EHF655421:EHJ655421 ERB655421:ERF655421 FAX655421:FBB655421 FKT655421:FKX655421 FUP655421:FUT655421 GEL655421:GEP655421 GOH655421:GOL655421 GYD655421:GYH655421 HHZ655421:HID655421 HRV655421:HRZ655421 IBR655421:IBV655421 ILN655421:ILR655421 IVJ655421:IVN655421 JFF655421:JFJ655421 JPB655421:JPF655421 JYX655421:JZB655421 KIT655421:KIX655421 KSP655421:KST655421 LCL655421:LCP655421 LMH655421:LML655421 LWD655421:LWH655421 MFZ655421:MGD655421 MPV655421:MPZ655421 MZR655421:MZV655421 NJN655421:NJR655421 NTJ655421:NTN655421 ODF655421:ODJ655421 ONB655421:ONF655421 OWX655421:OXB655421 PGT655421:PGX655421 PQP655421:PQT655421 QAL655421:QAP655421 QKH655421:QKL655421 QUD655421:QUH655421 RDZ655421:RED655421 RNV655421:RNZ655421 RXR655421:RXV655421 SHN655421:SHR655421 SRJ655421:SRN655421 TBF655421:TBJ655421 TLB655421:TLF655421 TUX655421:TVB655421 UET655421:UEX655421 UOP655421:UOT655421 UYL655421:UYP655421 VIH655421:VIL655421 VSD655421:VSH655421 WBZ655421:WCD655421 WLV655421:WLZ655421 WVR655421:WVV655421 J720957:N720957 JF720957:JJ720957 TB720957:TF720957 ACX720957:ADB720957 AMT720957:AMX720957 AWP720957:AWT720957 BGL720957:BGP720957 BQH720957:BQL720957 CAD720957:CAH720957 CJZ720957:CKD720957 CTV720957:CTZ720957 DDR720957:DDV720957 DNN720957:DNR720957 DXJ720957:DXN720957 EHF720957:EHJ720957 ERB720957:ERF720957 FAX720957:FBB720957 FKT720957:FKX720957 FUP720957:FUT720957 GEL720957:GEP720957 GOH720957:GOL720957 GYD720957:GYH720957 HHZ720957:HID720957 HRV720957:HRZ720957 IBR720957:IBV720957 ILN720957:ILR720957 IVJ720957:IVN720957 JFF720957:JFJ720957 JPB720957:JPF720957 JYX720957:JZB720957 KIT720957:KIX720957 KSP720957:KST720957 LCL720957:LCP720957 LMH720957:LML720957 LWD720957:LWH720957 MFZ720957:MGD720957 MPV720957:MPZ720957 MZR720957:MZV720957 NJN720957:NJR720957 NTJ720957:NTN720957 ODF720957:ODJ720957 ONB720957:ONF720957 OWX720957:OXB720957 PGT720957:PGX720957 PQP720957:PQT720957 QAL720957:QAP720957 QKH720957:QKL720957 QUD720957:QUH720957 RDZ720957:RED720957 RNV720957:RNZ720957 RXR720957:RXV720957 SHN720957:SHR720957 SRJ720957:SRN720957 TBF720957:TBJ720957 TLB720957:TLF720957 TUX720957:TVB720957 UET720957:UEX720957 UOP720957:UOT720957 UYL720957:UYP720957 VIH720957:VIL720957 VSD720957:VSH720957 WBZ720957:WCD720957 WLV720957:WLZ720957 WVR720957:WVV720957 J786493:N786493 JF786493:JJ786493 TB786493:TF786493 ACX786493:ADB786493 AMT786493:AMX786493 AWP786493:AWT786493 BGL786493:BGP786493 BQH786493:BQL786493 CAD786493:CAH786493 CJZ786493:CKD786493 CTV786493:CTZ786493 DDR786493:DDV786493 DNN786493:DNR786493 DXJ786493:DXN786493 EHF786493:EHJ786493 ERB786493:ERF786493 FAX786493:FBB786493 FKT786493:FKX786493 FUP786493:FUT786493 GEL786493:GEP786493 GOH786493:GOL786493 GYD786493:GYH786493 HHZ786493:HID786493 HRV786493:HRZ786493 IBR786493:IBV786493 ILN786493:ILR786493 IVJ786493:IVN786493 JFF786493:JFJ786493 JPB786493:JPF786493 JYX786493:JZB786493 KIT786493:KIX786493 KSP786493:KST786493 LCL786493:LCP786493 LMH786493:LML786493 LWD786493:LWH786493 MFZ786493:MGD786493 MPV786493:MPZ786493 MZR786493:MZV786493 NJN786493:NJR786493 NTJ786493:NTN786493 ODF786493:ODJ786493 ONB786493:ONF786493 OWX786493:OXB786493 PGT786493:PGX786493 PQP786493:PQT786493 QAL786493:QAP786493 QKH786493:QKL786493 QUD786493:QUH786493 RDZ786493:RED786493 RNV786493:RNZ786493 RXR786493:RXV786493 SHN786493:SHR786493 SRJ786493:SRN786493 TBF786493:TBJ786493 TLB786493:TLF786493 TUX786493:TVB786493 UET786493:UEX786493 UOP786493:UOT786493 UYL786493:UYP786493 VIH786493:VIL786493 VSD786493:VSH786493 WBZ786493:WCD786493 WLV786493:WLZ786493 WVR786493:WVV786493 J852029:N852029 JF852029:JJ852029 TB852029:TF852029 ACX852029:ADB852029 AMT852029:AMX852029 AWP852029:AWT852029 BGL852029:BGP852029 BQH852029:BQL852029 CAD852029:CAH852029 CJZ852029:CKD852029 CTV852029:CTZ852029 DDR852029:DDV852029 DNN852029:DNR852029 DXJ852029:DXN852029 EHF852029:EHJ852029 ERB852029:ERF852029 FAX852029:FBB852029 FKT852029:FKX852029 FUP852029:FUT852029 GEL852029:GEP852029 GOH852029:GOL852029 GYD852029:GYH852029 HHZ852029:HID852029 HRV852029:HRZ852029 IBR852029:IBV852029 ILN852029:ILR852029 IVJ852029:IVN852029 JFF852029:JFJ852029 JPB852029:JPF852029 JYX852029:JZB852029 KIT852029:KIX852029 KSP852029:KST852029 LCL852029:LCP852029 LMH852029:LML852029 LWD852029:LWH852029 MFZ852029:MGD852029 MPV852029:MPZ852029 MZR852029:MZV852029 NJN852029:NJR852029 NTJ852029:NTN852029 ODF852029:ODJ852029 ONB852029:ONF852029 OWX852029:OXB852029 PGT852029:PGX852029 PQP852029:PQT852029 QAL852029:QAP852029 QKH852029:QKL852029 QUD852029:QUH852029 RDZ852029:RED852029 RNV852029:RNZ852029 RXR852029:RXV852029 SHN852029:SHR852029 SRJ852029:SRN852029 TBF852029:TBJ852029 TLB852029:TLF852029 TUX852029:TVB852029 UET852029:UEX852029 UOP852029:UOT852029 UYL852029:UYP852029 VIH852029:VIL852029 VSD852029:VSH852029 WBZ852029:WCD852029 WLV852029:WLZ852029 WVR852029:WVV852029 J917565:N917565 JF917565:JJ917565 TB917565:TF917565 ACX917565:ADB917565 AMT917565:AMX917565 AWP917565:AWT917565 BGL917565:BGP917565 BQH917565:BQL917565 CAD917565:CAH917565 CJZ917565:CKD917565 CTV917565:CTZ917565 DDR917565:DDV917565 DNN917565:DNR917565 DXJ917565:DXN917565 EHF917565:EHJ917565 ERB917565:ERF917565 FAX917565:FBB917565 FKT917565:FKX917565 FUP917565:FUT917565 GEL917565:GEP917565 GOH917565:GOL917565 GYD917565:GYH917565 HHZ917565:HID917565 HRV917565:HRZ917565 IBR917565:IBV917565 ILN917565:ILR917565 IVJ917565:IVN917565 JFF917565:JFJ917565 JPB917565:JPF917565 JYX917565:JZB917565 KIT917565:KIX917565 KSP917565:KST917565 LCL917565:LCP917565 LMH917565:LML917565 LWD917565:LWH917565 MFZ917565:MGD917565 MPV917565:MPZ917565 MZR917565:MZV917565 NJN917565:NJR917565 NTJ917565:NTN917565 ODF917565:ODJ917565 ONB917565:ONF917565 OWX917565:OXB917565 PGT917565:PGX917565 PQP917565:PQT917565 QAL917565:QAP917565 QKH917565:QKL917565 QUD917565:QUH917565 RDZ917565:RED917565 RNV917565:RNZ917565 RXR917565:RXV917565 SHN917565:SHR917565 SRJ917565:SRN917565 TBF917565:TBJ917565 TLB917565:TLF917565 TUX917565:TVB917565 UET917565:UEX917565 UOP917565:UOT917565 UYL917565:UYP917565 VIH917565:VIL917565 VSD917565:VSH917565 WBZ917565:WCD917565 WLV917565:WLZ917565 WVR917565:WVV917565 J983101:N983101 JF983101:JJ983101 TB983101:TF983101 ACX983101:ADB983101 AMT983101:AMX983101 AWP983101:AWT983101 BGL983101:BGP983101 BQH983101:BQL983101 CAD983101:CAH983101 CJZ983101:CKD983101 CTV983101:CTZ983101 DDR983101:DDV983101 DNN983101:DNR983101 DXJ983101:DXN983101 EHF983101:EHJ983101 ERB983101:ERF983101 FAX983101:FBB983101 FKT983101:FKX983101 FUP983101:FUT983101 GEL983101:GEP983101 GOH983101:GOL983101 GYD983101:GYH983101 HHZ983101:HID983101 HRV983101:HRZ983101 IBR983101:IBV983101 ILN983101:ILR983101 IVJ983101:IVN983101 JFF983101:JFJ983101 JPB983101:JPF983101 JYX983101:JZB983101 KIT983101:KIX983101 KSP983101:KST983101 LCL983101:LCP983101 LMH983101:LML983101 LWD983101:LWH983101 MFZ983101:MGD983101 MPV983101:MPZ983101 MZR983101:MZV983101 NJN983101:NJR983101 NTJ983101:NTN983101 ODF983101:ODJ983101 ONB983101:ONF983101 OWX983101:OXB983101 PGT983101:PGX983101 PQP983101:PQT983101 QAL983101:QAP983101 QKH983101:QKL983101 QUD983101:QUH983101 RDZ983101:RED983101 RNV983101:RNZ983101 RXR983101:RXV983101 SHN983101:SHR983101 SRJ983101:SRN983101 TBF983101:TBJ983101 TLB983101:TLF983101 TUX983101:TVB983101 UET983101:UEX983101 UOP983101:UOT983101 UYL983101:UYP983101 VIH983101:VIL983101 VSD983101:VSH983101 WBZ983101:WCD983101 WLV983101:WLZ983101 WVR983101:WVV983101" xr:uid="{00000000-0002-0000-0900-000023000000}"/>
    <dataValidation allowBlank="1" showInputMessage="1" showErrorMessage="1" prompt="Total Veterans Administration Patient Days (VA)" sqref="J60:N60 JF60:JJ60 TB60:TF60 ACX60:ADB60 AMT60:AMX60 AWP60:AWT60 BGL60:BGP60 BQH60:BQL60 CAD60:CAH60 CJZ60:CKD60 CTV60:CTZ60 DDR60:DDV60 DNN60:DNR60 DXJ60:DXN60 EHF60:EHJ60 ERB60:ERF60 FAX60:FBB60 FKT60:FKX60 FUP60:FUT60 GEL60:GEP60 GOH60:GOL60 GYD60:GYH60 HHZ60:HID60 HRV60:HRZ60 IBR60:IBV60 ILN60:ILR60 IVJ60:IVN60 JFF60:JFJ60 JPB60:JPF60 JYX60:JZB60 KIT60:KIX60 KSP60:KST60 LCL60:LCP60 LMH60:LML60 LWD60:LWH60 MFZ60:MGD60 MPV60:MPZ60 MZR60:MZV60 NJN60:NJR60 NTJ60:NTN60 ODF60:ODJ60 ONB60:ONF60 OWX60:OXB60 PGT60:PGX60 PQP60:PQT60 QAL60:QAP60 QKH60:QKL60 QUD60:QUH60 RDZ60:RED60 RNV60:RNZ60 RXR60:RXV60 SHN60:SHR60 SRJ60:SRN60 TBF60:TBJ60 TLB60:TLF60 TUX60:TVB60 UET60:UEX60 UOP60:UOT60 UYL60:UYP60 VIH60:VIL60 VSD60:VSH60 WBZ60:WCD60 WLV60:WLZ60 WVR60:WVV60 J65596:N65596 JF65596:JJ65596 TB65596:TF65596 ACX65596:ADB65596 AMT65596:AMX65596 AWP65596:AWT65596 BGL65596:BGP65596 BQH65596:BQL65596 CAD65596:CAH65596 CJZ65596:CKD65596 CTV65596:CTZ65596 DDR65596:DDV65596 DNN65596:DNR65596 DXJ65596:DXN65596 EHF65596:EHJ65596 ERB65596:ERF65596 FAX65596:FBB65596 FKT65596:FKX65596 FUP65596:FUT65596 GEL65596:GEP65596 GOH65596:GOL65596 GYD65596:GYH65596 HHZ65596:HID65596 HRV65596:HRZ65596 IBR65596:IBV65596 ILN65596:ILR65596 IVJ65596:IVN65596 JFF65596:JFJ65596 JPB65596:JPF65596 JYX65596:JZB65596 KIT65596:KIX65596 KSP65596:KST65596 LCL65596:LCP65596 LMH65596:LML65596 LWD65596:LWH65596 MFZ65596:MGD65596 MPV65596:MPZ65596 MZR65596:MZV65596 NJN65596:NJR65596 NTJ65596:NTN65596 ODF65596:ODJ65596 ONB65596:ONF65596 OWX65596:OXB65596 PGT65596:PGX65596 PQP65596:PQT65596 QAL65596:QAP65596 QKH65596:QKL65596 QUD65596:QUH65596 RDZ65596:RED65596 RNV65596:RNZ65596 RXR65596:RXV65596 SHN65596:SHR65596 SRJ65596:SRN65596 TBF65596:TBJ65596 TLB65596:TLF65596 TUX65596:TVB65596 UET65596:UEX65596 UOP65596:UOT65596 UYL65596:UYP65596 VIH65596:VIL65596 VSD65596:VSH65596 WBZ65596:WCD65596 WLV65596:WLZ65596 WVR65596:WVV65596 J131132:N131132 JF131132:JJ131132 TB131132:TF131132 ACX131132:ADB131132 AMT131132:AMX131132 AWP131132:AWT131132 BGL131132:BGP131132 BQH131132:BQL131132 CAD131132:CAH131132 CJZ131132:CKD131132 CTV131132:CTZ131132 DDR131132:DDV131132 DNN131132:DNR131132 DXJ131132:DXN131132 EHF131132:EHJ131132 ERB131132:ERF131132 FAX131132:FBB131132 FKT131132:FKX131132 FUP131132:FUT131132 GEL131132:GEP131132 GOH131132:GOL131132 GYD131132:GYH131132 HHZ131132:HID131132 HRV131132:HRZ131132 IBR131132:IBV131132 ILN131132:ILR131132 IVJ131132:IVN131132 JFF131132:JFJ131132 JPB131132:JPF131132 JYX131132:JZB131132 KIT131132:KIX131132 KSP131132:KST131132 LCL131132:LCP131132 LMH131132:LML131132 LWD131132:LWH131132 MFZ131132:MGD131132 MPV131132:MPZ131132 MZR131132:MZV131132 NJN131132:NJR131132 NTJ131132:NTN131132 ODF131132:ODJ131132 ONB131132:ONF131132 OWX131132:OXB131132 PGT131132:PGX131132 PQP131132:PQT131132 QAL131132:QAP131132 QKH131132:QKL131132 QUD131132:QUH131132 RDZ131132:RED131132 RNV131132:RNZ131132 RXR131132:RXV131132 SHN131132:SHR131132 SRJ131132:SRN131132 TBF131132:TBJ131132 TLB131132:TLF131132 TUX131132:TVB131132 UET131132:UEX131132 UOP131132:UOT131132 UYL131132:UYP131132 VIH131132:VIL131132 VSD131132:VSH131132 WBZ131132:WCD131132 WLV131132:WLZ131132 WVR131132:WVV131132 J196668:N196668 JF196668:JJ196668 TB196668:TF196668 ACX196668:ADB196668 AMT196668:AMX196668 AWP196668:AWT196668 BGL196668:BGP196668 BQH196668:BQL196668 CAD196668:CAH196668 CJZ196668:CKD196668 CTV196668:CTZ196668 DDR196668:DDV196668 DNN196668:DNR196668 DXJ196668:DXN196668 EHF196668:EHJ196668 ERB196668:ERF196668 FAX196668:FBB196668 FKT196668:FKX196668 FUP196668:FUT196668 GEL196668:GEP196668 GOH196668:GOL196668 GYD196668:GYH196668 HHZ196668:HID196668 HRV196668:HRZ196668 IBR196668:IBV196668 ILN196668:ILR196668 IVJ196668:IVN196668 JFF196668:JFJ196668 JPB196668:JPF196668 JYX196668:JZB196668 KIT196668:KIX196668 KSP196668:KST196668 LCL196668:LCP196668 LMH196668:LML196668 LWD196668:LWH196668 MFZ196668:MGD196668 MPV196668:MPZ196668 MZR196668:MZV196668 NJN196668:NJR196668 NTJ196668:NTN196668 ODF196668:ODJ196668 ONB196668:ONF196668 OWX196668:OXB196668 PGT196668:PGX196668 PQP196668:PQT196668 QAL196668:QAP196668 QKH196668:QKL196668 QUD196668:QUH196668 RDZ196668:RED196668 RNV196668:RNZ196668 RXR196668:RXV196668 SHN196668:SHR196668 SRJ196668:SRN196668 TBF196668:TBJ196668 TLB196668:TLF196668 TUX196668:TVB196668 UET196668:UEX196668 UOP196668:UOT196668 UYL196668:UYP196668 VIH196668:VIL196668 VSD196668:VSH196668 WBZ196668:WCD196668 WLV196668:WLZ196668 WVR196668:WVV196668 J262204:N262204 JF262204:JJ262204 TB262204:TF262204 ACX262204:ADB262204 AMT262204:AMX262204 AWP262204:AWT262204 BGL262204:BGP262204 BQH262204:BQL262204 CAD262204:CAH262204 CJZ262204:CKD262204 CTV262204:CTZ262204 DDR262204:DDV262204 DNN262204:DNR262204 DXJ262204:DXN262204 EHF262204:EHJ262204 ERB262204:ERF262204 FAX262204:FBB262204 FKT262204:FKX262204 FUP262204:FUT262204 GEL262204:GEP262204 GOH262204:GOL262204 GYD262204:GYH262204 HHZ262204:HID262204 HRV262204:HRZ262204 IBR262204:IBV262204 ILN262204:ILR262204 IVJ262204:IVN262204 JFF262204:JFJ262204 JPB262204:JPF262204 JYX262204:JZB262204 KIT262204:KIX262204 KSP262204:KST262204 LCL262204:LCP262204 LMH262204:LML262204 LWD262204:LWH262204 MFZ262204:MGD262204 MPV262204:MPZ262204 MZR262204:MZV262204 NJN262204:NJR262204 NTJ262204:NTN262204 ODF262204:ODJ262204 ONB262204:ONF262204 OWX262204:OXB262204 PGT262204:PGX262204 PQP262204:PQT262204 QAL262204:QAP262204 QKH262204:QKL262204 QUD262204:QUH262204 RDZ262204:RED262204 RNV262204:RNZ262204 RXR262204:RXV262204 SHN262204:SHR262204 SRJ262204:SRN262204 TBF262204:TBJ262204 TLB262204:TLF262204 TUX262204:TVB262204 UET262204:UEX262204 UOP262204:UOT262204 UYL262204:UYP262204 VIH262204:VIL262204 VSD262204:VSH262204 WBZ262204:WCD262204 WLV262204:WLZ262204 WVR262204:WVV262204 J327740:N327740 JF327740:JJ327740 TB327740:TF327740 ACX327740:ADB327740 AMT327740:AMX327740 AWP327740:AWT327740 BGL327740:BGP327740 BQH327740:BQL327740 CAD327740:CAH327740 CJZ327740:CKD327740 CTV327740:CTZ327740 DDR327740:DDV327740 DNN327740:DNR327740 DXJ327740:DXN327740 EHF327740:EHJ327740 ERB327740:ERF327740 FAX327740:FBB327740 FKT327740:FKX327740 FUP327740:FUT327740 GEL327740:GEP327740 GOH327740:GOL327740 GYD327740:GYH327740 HHZ327740:HID327740 HRV327740:HRZ327740 IBR327740:IBV327740 ILN327740:ILR327740 IVJ327740:IVN327740 JFF327740:JFJ327740 JPB327740:JPF327740 JYX327740:JZB327740 KIT327740:KIX327740 KSP327740:KST327740 LCL327740:LCP327740 LMH327740:LML327740 LWD327740:LWH327740 MFZ327740:MGD327740 MPV327740:MPZ327740 MZR327740:MZV327740 NJN327740:NJR327740 NTJ327740:NTN327740 ODF327740:ODJ327740 ONB327740:ONF327740 OWX327740:OXB327740 PGT327740:PGX327740 PQP327740:PQT327740 QAL327740:QAP327740 QKH327740:QKL327740 QUD327740:QUH327740 RDZ327740:RED327740 RNV327740:RNZ327740 RXR327740:RXV327740 SHN327740:SHR327740 SRJ327740:SRN327740 TBF327740:TBJ327740 TLB327740:TLF327740 TUX327740:TVB327740 UET327740:UEX327740 UOP327740:UOT327740 UYL327740:UYP327740 VIH327740:VIL327740 VSD327740:VSH327740 WBZ327740:WCD327740 WLV327740:WLZ327740 WVR327740:WVV327740 J393276:N393276 JF393276:JJ393276 TB393276:TF393276 ACX393276:ADB393276 AMT393276:AMX393276 AWP393276:AWT393276 BGL393276:BGP393276 BQH393276:BQL393276 CAD393276:CAH393276 CJZ393276:CKD393276 CTV393276:CTZ393276 DDR393276:DDV393276 DNN393276:DNR393276 DXJ393276:DXN393276 EHF393276:EHJ393276 ERB393276:ERF393276 FAX393276:FBB393276 FKT393276:FKX393276 FUP393276:FUT393276 GEL393276:GEP393276 GOH393276:GOL393276 GYD393276:GYH393276 HHZ393276:HID393276 HRV393276:HRZ393276 IBR393276:IBV393276 ILN393276:ILR393276 IVJ393276:IVN393276 JFF393276:JFJ393276 JPB393276:JPF393276 JYX393276:JZB393276 KIT393276:KIX393276 KSP393276:KST393276 LCL393276:LCP393276 LMH393276:LML393276 LWD393276:LWH393276 MFZ393276:MGD393276 MPV393276:MPZ393276 MZR393276:MZV393276 NJN393276:NJR393276 NTJ393276:NTN393276 ODF393276:ODJ393276 ONB393276:ONF393276 OWX393276:OXB393276 PGT393276:PGX393276 PQP393276:PQT393276 QAL393276:QAP393276 QKH393276:QKL393276 QUD393276:QUH393276 RDZ393276:RED393276 RNV393276:RNZ393276 RXR393276:RXV393276 SHN393276:SHR393276 SRJ393276:SRN393276 TBF393276:TBJ393276 TLB393276:TLF393276 TUX393276:TVB393276 UET393276:UEX393276 UOP393276:UOT393276 UYL393276:UYP393276 VIH393276:VIL393276 VSD393276:VSH393276 WBZ393276:WCD393276 WLV393276:WLZ393276 WVR393276:WVV393276 J458812:N458812 JF458812:JJ458812 TB458812:TF458812 ACX458812:ADB458812 AMT458812:AMX458812 AWP458812:AWT458812 BGL458812:BGP458812 BQH458812:BQL458812 CAD458812:CAH458812 CJZ458812:CKD458812 CTV458812:CTZ458812 DDR458812:DDV458812 DNN458812:DNR458812 DXJ458812:DXN458812 EHF458812:EHJ458812 ERB458812:ERF458812 FAX458812:FBB458812 FKT458812:FKX458812 FUP458812:FUT458812 GEL458812:GEP458812 GOH458812:GOL458812 GYD458812:GYH458812 HHZ458812:HID458812 HRV458812:HRZ458812 IBR458812:IBV458812 ILN458812:ILR458812 IVJ458812:IVN458812 JFF458812:JFJ458812 JPB458812:JPF458812 JYX458812:JZB458812 KIT458812:KIX458812 KSP458812:KST458812 LCL458812:LCP458812 LMH458812:LML458812 LWD458812:LWH458812 MFZ458812:MGD458812 MPV458812:MPZ458812 MZR458812:MZV458812 NJN458812:NJR458812 NTJ458812:NTN458812 ODF458812:ODJ458812 ONB458812:ONF458812 OWX458812:OXB458812 PGT458812:PGX458812 PQP458812:PQT458812 QAL458812:QAP458812 QKH458812:QKL458812 QUD458812:QUH458812 RDZ458812:RED458812 RNV458812:RNZ458812 RXR458812:RXV458812 SHN458812:SHR458812 SRJ458812:SRN458812 TBF458812:TBJ458812 TLB458812:TLF458812 TUX458812:TVB458812 UET458812:UEX458812 UOP458812:UOT458812 UYL458812:UYP458812 VIH458812:VIL458812 VSD458812:VSH458812 WBZ458812:WCD458812 WLV458812:WLZ458812 WVR458812:WVV458812 J524348:N524348 JF524348:JJ524348 TB524348:TF524348 ACX524348:ADB524348 AMT524348:AMX524348 AWP524348:AWT524348 BGL524348:BGP524348 BQH524348:BQL524348 CAD524348:CAH524348 CJZ524348:CKD524348 CTV524348:CTZ524348 DDR524348:DDV524348 DNN524348:DNR524348 DXJ524348:DXN524348 EHF524348:EHJ524348 ERB524348:ERF524348 FAX524348:FBB524348 FKT524348:FKX524348 FUP524348:FUT524348 GEL524348:GEP524348 GOH524348:GOL524348 GYD524348:GYH524348 HHZ524348:HID524348 HRV524348:HRZ524348 IBR524348:IBV524348 ILN524348:ILR524348 IVJ524348:IVN524348 JFF524348:JFJ524348 JPB524348:JPF524348 JYX524348:JZB524348 KIT524348:KIX524348 KSP524348:KST524348 LCL524348:LCP524348 LMH524348:LML524348 LWD524348:LWH524348 MFZ524348:MGD524348 MPV524348:MPZ524348 MZR524348:MZV524348 NJN524348:NJR524348 NTJ524348:NTN524348 ODF524348:ODJ524348 ONB524348:ONF524348 OWX524348:OXB524348 PGT524348:PGX524348 PQP524348:PQT524348 QAL524348:QAP524348 QKH524348:QKL524348 QUD524348:QUH524348 RDZ524348:RED524348 RNV524348:RNZ524348 RXR524348:RXV524348 SHN524348:SHR524348 SRJ524348:SRN524348 TBF524348:TBJ524348 TLB524348:TLF524348 TUX524348:TVB524348 UET524348:UEX524348 UOP524348:UOT524348 UYL524348:UYP524348 VIH524348:VIL524348 VSD524348:VSH524348 WBZ524348:WCD524348 WLV524348:WLZ524348 WVR524348:WVV524348 J589884:N589884 JF589884:JJ589884 TB589884:TF589884 ACX589884:ADB589884 AMT589884:AMX589884 AWP589884:AWT589884 BGL589884:BGP589884 BQH589884:BQL589884 CAD589884:CAH589884 CJZ589884:CKD589884 CTV589884:CTZ589884 DDR589884:DDV589884 DNN589884:DNR589884 DXJ589884:DXN589884 EHF589884:EHJ589884 ERB589884:ERF589884 FAX589884:FBB589884 FKT589884:FKX589884 FUP589884:FUT589884 GEL589884:GEP589884 GOH589884:GOL589884 GYD589884:GYH589884 HHZ589884:HID589884 HRV589884:HRZ589884 IBR589884:IBV589884 ILN589884:ILR589884 IVJ589884:IVN589884 JFF589884:JFJ589884 JPB589884:JPF589884 JYX589884:JZB589884 KIT589884:KIX589884 KSP589884:KST589884 LCL589884:LCP589884 LMH589884:LML589884 LWD589884:LWH589884 MFZ589884:MGD589884 MPV589884:MPZ589884 MZR589884:MZV589884 NJN589884:NJR589884 NTJ589884:NTN589884 ODF589884:ODJ589884 ONB589884:ONF589884 OWX589884:OXB589884 PGT589884:PGX589884 PQP589884:PQT589884 QAL589884:QAP589884 QKH589884:QKL589884 QUD589884:QUH589884 RDZ589884:RED589884 RNV589884:RNZ589884 RXR589884:RXV589884 SHN589884:SHR589884 SRJ589884:SRN589884 TBF589884:TBJ589884 TLB589884:TLF589884 TUX589884:TVB589884 UET589884:UEX589884 UOP589884:UOT589884 UYL589884:UYP589884 VIH589884:VIL589884 VSD589884:VSH589884 WBZ589884:WCD589884 WLV589884:WLZ589884 WVR589884:WVV589884 J655420:N655420 JF655420:JJ655420 TB655420:TF655420 ACX655420:ADB655420 AMT655420:AMX655420 AWP655420:AWT655420 BGL655420:BGP655420 BQH655420:BQL655420 CAD655420:CAH655420 CJZ655420:CKD655420 CTV655420:CTZ655420 DDR655420:DDV655420 DNN655420:DNR655420 DXJ655420:DXN655420 EHF655420:EHJ655420 ERB655420:ERF655420 FAX655420:FBB655420 FKT655420:FKX655420 FUP655420:FUT655420 GEL655420:GEP655420 GOH655420:GOL655420 GYD655420:GYH655420 HHZ655420:HID655420 HRV655420:HRZ655420 IBR655420:IBV655420 ILN655420:ILR655420 IVJ655420:IVN655420 JFF655420:JFJ655420 JPB655420:JPF655420 JYX655420:JZB655420 KIT655420:KIX655420 KSP655420:KST655420 LCL655420:LCP655420 LMH655420:LML655420 LWD655420:LWH655420 MFZ655420:MGD655420 MPV655420:MPZ655420 MZR655420:MZV655420 NJN655420:NJR655420 NTJ655420:NTN655420 ODF655420:ODJ655420 ONB655420:ONF655420 OWX655420:OXB655420 PGT655420:PGX655420 PQP655420:PQT655420 QAL655420:QAP655420 QKH655420:QKL655420 QUD655420:QUH655420 RDZ655420:RED655420 RNV655420:RNZ655420 RXR655420:RXV655420 SHN655420:SHR655420 SRJ655420:SRN655420 TBF655420:TBJ655420 TLB655420:TLF655420 TUX655420:TVB655420 UET655420:UEX655420 UOP655420:UOT655420 UYL655420:UYP655420 VIH655420:VIL655420 VSD655420:VSH655420 WBZ655420:WCD655420 WLV655420:WLZ655420 WVR655420:WVV655420 J720956:N720956 JF720956:JJ720956 TB720956:TF720956 ACX720956:ADB720956 AMT720956:AMX720956 AWP720956:AWT720956 BGL720956:BGP720956 BQH720956:BQL720956 CAD720956:CAH720956 CJZ720956:CKD720956 CTV720956:CTZ720956 DDR720956:DDV720956 DNN720956:DNR720956 DXJ720956:DXN720956 EHF720956:EHJ720956 ERB720956:ERF720956 FAX720956:FBB720956 FKT720956:FKX720956 FUP720956:FUT720956 GEL720956:GEP720956 GOH720956:GOL720956 GYD720956:GYH720956 HHZ720956:HID720956 HRV720956:HRZ720956 IBR720956:IBV720956 ILN720956:ILR720956 IVJ720956:IVN720956 JFF720956:JFJ720956 JPB720956:JPF720956 JYX720956:JZB720956 KIT720956:KIX720956 KSP720956:KST720956 LCL720956:LCP720956 LMH720956:LML720956 LWD720956:LWH720956 MFZ720956:MGD720956 MPV720956:MPZ720956 MZR720956:MZV720956 NJN720956:NJR720956 NTJ720956:NTN720956 ODF720956:ODJ720956 ONB720956:ONF720956 OWX720956:OXB720956 PGT720956:PGX720956 PQP720956:PQT720956 QAL720956:QAP720956 QKH720956:QKL720956 QUD720956:QUH720956 RDZ720956:RED720956 RNV720956:RNZ720956 RXR720956:RXV720956 SHN720956:SHR720956 SRJ720956:SRN720956 TBF720956:TBJ720956 TLB720956:TLF720956 TUX720956:TVB720956 UET720956:UEX720956 UOP720956:UOT720956 UYL720956:UYP720956 VIH720956:VIL720956 VSD720956:VSH720956 WBZ720956:WCD720956 WLV720956:WLZ720956 WVR720956:WVV720956 J786492:N786492 JF786492:JJ786492 TB786492:TF786492 ACX786492:ADB786492 AMT786492:AMX786492 AWP786492:AWT786492 BGL786492:BGP786492 BQH786492:BQL786492 CAD786492:CAH786492 CJZ786492:CKD786492 CTV786492:CTZ786492 DDR786492:DDV786492 DNN786492:DNR786492 DXJ786492:DXN786492 EHF786492:EHJ786492 ERB786492:ERF786492 FAX786492:FBB786492 FKT786492:FKX786492 FUP786492:FUT786492 GEL786492:GEP786492 GOH786492:GOL786492 GYD786492:GYH786492 HHZ786492:HID786492 HRV786492:HRZ786492 IBR786492:IBV786492 ILN786492:ILR786492 IVJ786492:IVN786492 JFF786492:JFJ786492 JPB786492:JPF786492 JYX786492:JZB786492 KIT786492:KIX786492 KSP786492:KST786492 LCL786492:LCP786492 LMH786492:LML786492 LWD786492:LWH786492 MFZ786492:MGD786492 MPV786492:MPZ786492 MZR786492:MZV786492 NJN786492:NJR786492 NTJ786492:NTN786492 ODF786492:ODJ786492 ONB786492:ONF786492 OWX786492:OXB786492 PGT786492:PGX786492 PQP786492:PQT786492 QAL786492:QAP786492 QKH786492:QKL786492 QUD786492:QUH786492 RDZ786492:RED786492 RNV786492:RNZ786492 RXR786492:RXV786492 SHN786492:SHR786492 SRJ786492:SRN786492 TBF786492:TBJ786492 TLB786492:TLF786492 TUX786492:TVB786492 UET786492:UEX786492 UOP786492:UOT786492 UYL786492:UYP786492 VIH786492:VIL786492 VSD786492:VSH786492 WBZ786492:WCD786492 WLV786492:WLZ786492 WVR786492:WVV786492 J852028:N852028 JF852028:JJ852028 TB852028:TF852028 ACX852028:ADB852028 AMT852028:AMX852028 AWP852028:AWT852028 BGL852028:BGP852028 BQH852028:BQL852028 CAD852028:CAH852028 CJZ852028:CKD852028 CTV852028:CTZ852028 DDR852028:DDV852028 DNN852028:DNR852028 DXJ852028:DXN852028 EHF852028:EHJ852028 ERB852028:ERF852028 FAX852028:FBB852028 FKT852028:FKX852028 FUP852028:FUT852028 GEL852028:GEP852028 GOH852028:GOL852028 GYD852028:GYH852028 HHZ852028:HID852028 HRV852028:HRZ852028 IBR852028:IBV852028 ILN852028:ILR852028 IVJ852028:IVN852028 JFF852028:JFJ852028 JPB852028:JPF852028 JYX852028:JZB852028 KIT852028:KIX852028 KSP852028:KST852028 LCL852028:LCP852028 LMH852028:LML852028 LWD852028:LWH852028 MFZ852028:MGD852028 MPV852028:MPZ852028 MZR852028:MZV852028 NJN852028:NJR852028 NTJ852028:NTN852028 ODF852028:ODJ852028 ONB852028:ONF852028 OWX852028:OXB852028 PGT852028:PGX852028 PQP852028:PQT852028 QAL852028:QAP852028 QKH852028:QKL852028 QUD852028:QUH852028 RDZ852028:RED852028 RNV852028:RNZ852028 RXR852028:RXV852028 SHN852028:SHR852028 SRJ852028:SRN852028 TBF852028:TBJ852028 TLB852028:TLF852028 TUX852028:TVB852028 UET852028:UEX852028 UOP852028:UOT852028 UYL852028:UYP852028 VIH852028:VIL852028 VSD852028:VSH852028 WBZ852028:WCD852028 WLV852028:WLZ852028 WVR852028:WVV852028 J917564:N917564 JF917564:JJ917564 TB917564:TF917564 ACX917564:ADB917564 AMT917564:AMX917564 AWP917564:AWT917564 BGL917564:BGP917564 BQH917564:BQL917564 CAD917564:CAH917564 CJZ917564:CKD917564 CTV917564:CTZ917564 DDR917564:DDV917564 DNN917564:DNR917564 DXJ917564:DXN917564 EHF917564:EHJ917564 ERB917564:ERF917564 FAX917564:FBB917564 FKT917564:FKX917564 FUP917564:FUT917564 GEL917564:GEP917564 GOH917564:GOL917564 GYD917564:GYH917564 HHZ917564:HID917564 HRV917564:HRZ917564 IBR917564:IBV917564 ILN917564:ILR917564 IVJ917564:IVN917564 JFF917564:JFJ917564 JPB917564:JPF917564 JYX917564:JZB917564 KIT917564:KIX917564 KSP917564:KST917564 LCL917564:LCP917564 LMH917564:LML917564 LWD917564:LWH917564 MFZ917564:MGD917564 MPV917564:MPZ917564 MZR917564:MZV917564 NJN917564:NJR917564 NTJ917564:NTN917564 ODF917564:ODJ917564 ONB917564:ONF917564 OWX917564:OXB917564 PGT917564:PGX917564 PQP917564:PQT917564 QAL917564:QAP917564 QKH917564:QKL917564 QUD917564:QUH917564 RDZ917564:RED917564 RNV917564:RNZ917564 RXR917564:RXV917564 SHN917564:SHR917564 SRJ917564:SRN917564 TBF917564:TBJ917564 TLB917564:TLF917564 TUX917564:TVB917564 UET917564:UEX917564 UOP917564:UOT917564 UYL917564:UYP917564 VIH917564:VIL917564 VSD917564:VSH917564 WBZ917564:WCD917564 WLV917564:WLZ917564 WVR917564:WVV917564 J983100:N983100 JF983100:JJ983100 TB983100:TF983100 ACX983100:ADB983100 AMT983100:AMX983100 AWP983100:AWT983100 BGL983100:BGP983100 BQH983100:BQL983100 CAD983100:CAH983100 CJZ983100:CKD983100 CTV983100:CTZ983100 DDR983100:DDV983100 DNN983100:DNR983100 DXJ983100:DXN983100 EHF983100:EHJ983100 ERB983100:ERF983100 FAX983100:FBB983100 FKT983100:FKX983100 FUP983100:FUT983100 GEL983100:GEP983100 GOH983100:GOL983100 GYD983100:GYH983100 HHZ983100:HID983100 HRV983100:HRZ983100 IBR983100:IBV983100 ILN983100:ILR983100 IVJ983100:IVN983100 JFF983100:JFJ983100 JPB983100:JPF983100 JYX983100:JZB983100 KIT983100:KIX983100 KSP983100:KST983100 LCL983100:LCP983100 LMH983100:LML983100 LWD983100:LWH983100 MFZ983100:MGD983100 MPV983100:MPZ983100 MZR983100:MZV983100 NJN983100:NJR983100 NTJ983100:NTN983100 ODF983100:ODJ983100 ONB983100:ONF983100 OWX983100:OXB983100 PGT983100:PGX983100 PQP983100:PQT983100 QAL983100:QAP983100 QKH983100:QKL983100 QUD983100:QUH983100 RDZ983100:RED983100 RNV983100:RNZ983100 RXR983100:RXV983100 SHN983100:SHR983100 SRJ983100:SRN983100 TBF983100:TBJ983100 TLB983100:TLF983100 TUX983100:TVB983100 UET983100:UEX983100 UOP983100:UOT983100 UYL983100:UYP983100 VIH983100:VIL983100 VSD983100:VSH983100 WBZ983100:WCD983100 WLV983100:WLZ983100 WVR983100:WVV983100" xr:uid="{00000000-0002-0000-0900-000024000000}"/>
    <dataValidation allowBlank="1" showInputMessage="1" showErrorMessage="1" prompt="Total Medicaid Patient Days (to include any Medicaid paid bedhold days)" sqref="J59:N59 JF59:JJ59 TB59:TF59 ACX59:ADB59 AMT59:AMX59 AWP59:AWT59 BGL59:BGP59 BQH59:BQL59 CAD59:CAH59 CJZ59:CKD59 CTV59:CTZ59 DDR59:DDV59 DNN59:DNR59 DXJ59:DXN59 EHF59:EHJ59 ERB59:ERF59 FAX59:FBB59 FKT59:FKX59 FUP59:FUT59 GEL59:GEP59 GOH59:GOL59 GYD59:GYH59 HHZ59:HID59 HRV59:HRZ59 IBR59:IBV59 ILN59:ILR59 IVJ59:IVN59 JFF59:JFJ59 JPB59:JPF59 JYX59:JZB59 KIT59:KIX59 KSP59:KST59 LCL59:LCP59 LMH59:LML59 LWD59:LWH59 MFZ59:MGD59 MPV59:MPZ59 MZR59:MZV59 NJN59:NJR59 NTJ59:NTN59 ODF59:ODJ59 ONB59:ONF59 OWX59:OXB59 PGT59:PGX59 PQP59:PQT59 QAL59:QAP59 QKH59:QKL59 QUD59:QUH59 RDZ59:RED59 RNV59:RNZ59 RXR59:RXV59 SHN59:SHR59 SRJ59:SRN59 TBF59:TBJ59 TLB59:TLF59 TUX59:TVB59 UET59:UEX59 UOP59:UOT59 UYL59:UYP59 VIH59:VIL59 VSD59:VSH59 WBZ59:WCD59 WLV59:WLZ59 WVR59:WVV59 J65595:N65595 JF65595:JJ65595 TB65595:TF65595 ACX65595:ADB65595 AMT65595:AMX65595 AWP65595:AWT65595 BGL65595:BGP65595 BQH65595:BQL65595 CAD65595:CAH65595 CJZ65595:CKD65595 CTV65595:CTZ65595 DDR65595:DDV65595 DNN65595:DNR65595 DXJ65595:DXN65595 EHF65595:EHJ65595 ERB65595:ERF65595 FAX65595:FBB65595 FKT65595:FKX65595 FUP65595:FUT65595 GEL65595:GEP65595 GOH65595:GOL65595 GYD65595:GYH65595 HHZ65595:HID65595 HRV65595:HRZ65595 IBR65595:IBV65595 ILN65595:ILR65595 IVJ65595:IVN65595 JFF65595:JFJ65595 JPB65595:JPF65595 JYX65595:JZB65595 KIT65595:KIX65595 KSP65595:KST65595 LCL65595:LCP65595 LMH65595:LML65595 LWD65595:LWH65595 MFZ65595:MGD65595 MPV65595:MPZ65595 MZR65595:MZV65595 NJN65595:NJR65595 NTJ65595:NTN65595 ODF65595:ODJ65595 ONB65595:ONF65595 OWX65595:OXB65595 PGT65595:PGX65595 PQP65595:PQT65595 QAL65595:QAP65595 QKH65595:QKL65595 QUD65595:QUH65595 RDZ65595:RED65595 RNV65595:RNZ65595 RXR65595:RXV65595 SHN65595:SHR65595 SRJ65595:SRN65595 TBF65595:TBJ65595 TLB65595:TLF65595 TUX65595:TVB65595 UET65595:UEX65595 UOP65595:UOT65595 UYL65595:UYP65595 VIH65595:VIL65595 VSD65595:VSH65595 WBZ65595:WCD65595 WLV65595:WLZ65595 WVR65595:WVV65595 J131131:N131131 JF131131:JJ131131 TB131131:TF131131 ACX131131:ADB131131 AMT131131:AMX131131 AWP131131:AWT131131 BGL131131:BGP131131 BQH131131:BQL131131 CAD131131:CAH131131 CJZ131131:CKD131131 CTV131131:CTZ131131 DDR131131:DDV131131 DNN131131:DNR131131 DXJ131131:DXN131131 EHF131131:EHJ131131 ERB131131:ERF131131 FAX131131:FBB131131 FKT131131:FKX131131 FUP131131:FUT131131 GEL131131:GEP131131 GOH131131:GOL131131 GYD131131:GYH131131 HHZ131131:HID131131 HRV131131:HRZ131131 IBR131131:IBV131131 ILN131131:ILR131131 IVJ131131:IVN131131 JFF131131:JFJ131131 JPB131131:JPF131131 JYX131131:JZB131131 KIT131131:KIX131131 KSP131131:KST131131 LCL131131:LCP131131 LMH131131:LML131131 LWD131131:LWH131131 MFZ131131:MGD131131 MPV131131:MPZ131131 MZR131131:MZV131131 NJN131131:NJR131131 NTJ131131:NTN131131 ODF131131:ODJ131131 ONB131131:ONF131131 OWX131131:OXB131131 PGT131131:PGX131131 PQP131131:PQT131131 QAL131131:QAP131131 QKH131131:QKL131131 QUD131131:QUH131131 RDZ131131:RED131131 RNV131131:RNZ131131 RXR131131:RXV131131 SHN131131:SHR131131 SRJ131131:SRN131131 TBF131131:TBJ131131 TLB131131:TLF131131 TUX131131:TVB131131 UET131131:UEX131131 UOP131131:UOT131131 UYL131131:UYP131131 VIH131131:VIL131131 VSD131131:VSH131131 WBZ131131:WCD131131 WLV131131:WLZ131131 WVR131131:WVV131131 J196667:N196667 JF196667:JJ196667 TB196667:TF196667 ACX196667:ADB196667 AMT196667:AMX196667 AWP196667:AWT196667 BGL196667:BGP196667 BQH196667:BQL196667 CAD196667:CAH196667 CJZ196667:CKD196667 CTV196667:CTZ196667 DDR196667:DDV196667 DNN196667:DNR196667 DXJ196667:DXN196667 EHF196667:EHJ196667 ERB196667:ERF196667 FAX196667:FBB196667 FKT196667:FKX196667 FUP196667:FUT196667 GEL196667:GEP196667 GOH196667:GOL196667 GYD196667:GYH196667 HHZ196667:HID196667 HRV196667:HRZ196667 IBR196667:IBV196667 ILN196667:ILR196667 IVJ196667:IVN196667 JFF196667:JFJ196667 JPB196667:JPF196667 JYX196667:JZB196667 KIT196667:KIX196667 KSP196667:KST196667 LCL196667:LCP196667 LMH196667:LML196667 LWD196667:LWH196667 MFZ196667:MGD196667 MPV196667:MPZ196667 MZR196667:MZV196667 NJN196667:NJR196667 NTJ196667:NTN196667 ODF196667:ODJ196667 ONB196667:ONF196667 OWX196667:OXB196667 PGT196667:PGX196667 PQP196667:PQT196667 QAL196667:QAP196667 QKH196667:QKL196667 QUD196667:QUH196667 RDZ196667:RED196667 RNV196667:RNZ196667 RXR196667:RXV196667 SHN196667:SHR196667 SRJ196667:SRN196667 TBF196667:TBJ196667 TLB196667:TLF196667 TUX196667:TVB196667 UET196667:UEX196667 UOP196667:UOT196667 UYL196667:UYP196667 VIH196667:VIL196667 VSD196667:VSH196667 WBZ196667:WCD196667 WLV196667:WLZ196667 WVR196667:WVV196667 J262203:N262203 JF262203:JJ262203 TB262203:TF262203 ACX262203:ADB262203 AMT262203:AMX262203 AWP262203:AWT262203 BGL262203:BGP262203 BQH262203:BQL262203 CAD262203:CAH262203 CJZ262203:CKD262203 CTV262203:CTZ262203 DDR262203:DDV262203 DNN262203:DNR262203 DXJ262203:DXN262203 EHF262203:EHJ262203 ERB262203:ERF262203 FAX262203:FBB262203 FKT262203:FKX262203 FUP262203:FUT262203 GEL262203:GEP262203 GOH262203:GOL262203 GYD262203:GYH262203 HHZ262203:HID262203 HRV262203:HRZ262203 IBR262203:IBV262203 ILN262203:ILR262203 IVJ262203:IVN262203 JFF262203:JFJ262203 JPB262203:JPF262203 JYX262203:JZB262203 KIT262203:KIX262203 KSP262203:KST262203 LCL262203:LCP262203 LMH262203:LML262203 LWD262203:LWH262203 MFZ262203:MGD262203 MPV262203:MPZ262203 MZR262203:MZV262203 NJN262203:NJR262203 NTJ262203:NTN262203 ODF262203:ODJ262203 ONB262203:ONF262203 OWX262203:OXB262203 PGT262203:PGX262203 PQP262203:PQT262203 QAL262203:QAP262203 QKH262203:QKL262203 QUD262203:QUH262203 RDZ262203:RED262203 RNV262203:RNZ262203 RXR262203:RXV262203 SHN262203:SHR262203 SRJ262203:SRN262203 TBF262203:TBJ262203 TLB262203:TLF262203 TUX262203:TVB262203 UET262203:UEX262203 UOP262203:UOT262203 UYL262203:UYP262203 VIH262203:VIL262203 VSD262203:VSH262203 WBZ262203:WCD262203 WLV262203:WLZ262203 WVR262203:WVV262203 J327739:N327739 JF327739:JJ327739 TB327739:TF327739 ACX327739:ADB327739 AMT327739:AMX327739 AWP327739:AWT327739 BGL327739:BGP327739 BQH327739:BQL327739 CAD327739:CAH327739 CJZ327739:CKD327739 CTV327739:CTZ327739 DDR327739:DDV327739 DNN327739:DNR327739 DXJ327739:DXN327739 EHF327739:EHJ327739 ERB327739:ERF327739 FAX327739:FBB327739 FKT327739:FKX327739 FUP327739:FUT327739 GEL327739:GEP327739 GOH327739:GOL327739 GYD327739:GYH327739 HHZ327739:HID327739 HRV327739:HRZ327739 IBR327739:IBV327739 ILN327739:ILR327739 IVJ327739:IVN327739 JFF327739:JFJ327739 JPB327739:JPF327739 JYX327739:JZB327739 KIT327739:KIX327739 KSP327739:KST327739 LCL327739:LCP327739 LMH327739:LML327739 LWD327739:LWH327739 MFZ327739:MGD327739 MPV327739:MPZ327739 MZR327739:MZV327739 NJN327739:NJR327739 NTJ327739:NTN327739 ODF327739:ODJ327739 ONB327739:ONF327739 OWX327739:OXB327739 PGT327739:PGX327739 PQP327739:PQT327739 QAL327739:QAP327739 QKH327739:QKL327739 QUD327739:QUH327739 RDZ327739:RED327739 RNV327739:RNZ327739 RXR327739:RXV327739 SHN327739:SHR327739 SRJ327739:SRN327739 TBF327739:TBJ327739 TLB327739:TLF327739 TUX327739:TVB327739 UET327739:UEX327739 UOP327739:UOT327739 UYL327739:UYP327739 VIH327739:VIL327739 VSD327739:VSH327739 WBZ327739:WCD327739 WLV327739:WLZ327739 WVR327739:WVV327739 J393275:N393275 JF393275:JJ393275 TB393275:TF393275 ACX393275:ADB393275 AMT393275:AMX393275 AWP393275:AWT393275 BGL393275:BGP393275 BQH393275:BQL393275 CAD393275:CAH393275 CJZ393275:CKD393275 CTV393275:CTZ393275 DDR393275:DDV393275 DNN393275:DNR393275 DXJ393275:DXN393275 EHF393275:EHJ393275 ERB393275:ERF393275 FAX393275:FBB393275 FKT393275:FKX393275 FUP393275:FUT393275 GEL393275:GEP393275 GOH393275:GOL393275 GYD393275:GYH393275 HHZ393275:HID393275 HRV393275:HRZ393275 IBR393275:IBV393275 ILN393275:ILR393275 IVJ393275:IVN393275 JFF393275:JFJ393275 JPB393275:JPF393275 JYX393275:JZB393275 KIT393275:KIX393275 KSP393275:KST393275 LCL393275:LCP393275 LMH393275:LML393275 LWD393275:LWH393275 MFZ393275:MGD393275 MPV393275:MPZ393275 MZR393275:MZV393275 NJN393275:NJR393275 NTJ393275:NTN393275 ODF393275:ODJ393275 ONB393275:ONF393275 OWX393275:OXB393275 PGT393275:PGX393275 PQP393275:PQT393275 QAL393275:QAP393275 QKH393275:QKL393275 QUD393275:QUH393275 RDZ393275:RED393275 RNV393275:RNZ393275 RXR393275:RXV393275 SHN393275:SHR393275 SRJ393275:SRN393275 TBF393275:TBJ393275 TLB393275:TLF393275 TUX393275:TVB393275 UET393275:UEX393275 UOP393275:UOT393275 UYL393275:UYP393275 VIH393275:VIL393275 VSD393275:VSH393275 WBZ393275:WCD393275 WLV393275:WLZ393275 WVR393275:WVV393275 J458811:N458811 JF458811:JJ458811 TB458811:TF458811 ACX458811:ADB458811 AMT458811:AMX458811 AWP458811:AWT458811 BGL458811:BGP458811 BQH458811:BQL458811 CAD458811:CAH458811 CJZ458811:CKD458811 CTV458811:CTZ458811 DDR458811:DDV458811 DNN458811:DNR458811 DXJ458811:DXN458811 EHF458811:EHJ458811 ERB458811:ERF458811 FAX458811:FBB458811 FKT458811:FKX458811 FUP458811:FUT458811 GEL458811:GEP458811 GOH458811:GOL458811 GYD458811:GYH458811 HHZ458811:HID458811 HRV458811:HRZ458811 IBR458811:IBV458811 ILN458811:ILR458811 IVJ458811:IVN458811 JFF458811:JFJ458811 JPB458811:JPF458811 JYX458811:JZB458811 KIT458811:KIX458811 KSP458811:KST458811 LCL458811:LCP458811 LMH458811:LML458811 LWD458811:LWH458811 MFZ458811:MGD458811 MPV458811:MPZ458811 MZR458811:MZV458811 NJN458811:NJR458811 NTJ458811:NTN458811 ODF458811:ODJ458811 ONB458811:ONF458811 OWX458811:OXB458811 PGT458811:PGX458811 PQP458811:PQT458811 QAL458811:QAP458811 QKH458811:QKL458811 QUD458811:QUH458811 RDZ458811:RED458811 RNV458811:RNZ458811 RXR458811:RXV458811 SHN458811:SHR458811 SRJ458811:SRN458811 TBF458811:TBJ458811 TLB458811:TLF458811 TUX458811:TVB458811 UET458811:UEX458811 UOP458811:UOT458811 UYL458811:UYP458811 VIH458811:VIL458811 VSD458811:VSH458811 WBZ458811:WCD458811 WLV458811:WLZ458811 WVR458811:WVV458811 J524347:N524347 JF524347:JJ524347 TB524347:TF524347 ACX524347:ADB524347 AMT524347:AMX524347 AWP524347:AWT524347 BGL524347:BGP524347 BQH524347:BQL524347 CAD524347:CAH524347 CJZ524347:CKD524347 CTV524347:CTZ524347 DDR524347:DDV524347 DNN524347:DNR524347 DXJ524347:DXN524347 EHF524347:EHJ524347 ERB524347:ERF524347 FAX524347:FBB524347 FKT524347:FKX524347 FUP524347:FUT524347 GEL524347:GEP524347 GOH524347:GOL524347 GYD524347:GYH524347 HHZ524347:HID524347 HRV524347:HRZ524347 IBR524347:IBV524347 ILN524347:ILR524347 IVJ524347:IVN524347 JFF524347:JFJ524347 JPB524347:JPF524347 JYX524347:JZB524347 KIT524347:KIX524347 KSP524347:KST524347 LCL524347:LCP524347 LMH524347:LML524347 LWD524347:LWH524347 MFZ524347:MGD524347 MPV524347:MPZ524347 MZR524347:MZV524347 NJN524347:NJR524347 NTJ524347:NTN524347 ODF524347:ODJ524347 ONB524347:ONF524347 OWX524347:OXB524347 PGT524347:PGX524347 PQP524347:PQT524347 QAL524347:QAP524347 QKH524347:QKL524347 QUD524347:QUH524347 RDZ524347:RED524347 RNV524347:RNZ524347 RXR524347:RXV524347 SHN524347:SHR524347 SRJ524347:SRN524347 TBF524347:TBJ524347 TLB524347:TLF524347 TUX524347:TVB524347 UET524347:UEX524347 UOP524347:UOT524347 UYL524347:UYP524347 VIH524347:VIL524347 VSD524347:VSH524347 WBZ524347:WCD524347 WLV524347:WLZ524347 WVR524347:WVV524347 J589883:N589883 JF589883:JJ589883 TB589883:TF589883 ACX589883:ADB589883 AMT589883:AMX589883 AWP589883:AWT589883 BGL589883:BGP589883 BQH589883:BQL589883 CAD589883:CAH589883 CJZ589883:CKD589883 CTV589883:CTZ589883 DDR589883:DDV589883 DNN589883:DNR589883 DXJ589883:DXN589883 EHF589883:EHJ589883 ERB589883:ERF589883 FAX589883:FBB589883 FKT589883:FKX589883 FUP589883:FUT589883 GEL589883:GEP589883 GOH589883:GOL589883 GYD589883:GYH589883 HHZ589883:HID589883 HRV589883:HRZ589883 IBR589883:IBV589883 ILN589883:ILR589883 IVJ589883:IVN589883 JFF589883:JFJ589883 JPB589883:JPF589883 JYX589883:JZB589883 KIT589883:KIX589883 KSP589883:KST589883 LCL589883:LCP589883 LMH589883:LML589883 LWD589883:LWH589883 MFZ589883:MGD589883 MPV589883:MPZ589883 MZR589883:MZV589883 NJN589883:NJR589883 NTJ589883:NTN589883 ODF589883:ODJ589883 ONB589883:ONF589883 OWX589883:OXB589883 PGT589883:PGX589883 PQP589883:PQT589883 QAL589883:QAP589883 QKH589883:QKL589883 QUD589883:QUH589883 RDZ589883:RED589883 RNV589883:RNZ589883 RXR589883:RXV589883 SHN589883:SHR589883 SRJ589883:SRN589883 TBF589883:TBJ589883 TLB589883:TLF589883 TUX589883:TVB589883 UET589883:UEX589883 UOP589883:UOT589883 UYL589883:UYP589883 VIH589883:VIL589883 VSD589883:VSH589883 WBZ589883:WCD589883 WLV589883:WLZ589883 WVR589883:WVV589883 J655419:N655419 JF655419:JJ655419 TB655419:TF655419 ACX655419:ADB655419 AMT655419:AMX655419 AWP655419:AWT655419 BGL655419:BGP655419 BQH655419:BQL655419 CAD655419:CAH655419 CJZ655419:CKD655419 CTV655419:CTZ655419 DDR655419:DDV655419 DNN655419:DNR655419 DXJ655419:DXN655419 EHF655419:EHJ655419 ERB655419:ERF655419 FAX655419:FBB655419 FKT655419:FKX655419 FUP655419:FUT655419 GEL655419:GEP655419 GOH655419:GOL655419 GYD655419:GYH655419 HHZ655419:HID655419 HRV655419:HRZ655419 IBR655419:IBV655419 ILN655419:ILR655419 IVJ655419:IVN655419 JFF655419:JFJ655419 JPB655419:JPF655419 JYX655419:JZB655419 KIT655419:KIX655419 KSP655419:KST655419 LCL655419:LCP655419 LMH655419:LML655419 LWD655419:LWH655419 MFZ655419:MGD655419 MPV655419:MPZ655419 MZR655419:MZV655419 NJN655419:NJR655419 NTJ655419:NTN655419 ODF655419:ODJ655419 ONB655419:ONF655419 OWX655419:OXB655419 PGT655419:PGX655419 PQP655419:PQT655419 QAL655419:QAP655419 QKH655419:QKL655419 QUD655419:QUH655419 RDZ655419:RED655419 RNV655419:RNZ655419 RXR655419:RXV655419 SHN655419:SHR655419 SRJ655419:SRN655419 TBF655419:TBJ655419 TLB655419:TLF655419 TUX655419:TVB655419 UET655419:UEX655419 UOP655419:UOT655419 UYL655419:UYP655419 VIH655419:VIL655419 VSD655419:VSH655419 WBZ655419:WCD655419 WLV655419:WLZ655419 WVR655419:WVV655419 J720955:N720955 JF720955:JJ720955 TB720955:TF720955 ACX720955:ADB720955 AMT720955:AMX720955 AWP720955:AWT720955 BGL720955:BGP720955 BQH720955:BQL720955 CAD720955:CAH720955 CJZ720955:CKD720955 CTV720955:CTZ720955 DDR720955:DDV720955 DNN720955:DNR720955 DXJ720955:DXN720955 EHF720955:EHJ720955 ERB720955:ERF720955 FAX720955:FBB720955 FKT720955:FKX720955 FUP720955:FUT720955 GEL720955:GEP720955 GOH720955:GOL720955 GYD720955:GYH720955 HHZ720955:HID720955 HRV720955:HRZ720955 IBR720955:IBV720955 ILN720955:ILR720955 IVJ720955:IVN720955 JFF720955:JFJ720955 JPB720955:JPF720955 JYX720955:JZB720955 KIT720955:KIX720955 KSP720955:KST720955 LCL720955:LCP720955 LMH720955:LML720955 LWD720955:LWH720955 MFZ720955:MGD720955 MPV720955:MPZ720955 MZR720955:MZV720955 NJN720955:NJR720955 NTJ720955:NTN720955 ODF720955:ODJ720955 ONB720955:ONF720955 OWX720955:OXB720955 PGT720955:PGX720955 PQP720955:PQT720955 QAL720955:QAP720955 QKH720955:QKL720955 QUD720955:QUH720955 RDZ720955:RED720955 RNV720955:RNZ720955 RXR720955:RXV720955 SHN720955:SHR720955 SRJ720955:SRN720955 TBF720955:TBJ720955 TLB720955:TLF720955 TUX720955:TVB720955 UET720955:UEX720955 UOP720955:UOT720955 UYL720955:UYP720955 VIH720955:VIL720955 VSD720955:VSH720955 WBZ720955:WCD720955 WLV720955:WLZ720955 WVR720955:WVV720955 J786491:N786491 JF786491:JJ786491 TB786491:TF786491 ACX786491:ADB786491 AMT786491:AMX786491 AWP786491:AWT786491 BGL786491:BGP786491 BQH786491:BQL786491 CAD786491:CAH786491 CJZ786491:CKD786491 CTV786491:CTZ786491 DDR786491:DDV786491 DNN786491:DNR786491 DXJ786491:DXN786491 EHF786491:EHJ786491 ERB786491:ERF786491 FAX786491:FBB786491 FKT786491:FKX786491 FUP786491:FUT786491 GEL786491:GEP786491 GOH786491:GOL786491 GYD786491:GYH786491 HHZ786491:HID786491 HRV786491:HRZ786491 IBR786491:IBV786491 ILN786491:ILR786491 IVJ786491:IVN786491 JFF786491:JFJ786491 JPB786491:JPF786491 JYX786491:JZB786491 KIT786491:KIX786491 KSP786491:KST786491 LCL786491:LCP786491 LMH786491:LML786491 LWD786491:LWH786491 MFZ786491:MGD786491 MPV786491:MPZ786491 MZR786491:MZV786491 NJN786491:NJR786491 NTJ786491:NTN786491 ODF786491:ODJ786491 ONB786491:ONF786491 OWX786491:OXB786491 PGT786491:PGX786491 PQP786491:PQT786491 QAL786491:QAP786491 QKH786491:QKL786491 QUD786491:QUH786491 RDZ786491:RED786491 RNV786491:RNZ786491 RXR786491:RXV786491 SHN786491:SHR786491 SRJ786491:SRN786491 TBF786491:TBJ786491 TLB786491:TLF786491 TUX786491:TVB786491 UET786491:UEX786491 UOP786491:UOT786491 UYL786491:UYP786491 VIH786491:VIL786491 VSD786491:VSH786491 WBZ786491:WCD786491 WLV786491:WLZ786491 WVR786491:WVV786491 J852027:N852027 JF852027:JJ852027 TB852027:TF852027 ACX852027:ADB852027 AMT852027:AMX852027 AWP852027:AWT852027 BGL852027:BGP852027 BQH852027:BQL852027 CAD852027:CAH852027 CJZ852027:CKD852027 CTV852027:CTZ852027 DDR852027:DDV852027 DNN852027:DNR852027 DXJ852027:DXN852027 EHF852027:EHJ852027 ERB852027:ERF852027 FAX852027:FBB852027 FKT852027:FKX852027 FUP852027:FUT852027 GEL852027:GEP852027 GOH852027:GOL852027 GYD852027:GYH852027 HHZ852027:HID852027 HRV852027:HRZ852027 IBR852027:IBV852027 ILN852027:ILR852027 IVJ852027:IVN852027 JFF852027:JFJ852027 JPB852027:JPF852027 JYX852027:JZB852027 KIT852027:KIX852027 KSP852027:KST852027 LCL852027:LCP852027 LMH852027:LML852027 LWD852027:LWH852027 MFZ852027:MGD852027 MPV852027:MPZ852027 MZR852027:MZV852027 NJN852027:NJR852027 NTJ852027:NTN852027 ODF852027:ODJ852027 ONB852027:ONF852027 OWX852027:OXB852027 PGT852027:PGX852027 PQP852027:PQT852027 QAL852027:QAP852027 QKH852027:QKL852027 QUD852027:QUH852027 RDZ852027:RED852027 RNV852027:RNZ852027 RXR852027:RXV852027 SHN852027:SHR852027 SRJ852027:SRN852027 TBF852027:TBJ852027 TLB852027:TLF852027 TUX852027:TVB852027 UET852027:UEX852027 UOP852027:UOT852027 UYL852027:UYP852027 VIH852027:VIL852027 VSD852027:VSH852027 WBZ852027:WCD852027 WLV852027:WLZ852027 WVR852027:WVV852027 J917563:N917563 JF917563:JJ917563 TB917563:TF917563 ACX917563:ADB917563 AMT917563:AMX917563 AWP917563:AWT917563 BGL917563:BGP917563 BQH917563:BQL917563 CAD917563:CAH917563 CJZ917563:CKD917563 CTV917563:CTZ917563 DDR917563:DDV917563 DNN917563:DNR917563 DXJ917563:DXN917563 EHF917563:EHJ917563 ERB917563:ERF917563 FAX917563:FBB917563 FKT917563:FKX917563 FUP917563:FUT917563 GEL917563:GEP917563 GOH917563:GOL917563 GYD917563:GYH917563 HHZ917563:HID917563 HRV917563:HRZ917563 IBR917563:IBV917563 ILN917563:ILR917563 IVJ917563:IVN917563 JFF917563:JFJ917563 JPB917563:JPF917563 JYX917563:JZB917563 KIT917563:KIX917563 KSP917563:KST917563 LCL917563:LCP917563 LMH917563:LML917563 LWD917563:LWH917563 MFZ917563:MGD917563 MPV917563:MPZ917563 MZR917563:MZV917563 NJN917563:NJR917563 NTJ917563:NTN917563 ODF917563:ODJ917563 ONB917563:ONF917563 OWX917563:OXB917563 PGT917563:PGX917563 PQP917563:PQT917563 QAL917563:QAP917563 QKH917563:QKL917563 QUD917563:QUH917563 RDZ917563:RED917563 RNV917563:RNZ917563 RXR917563:RXV917563 SHN917563:SHR917563 SRJ917563:SRN917563 TBF917563:TBJ917563 TLB917563:TLF917563 TUX917563:TVB917563 UET917563:UEX917563 UOP917563:UOT917563 UYL917563:UYP917563 VIH917563:VIL917563 VSD917563:VSH917563 WBZ917563:WCD917563 WLV917563:WLZ917563 WVR917563:WVV917563 J983099:N983099 JF983099:JJ983099 TB983099:TF983099 ACX983099:ADB983099 AMT983099:AMX983099 AWP983099:AWT983099 BGL983099:BGP983099 BQH983099:BQL983099 CAD983099:CAH983099 CJZ983099:CKD983099 CTV983099:CTZ983099 DDR983099:DDV983099 DNN983099:DNR983099 DXJ983099:DXN983099 EHF983099:EHJ983099 ERB983099:ERF983099 FAX983099:FBB983099 FKT983099:FKX983099 FUP983099:FUT983099 GEL983099:GEP983099 GOH983099:GOL983099 GYD983099:GYH983099 HHZ983099:HID983099 HRV983099:HRZ983099 IBR983099:IBV983099 ILN983099:ILR983099 IVJ983099:IVN983099 JFF983099:JFJ983099 JPB983099:JPF983099 JYX983099:JZB983099 KIT983099:KIX983099 KSP983099:KST983099 LCL983099:LCP983099 LMH983099:LML983099 LWD983099:LWH983099 MFZ983099:MGD983099 MPV983099:MPZ983099 MZR983099:MZV983099 NJN983099:NJR983099 NTJ983099:NTN983099 ODF983099:ODJ983099 ONB983099:ONF983099 OWX983099:OXB983099 PGT983099:PGX983099 PQP983099:PQT983099 QAL983099:QAP983099 QKH983099:QKL983099 QUD983099:QUH983099 RDZ983099:RED983099 RNV983099:RNZ983099 RXR983099:RXV983099 SHN983099:SHR983099 SRJ983099:SRN983099 TBF983099:TBJ983099 TLB983099:TLF983099 TUX983099:TVB983099 UET983099:UEX983099 UOP983099:UOT983099 UYL983099:UYP983099 VIH983099:VIL983099 VSD983099:VSH983099 WBZ983099:WCD983099 WLV983099:WLZ983099 WVR983099:WVV983099" xr:uid="{00000000-0002-0000-0900-000025000000}"/>
    <dataValidation allowBlank="1" showInputMessage="1" showErrorMessage="1" prompt="Total Private Pay Patient Days (to include ALF/IL and any paid Private bedhold days)" sqref="J58:N58 JF58:JJ58 TB58:TF58 ACX58:ADB58 AMT58:AMX58 AWP58:AWT58 BGL58:BGP58 BQH58:BQL58 CAD58:CAH58 CJZ58:CKD58 CTV58:CTZ58 DDR58:DDV58 DNN58:DNR58 DXJ58:DXN58 EHF58:EHJ58 ERB58:ERF58 FAX58:FBB58 FKT58:FKX58 FUP58:FUT58 GEL58:GEP58 GOH58:GOL58 GYD58:GYH58 HHZ58:HID58 HRV58:HRZ58 IBR58:IBV58 ILN58:ILR58 IVJ58:IVN58 JFF58:JFJ58 JPB58:JPF58 JYX58:JZB58 KIT58:KIX58 KSP58:KST58 LCL58:LCP58 LMH58:LML58 LWD58:LWH58 MFZ58:MGD58 MPV58:MPZ58 MZR58:MZV58 NJN58:NJR58 NTJ58:NTN58 ODF58:ODJ58 ONB58:ONF58 OWX58:OXB58 PGT58:PGX58 PQP58:PQT58 QAL58:QAP58 QKH58:QKL58 QUD58:QUH58 RDZ58:RED58 RNV58:RNZ58 RXR58:RXV58 SHN58:SHR58 SRJ58:SRN58 TBF58:TBJ58 TLB58:TLF58 TUX58:TVB58 UET58:UEX58 UOP58:UOT58 UYL58:UYP58 VIH58:VIL58 VSD58:VSH58 WBZ58:WCD58 WLV58:WLZ58 WVR58:WVV58 J65594:N65594 JF65594:JJ65594 TB65594:TF65594 ACX65594:ADB65594 AMT65594:AMX65594 AWP65594:AWT65594 BGL65594:BGP65594 BQH65594:BQL65594 CAD65594:CAH65594 CJZ65594:CKD65594 CTV65594:CTZ65594 DDR65594:DDV65594 DNN65594:DNR65594 DXJ65594:DXN65594 EHF65594:EHJ65594 ERB65594:ERF65594 FAX65594:FBB65594 FKT65594:FKX65594 FUP65594:FUT65594 GEL65594:GEP65594 GOH65594:GOL65594 GYD65594:GYH65594 HHZ65594:HID65594 HRV65594:HRZ65594 IBR65594:IBV65594 ILN65594:ILR65594 IVJ65594:IVN65594 JFF65594:JFJ65594 JPB65594:JPF65594 JYX65594:JZB65594 KIT65594:KIX65594 KSP65594:KST65594 LCL65594:LCP65594 LMH65594:LML65594 LWD65594:LWH65594 MFZ65594:MGD65594 MPV65594:MPZ65594 MZR65594:MZV65594 NJN65594:NJR65594 NTJ65594:NTN65594 ODF65594:ODJ65594 ONB65594:ONF65594 OWX65594:OXB65594 PGT65594:PGX65594 PQP65594:PQT65594 QAL65594:QAP65594 QKH65594:QKL65594 QUD65594:QUH65594 RDZ65594:RED65594 RNV65594:RNZ65594 RXR65594:RXV65594 SHN65594:SHR65594 SRJ65594:SRN65594 TBF65594:TBJ65594 TLB65594:TLF65594 TUX65594:TVB65594 UET65594:UEX65594 UOP65594:UOT65594 UYL65594:UYP65594 VIH65594:VIL65594 VSD65594:VSH65594 WBZ65594:WCD65594 WLV65594:WLZ65594 WVR65594:WVV65594 J131130:N131130 JF131130:JJ131130 TB131130:TF131130 ACX131130:ADB131130 AMT131130:AMX131130 AWP131130:AWT131130 BGL131130:BGP131130 BQH131130:BQL131130 CAD131130:CAH131130 CJZ131130:CKD131130 CTV131130:CTZ131130 DDR131130:DDV131130 DNN131130:DNR131130 DXJ131130:DXN131130 EHF131130:EHJ131130 ERB131130:ERF131130 FAX131130:FBB131130 FKT131130:FKX131130 FUP131130:FUT131130 GEL131130:GEP131130 GOH131130:GOL131130 GYD131130:GYH131130 HHZ131130:HID131130 HRV131130:HRZ131130 IBR131130:IBV131130 ILN131130:ILR131130 IVJ131130:IVN131130 JFF131130:JFJ131130 JPB131130:JPF131130 JYX131130:JZB131130 KIT131130:KIX131130 KSP131130:KST131130 LCL131130:LCP131130 LMH131130:LML131130 LWD131130:LWH131130 MFZ131130:MGD131130 MPV131130:MPZ131130 MZR131130:MZV131130 NJN131130:NJR131130 NTJ131130:NTN131130 ODF131130:ODJ131130 ONB131130:ONF131130 OWX131130:OXB131130 PGT131130:PGX131130 PQP131130:PQT131130 QAL131130:QAP131130 QKH131130:QKL131130 QUD131130:QUH131130 RDZ131130:RED131130 RNV131130:RNZ131130 RXR131130:RXV131130 SHN131130:SHR131130 SRJ131130:SRN131130 TBF131130:TBJ131130 TLB131130:TLF131130 TUX131130:TVB131130 UET131130:UEX131130 UOP131130:UOT131130 UYL131130:UYP131130 VIH131130:VIL131130 VSD131130:VSH131130 WBZ131130:WCD131130 WLV131130:WLZ131130 WVR131130:WVV131130 J196666:N196666 JF196666:JJ196666 TB196666:TF196666 ACX196666:ADB196666 AMT196666:AMX196666 AWP196666:AWT196666 BGL196666:BGP196666 BQH196666:BQL196666 CAD196666:CAH196666 CJZ196666:CKD196666 CTV196666:CTZ196666 DDR196666:DDV196666 DNN196666:DNR196666 DXJ196666:DXN196666 EHF196666:EHJ196666 ERB196666:ERF196666 FAX196666:FBB196666 FKT196666:FKX196666 FUP196666:FUT196666 GEL196666:GEP196666 GOH196666:GOL196666 GYD196666:GYH196666 HHZ196666:HID196666 HRV196666:HRZ196666 IBR196666:IBV196666 ILN196666:ILR196666 IVJ196666:IVN196666 JFF196666:JFJ196666 JPB196666:JPF196666 JYX196666:JZB196666 KIT196666:KIX196666 KSP196666:KST196666 LCL196666:LCP196666 LMH196666:LML196666 LWD196666:LWH196666 MFZ196666:MGD196666 MPV196666:MPZ196666 MZR196666:MZV196666 NJN196666:NJR196666 NTJ196666:NTN196666 ODF196666:ODJ196666 ONB196666:ONF196666 OWX196666:OXB196666 PGT196666:PGX196666 PQP196666:PQT196666 QAL196666:QAP196666 QKH196666:QKL196666 QUD196666:QUH196666 RDZ196666:RED196666 RNV196666:RNZ196666 RXR196666:RXV196666 SHN196666:SHR196666 SRJ196666:SRN196666 TBF196666:TBJ196666 TLB196666:TLF196666 TUX196666:TVB196666 UET196666:UEX196666 UOP196666:UOT196666 UYL196666:UYP196666 VIH196666:VIL196666 VSD196666:VSH196666 WBZ196666:WCD196666 WLV196666:WLZ196666 WVR196666:WVV196666 J262202:N262202 JF262202:JJ262202 TB262202:TF262202 ACX262202:ADB262202 AMT262202:AMX262202 AWP262202:AWT262202 BGL262202:BGP262202 BQH262202:BQL262202 CAD262202:CAH262202 CJZ262202:CKD262202 CTV262202:CTZ262202 DDR262202:DDV262202 DNN262202:DNR262202 DXJ262202:DXN262202 EHF262202:EHJ262202 ERB262202:ERF262202 FAX262202:FBB262202 FKT262202:FKX262202 FUP262202:FUT262202 GEL262202:GEP262202 GOH262202:GOL262202 GYD262202:GYH262202 HHZ262202:HID262202 HRV262202:HRZ262202 IBR262202:IBV262202 ILN262202:ILR262202 IVJ262202:IVN262202 JFF262202:JFJ262202 JPB262202:JPF262202 JYX262202:JZB262202 KIT262202:KIX262202 KSP262202:KST262202 LCL262202:LCP262202 LMH262202:LML262202 LWD262202:LWH262202 MFZ262202:MGD262202 MPV262202:MPZ262202 MZR262202:MZV262202 NJN262202:NJR262202 NTJ262202:NTN262202 ODF262202:ODJ262202 ONB262202:ONF262202 OWX262202:OXB262202 PGT262202:PGX262202 PQP262202:PQT262202 QAL262202:QAP262202 QKH262202:QKL262202 QUD262202:QUH262202 RDZ262202:RED262202 RNV262202:RNZ262202 RXR262202:RXV262202 SHN262202:SHR262202 SRJ262202:SRN262202 TBF262202:TBJ262202 TLB262202:TLF262202 TUX262202:TVB262202 UET262202:UEX262202 UOP262202:UOT262202 UYL262202:UYP262202 VIH262202:VIL262202 VSD262202:VSH262202 WBZ262202:WCD262202 WLV262202:WLZ262202 WVR262202:WVV262202 J327738:N327738 JF327738:JJ327738 TB327738:TF327738 ACX327738:ADB327738 AMT327738:AMX327738 AWP327738:AWT327738 BGL327738:BGP327738 BQH327738:BQL327738 CAD327738:CAH327738 CJZ327738:CKD327738 CTV327738:CTZ327738 DDR327738:DDV327738 DNN327738:DNR327738 DXJ327738:DXN327738 EHF327738:EHJ327738 ERB327738:ERF327738 FAX327738:FBB327738 FKT327738:FKX327738 FUP327738:FUT327738 GEL327738:GEP327738 GOH327738:GOL327738 GYD327738:GYH327738 HHZ327738:HID327738 HRV327738:HRZ327738 IBR327738:IBV327738 ILN327738:ILR327738 IVJ327738:IVN327738 JFF327738:JFJ327738 JPB327738:JPF327738 JYX327738:JZB327738 KIT327738:KIX327738 KSP327738:KST327738 LCL327738:LCP327738 LMH327738:LML327738 LWD327738:LWH327738 MFZ327738:MGD327738 MPV327738:MPZ327738 MZR327738:MZV327738 NJN327738:NJR327738 NTJ327738:NTN327738 ODF327738:ODJ327738 ONB327738:ONF327738 OWX327738:OXB327738 PGT327738:PGX327738 PQP327738:PQT327738 QAL327738:QAP327738 QKH327738:QKL327738 QUD327738:QUH327738 RDZ327738:RED327738 RNV327738:RNZ327738 RXR327738:RXV327738 SHN327738:SHR327738 SRJ327738:SRN327738 TBF327738:TBJ327738 TLB327738:TLF327738 TUX327738:TVB327738 UET327738:UEX327738 UOP327738:UOT327738 UYL327738:UYP327738 VIH327738:VIL327738 VSD327738:VSH327738 WBZ327738:WCD327738 WLV327738:WLZ327738 WVR327738:WVV327738 J393274:N393274 JF393274:JJ393274 TB393274:TF393274 ACX393274:ADB393274 AMT393274:AMX393274 AWP393274:AWT393274 BGL393274:BGP393274 BQH393274:BQL393274 CAD393274:CAH393274 CJZ393274:CKD393274 CTV393274:CTZ393274 DDR393274:DDV393274 DNN393274:DNR393274 DXJ393274:DXN393274 EHF393274:EHJ393274 ERB393274:ERF393274 FAX393274:FBB393274 FKT393274:FKX393274 FUP393274:FUT393274 GEL393274:GEP393274 GOH393274:GOL393274 GYD393274:GYH393274 HHZ393274:HID393274 HRV393274:HRZ393274 IBR393274:IBV393274 ILN393274:ILR393274 IVJ393274:IVN393274 JFF393274:JFJ393274 JPB393274:JPF393274 JYX393274:JZB393274 KIT393274:KIX393274 KSP393274:KST393274 LCL393274:LCP393274 LMH393274:LML393274 LWD393274:LWH393274 MFZ393274:MGD393274 MPV393274:MPZ393274 MZR393274:MZV393274 NJN393274:NJR393274 NTJ393274:NTN393274 ODF393274:ODJ393274 ONB393274:ONF393274 OWX393274:OXB393274 PGT393274:PGX393274 PQP393274:PQT393274 QAL393274:QAP393274 QKH393274:QKL393274 QUD393274:QUH393274 RDZ393274:RED393274 RNV393274:RNZ393274 RXR393274:RXV393274 SHN393274:SHR393274 SRJ393274:SRN393274 TBF393274:TBJ393274 TLB393274:TLF393274 TUX393274:TVB393274 UET393274:UEX393274 UOP393274:UOT393274 UYL393274:UYP393274 VIH393274:VIL393274 VSD393274:VSH393274 WBZ393274:WCD393274 WLV393274:WLZ393274 WVR393274:WVV393274 J458810:N458810 JF458810:JJ458810 TB458810:TF458810 ACX458810:ADB458810 AMT458810:AMX458810 AWP458810:AWT458810 BGL458810:BGP458810 BQH458810:BQL458810 CAD458810:CAH458810 CJZ458810:CKD458810 CTV458810:CTZ458810 DDR458810:DDV458810 DNN458810:DNR458810 DXJ458810:DXN458810 EHF458810:EHJ458810 ERB458810:ERF458810 FAX458810:FBB458810 FKT458810:FKX458810 FUP458810:FUT458810 GEL458810:GEP458810 GOH458810:GOL458810 GYD458810:GYH458810 HHZ458810:HID458810 HRV458810:HRZ458810 IBR458810:IBV458810 ILN458810:ILR458810 IVJ458810:IVN458810 JFF458810:JFJ458810 JPB458810:JPF458810 JYX458810:JZB458810 KIT458810:KIX458810 KSP458810:KST458810 LCL458810:LCP458810 LMH458810:LML458810 LWD458810:LWH458810 MFZ458810:MGD458810 MPV458810:MPZ458810 MZR458810:MZV458810 NJN458810:NJR458810 NTJ458810:NTN458810 ODF458810:ODJ458810 ONB458810:ONF458810 OWX458810:OXB458810 PGT458810:PGX458810 PQP458810:PQT458810 QAL458810:QAP458810 QKH458810:QKL458810 QUD458810:QUH458810 RDZ458810:RED458810 RNV458810:RNZ458810 RXR458810:RXV458810 SHN458810:SHR458810 SRJ458810:SRN458810 TBF458810:TBJ458810 TLB458810:TLF458810 TUX458810:TVB458810 UET458810:UEX458810 UOP458810:UOT458810 UYL458810:UYP458810 VIH458810:VIL458810 VSD458810:VSH458810 WBZ458810:WCD458810 WLV458810:WLZ458810 WVR458810:WVV458810 J524346:N524346 JF524346:JJ524346 TB524346:TF524346 ACX524346:ADB524346 AMT524346:AMX524346 AWP524346:AWT524346 BGL524346:BGP524346 BQH524346:BQL524346 CAD524346:CAH524346 CJZ524346:CKD524346 CTV524346:CTZ524346 DDR524346:DDV524346 DNN524346:DNR524346 DXJ524346:DXN524346 EHF524346:EHJ524346 ERB524346:ERF524346 FAX524346:FBB524346 FKT524346:FKX524346 FUP524346:FUT524346 GEL524346:GEP524346 GOH524346:GOL524346 GYD524346:GYH524346 HHZ524346:HID524346 HRV524346:HRZ524346 IBR524346:IBV524346 ILN524346:ILR524346 IVJ524346:IVN524346 JFF524346:JFJ524346 JPB524346:JPF524346 JYX524346:JZB524346 KIT524346:KIX524346 KSP524346:KST524346 LCL524346:LCP524346 LMH524346:LML524346 LWD524346:LWH524346 MFZ524346:MGD524346 MPV524346:MPZ524346 MZR524346:MZV524346 NJN524346:NJR524346 NTJ524346:NTN524346 ODF524346:ODJ524346 ONB524346:ONF524346 OWX524346:OXB524346 PGT524346:PGX524346 PQP524346:PQT524346 QAL524346:QAP524346 QKH524346:QKL524346 QUD524346:QUH524346 RDZ524346:RED524346 RNV524346:RNZ524346 RXR524346:RXV524346 SHN524346:SHR524346 SRJ524346:SRN524346 TBF524346:TBJ524346 TLB524346:TLF524346 TUX524346:TVB524346 UET524346:UEX524346 UOP524346:UOT524346 UYL524346:UYP524346 VIH524346:VIL524346 VSD524346:VSH524346 WBZ524346:WCD524346 WLV524346:WLZ524346 WVR524346:WVV524346 J589882:N589882 JF589882:JJ589882 TB589882:TF589882 ACX589882:ADB589882 AMT589882:AMX589882 AWP589882:AWT589882 BGL589882:BGP589882 BQH589882:BQL589882 CAD589882:CAH589882 CJZ589882:CKD589882 CTV589882:CTZ589882 DDR589882:DDV589882 DNN589882:DNR589882 DXJ589882:DXN589882 EHF589882:EHJ589882 ERB589882:ERF589882 FAX589882:FBB589882 FKT589882:FKX589882 FUP589882:FUT589882 GEL589882:GEP589882 GOH589882:GOL589882 GYD589882:GYH589882 HHZ589882:HID589882 HRV589882:HRZ589882 IBR589882:IBV589882 ILN589882:ILR589882 IVJ589882:IVN589882 JFF589882:JFJ589882 JPB589882:JPF589882 JYX589882:JZB589882 KIT589882:KIX589882 KSP589882:KST589882 LCL589882:LCP589882 LMH589882:LML589882 LWD589882:LWH589882 MFZ589882:MGD589882 MPV589882:MPZ589882 MZR589882:MZV589882 NJN589882:NJR589882 NTJ589882:NTN589882 ODF589882:ODJ589882 ONB589882:ONF589882 OWX589882:OXB589882 PGT589882:PGX589882 PQP589882:PQT589882 QAL589882:QAP589882 QKH589882:QKL589882 QUD589882:QUH589882 RDZ589882:RED589882 RNV589882:RNZ589882 RXR589882:RXV589882 SHN589882:SHR589882 SRJ589882:SRN589882 TBF589882:TBJ589882 TLB589882:TLF589882 TUX589882:TVB589882 UET589882:UEX589882 UOP589882:UOT589882 UYL589882:UYP589882 VIH589882:VIL589882 VSD589882:VSH589882 WBZ589882:WCD589882 WLV589882:WLZ589882 WVR589882:WVV589882 J655418:N655418 JF655418:JJ655418 TB655418:TF655418 ACX655418:ADB655418 AMT655418:AMX655418 AWP655418:AWT655418 BGL655418:BGP655418 BQH655418:BQL655418 CAD655418:CAH655418 CJZ655418:CKD655418 CTV655418:CTZ655418 DDR655418:DDV655418 DNN655418:DNR655418 DXJ655418:DXN655418 EHF655418:EHJ655418 ERB655418:ERF655418 FAX655418:FBB655418 FKT655418:FKX655418 FUP655418:FUT655418 GEL655418:GEP655418 GOH655418:GOL655418 GYD655418:GYH655418 HHZ655418:HID655418 HRV655418:HRZ655418 IBR655418:IBV655418 ILN655418:ILR655418 IVJ655418:IVN655418 JFF655418:JFJ655418 JPB655418:JPF655418 JYX655418:JZB655418 KIT655418:KIX655418 KSP655418:KST655418 LCL655418:LCP655418 LMH655418:LML655418 LWD655418:LWH655418 MFZ655418:MGD655418 MPV655418:MPZ655418 MZR655418:MZV655418 NJN655418:NJR655418 NTJ655418:NTN655418 ODF655418:ODJ655418 ONB655418:ONF655418 OWX655418:OXB655418 PGT655418:PGX655418 PQP655418:PQT655418 QAL655418:QAP655418 QKH655418:QKL655418 QUD655418:QUH655418 RDZ655418:RED655418 RNV655418:RNZ655418 RXR655418:RXV655418 SHN655418:SHR655418 SRJ655418:SRN655418 TBF655418:TBJ655418 TLB655418:TLF655418 TUX655418:TVB655418 UET655418:UEX655418 UOP655418:UOT655418 UYL655418:UYP655418 VIH655418:VIL655418 VSD655418:VSH655418 WBZ655418:WCD655418 WLV655418:WLZ655418 WVR655418:WVV655418 J720954:N720954 JF720954:JJ720954 TB720954:TF720954 ACX720954:ADB720954 AMT720954:AMX720954 AWP720954:AWT720954 BGL720954:BGP720954 BQH720954:BQL720954 CAD720954:CAH720954 CJZ720954:CKD720954 CTV720954:CTZ720954 DDR720954:DDV720954 DNN720954:DNR720954 DXJ720954:DXN720954 EHF720954:EHJ720954 ERB720954:ERF720954 FAX720954:FBB720954 FKT720954:FKX720954 FUP720954:FUT720954 GEL720954:GEP720954 GOH720954:GOL720954 GYD720954:GYH720954 HHZ720954:HID720954 HRV720954:HRZ720954 IBR720954:IBV720954 ILN720954:ILR720954 IVJ720954:IVN720954 JFF720954:JFJ720954 JPB720954:JPF720954 JYX720954:JZB720954 KIT720954:KIX720954 KSP720954:KST720954 LCL720954:LCP720954 LMH720954:LML720954 LWD720954:LWH720954 MFZ720954:MGD720954 MPV720954:MPZ720954 MZR720954:MZV720954 NJN720954:NJR720954 NTJ720954:NTN720954 ODF720954:ODJ720954 ONB720954:ONF720954 OWX720954:OXB720954 PGT720954:PGX720954 PQP720954:PQT720954 QAL720954:QAP720954 QKH720954:QKL720954 QUD720954:QUH720954 RDZ720954:RED720954 RNV720954:RNZ720954 RXR720954:RXV720954 SHN720954:SHR720954 SRJ720954:SRN720954 TBF720954:TBJ720954 TLB720954:TLF720954 TUX720954:TVB720954 UET720954:UEX720954 UOP720954:UOT720954 UYL720954:UYP720954 VIH720954:VIL720954 VSD720954:VSH720954 WBZ720954:WCD720954 WLV720954:WLZ720954 WVR720954:WVV720954 J786490:N786490 JF786490:JJ786490 TB786490:TF786490 ACX786490:ADB786490 AMT786490:AMX786490 AWP786490:AWT786490 BGL786490:BGP786490 BQH786490:BQL786490 CAD786490:CAH786490 CJZ786490:CKD786490 CTV786490:CTZ786490 DDR786490:DDV786490 DNN786490:DNR786490 DXJ786490:DXN786490 EHF786490:EHJ786490 ERB786490:ERF786490 FAX786490:FBB786490 FKT786490:FKX786490 FUP786490:FUT786490 GEL786490:GEP786490 GOH786490:GOL786490 GYD786490:GYH786490 HHZ786490:HID786490 HRV786490:HRZ786490 IBR786490:IBV786490 ILN786490:ILR786490 IVJ786490:IVN786490 JFF786490:JFJ786490 JPB786490:JPF786490 JYX786490:JZB786490 KIT786490:KIX786490 KSP786490:KST786490 LCL786490:LCP786490 LMH786490:LML786490 LWD786490:LWH786490 MFZ786490:MGD786490 MPV786490:MPZ786490 MZR786490:MZV786490 NJN786490:NJR786490 NTJ786490:NTN786490 ODF786490:ODJ786490 ONB786490:ONF786490 OWX786490:OXB786490 PGT786490:PGX786490 PQP786490:PQT786490 QAL786490:QAP786490 QKH786490:QKL786490 QUD786490:QUH786490 RDZ786490:RED786490 RNV786490:RNZ786490 RXR786490:RXV786490 SHN786490:SHR786490 SRJ786490:SRN786490 TBF786490:TBJ786490 TLB786490:TLF786490 TUX786490:TVB786490 UET786490:UEX786490 UOP786490:UOT786490 UYL786490:UYP786490 VIH786490:VIL786490 VSD786490:VSH786490 WBZ786490:WCD786490 WLV786490:WLZ786490 WVR786490:WVV786490 J852026:N852026 JF852026:JJ852026 TB852026:TF852026 ACX852026:ADB852026 AMT852026:AMX852026 AWP852026:AWT852026 BGL852026:BGP852026 BQH852026:BQL852026 CAD852026:CAH852026 CJZ852026:CKD852026 CTV852026:CTZ852026 DDR852026:DDV852026 DNN852026:DNR852026 DXJ852026:DXN852026 EHF852026:EHJ852026 ERB852026:ERF852026 FAX852026:FBB852026 FKT852026:FKX852026 FUP852026:FUT852026 GEL852026:GEP852026 GOH852026:GOL852026 GYD852026:GYH852026 HHZ852026:HID852026 HRV852026:HRZ852026 IBR852026:IBV852026 ILN852026:ILR852026 IVJ852026:IVN852026 JFF852026:JFJ852026 JPB852026:JPF852026 JYX852026:JZB852026 KIT852026:KIX852026 KSP852026:KST852026 LCL852026:LCP852026 LMH852026:LML852026 LWD852026:LWH852026 MFZ852026:MGD852026 MPV852026:MPZ852026 MZR852026:MZV852026 NJN852026:NJR852026 NTJ852026:NTN852026 ODF852026:ODJ852026 ONB852026:ONF852026 OWX852026:OXB852026 PGT852026:PGX852026 PQP852026:PQT852026 QAL852026:QAP852026 QKH852026:QKL852026 QUD852026:QUH852026 RDZ852026:RED852026 RNV852026:RNZ852026 RXR852026:RXV852026 SHN852026:SHR852026 SRJ852026:SRN852026 TBF852026:TBJ852026 TLB852026:TLF852026 TUX852026:TVB852026 UET852026:UEX852026 UOP852026:UOT852026 UYL852026:UYP852026 VIH852026:VIL852026 VSD852026:VSH852026 WBZ852026:WCD852026 WLV852026:WLZ852026 WVR852026:WVV852026 J917562:N917562 JF917562:JJ917562 TB917562:TF917562 ACX917562:ADB917562 AMT917562:AMX917562 AWP917562:AWT917562 BGL917562:BGP917562 BQH917562:BQL917562 CAD917562:CAH917562 CJZ917562:CKD917562 CTV917562:CTZ917562 DDR917562:DDV917562 DNN917562:DNR917562 DXJ917562:DXN917562 EHF917562:EHJ917562 ERB917562:ERF917562 FAX917562:FBB917562 FKT917562:FKX917562 FUP917562:FUT917562 GEL917562:GEP917562 GOH917562:GOL917562 GYD917562:GYH917562 HHZ917562:HID917562 HRV917562:HRZ917562 IBR917562:IBV917562 ILN917562:ILR917562 IVJ917562:IVN917562 JFF917562:JFJ917562 JPB917562:JPF917562 JYX917562:JZB917562 KIT917562:KIX917562 KSP917562:KST917562 LCL917562:LCP917562 LMH917562:LML917562 LWD917562:LWH917562 MFZ917562:MGD917562 MPV917562:MPZ917562 MZR917562:MZV917562 NJN917562:NJR917562 NTJ917562:NTN917562 ODF917562:ODJ917562 ONB917562:ONF917562 OWX917562:OXB917562 PGT917562:PGX917562 PQP917562:PQT917562 QAL917562:QAP917562 QKH917562:QKL917562 QUD917562:QUH917562 RDZ917562:RED917562 RNV917562:RNZ917562 RXR917562:RXV917562 SHN917562:SHR917562 SRJ917562:SRN917562 TBF917562:TBJ917562 TLB917562:TLF917562 TUX917562:TVB917562 UET917562:UEX917562 UOP917562:UOT917562 UYL917562:UYP917562 VIH917562:VIL917562 VSD917562:VSH917562 WBZ917562:WCD917562 WLV917562:WLZ917562 WVR917562:WVV917562 J983098:N983098 JF983098:JJ983098 TB983098:TF983098 ACX983098:ADB983098 AMT983098:AMX983098 AWP983098:AWT983098 BGL983098:BGP983098 BQH983098:BQL983098 CAD983098:CAH983098 CJZ983098:CKD983098 CTV983098:CTZ983098 DDR983098:DDV983098 DNN983098:DNR983098 DXJ983098:DXN983098 EHF983098:EHJ983098 ERB983098:ERF983098 FAX983098:FBB983098 FKT983098:FKX983098 FUP983098:FUT983098 GEL983098:GEP983098 GOH983098:GOL983098 GYD983098:GYH983098 HHZ983098:HID983098 HRV983098:HRZ983098 IBR983098:IBV983098 ILN983098:ILR983098 IVJ983098:IVN983098 JFF983098:JFJ983098 JPB983098:JPF983098 JYX983098:JZB983098 KIT983098:KIX983098 KSP983098:KST983098 LCL983098:LCP983098 LMH983098:LML983098 LWD983098:LWH983098 MFZ983098:MGD983098 MPV983098:MPZ983098 MZR983098:MZV983098 NJN983098:NJR983098 NTJ983098:NTN983098 ODF983098:ODJ983098 ONB983098:ONF983098 OWX983098:OXB983098 PGT983098:PGX983098 PQP983098:PQT983098 QAL983098:QAP983098 QKH983098:QKL983098 QUD983098:QUH983098 RDZ983098:RED983098 RNV983098:RNZ983098 RXR983098:RXV983098 SHN983098:SHR983098 SRJ983098:SRN983098 TBF983098:TBJ983098 TLB983098:TLF983098 TUX983098:TVB983098 UET983098:UEX983098 UOP983098:UOT983098 UYL983098:UYP983098 VIH983098:VIL983098 VSD983098:VSH983098 WBZ983098:WCD983098 WLV983098:WLZ983098 WVR983098:WVV983098" xr:uid="{00000000-0002-0000-0900-000026000000}"/>
    <dataValidation allowBlank="1" showInputMessage="1" showErrorMessage="1" prompt="Total Commercial Patient Days" sqref="J54:N54 JF54:JJ54 TB54:TF54 ACX54:ADB54 AMT54:AMX54 AWP54:AWT54 BGL54:BGP54 BQH54:BQL54 CAD54:CAH54 CJZ54:CKD54 CTV54:CTZ54 DDR54:DDV54 DNN54:DNR54 DXJ54:DXN54 EHF54:EHJ54 ERB54:ERF54 FAX54:FBB54 FKT54:FKX54 FUP54:FUT54 GEL54:GEP54 GOH54:GOL54 GYD54:GYH54 HHZ54:HID54 HRV54:HRZ54 IBR54:IBV54 ILN54:ILR54 IVJ54:IVN54 JFF54:JFJ54 JPB54:JPF54 JYX54:JZB54 KIT54:KIX54 KSP54:KST54 LCL54:LCP54 LMH54:LML54 LWD54:LWH54 MFZ54:MGD54 MPV54:MPZ54 MZR54:MZV54 NJN54:NJR54 NTJ54:NTN54 ODF54:ODJ54 ONB54:ONF54 OWX54:OXB54 PGT54:PGX54 PQP54:PQT54 QAL54:QAP54 QKH54:QKL54 QUD54:QUH54 RDZ54:RED54 RNV54:RNZ54 RXR54:RXV54 SHN54:SHR54 SRJ54:SRN54 TBF54:TBJ54 TLB54:TLF54 TUX54:TVB54 UET54:UEX54 UOP54:UOT54 UYL54:UYP54 VIH54:VIL54 VSD54:VSH54 WBZ54:WCD54 WLV54:WLZ54 WVR54:WVV54 J65590:N65590 JF65590:JJ65590 TB65590:TF65590 ACX65590:ADB65590 AMT65590:AMX65590 AWP65590:AWT65590 BGL65590:BGP65590 BQH65590:BQL65590 CAD65590:CAH65590 CJZ65590:CKD65590 CTV65590:CTZ65590 DDR65590:DDV65590 DNN65590:DNR65590 DXJ65590:DXN65590 EHF65590:EHJ65590 ERB65590:ERF65590 FAX65590:FBB65590 FKT65590:FKX65590 FUP65590:FUT65590 GEL65590:GEP65590 GOH65590:GOL65590 GYD65590:GYH65590 HHZ65590:HID65590 HRV65590:HRZ65590 IBR65590:IBV65590 ILN65590:ILR65590 IVJ65590:IVN65590 JFF65590:JFJ65590 JPB65590:JPF65590 JYX65590:JZB65590 KIT65590:KIX65590 KSP65590:KST65590 LCL65590:LCP65590 LMH65590:LML65590 LWD65590:LWH65590 MFZ65590:MGD65590 MPV65590:MPZ65590 MZR65590:MZV65590 NJN65590:NJR65590 NTJ65590:NTN65590 ODF65590:ODJ65590 ONB65590:ONF65590 OWX65590:OXB65590 PGT65590:PGX65590 PQP65590:PQT65590 QAL65590:QAP65590 QKH65590:QKL65590 QUD65590:QUH65590 RDZ65590:RED65590 RNV65590:RNZ65590 RXR65590:RXV65590 SHN65590:SHR65590 SRJ65590:SRN65590 TBF65590:TBJ65590 TLB65590:TLF65590 TUX65590:TVB65590 UET65590:UEX65590 UOP65590:UOT65590 UYL65590:UYP65590 VIH65590:VIL65590 VSD65590:VSH65590 WBZ65590:WCD65590 WLV65590:WLZ65590 WVR65590:WVV65590 J131126:N131126 JF131126:JJ131126 TB131126:TF131126 ACX131126:ADB131126 AMT131126:AMX131126 AWP131126:AWT131126 BGL131126:BGP131126 BQH131126:BQL131126 CAD131126:CAH131126 CJZ131126:CKD131126 CTV131126:CTZ131126 DDR131126:DDV131126 DNN131126:DNR131126 DXJ131126:DXN131126 EHF131126:EHJ131126 ERB131126:ERF131126 FAX131126:FBB131126 FKT131126:FKX131126 FUP131126:FUT131126 GEL131126:GEP131126 GOH131126:GOL131126 GYD131126:GYH131126 HHZ131126:HID131126 HRV131126:HRZ131126 IBR131126:IBV131126 ILN131126:ILR131126 IVJ131126:IVN131126 JFF131126:JFJ131126 JPB131126:JPF131126 JYX131126:JZB131126 KIT131126:KIX131126 KSP131126:KST131126 LCL131126:LCP131126 LMH131126:LML131126 LWD131126:LWH131126 MFZ131126:MGD131126 MPV131126:MPZ131126 MZR131126:MZV131126 NJN131126:NJR131126 NTJ131126:NTN131126 ODF131126:ODJ131126 ONB131126:ONF131126 OWX131126:OXB131126 PGT131126:PGX131126 PQP131126:PQT131126 QAL131126:QAP131126 QKH131126:QKL131126 QUD131126:QUH131126 RDZ131126:RED131126 RNV131126:RNZ131126 RXR131126:RXV131126 SHN131126:SHR131126 SRJ131126:SRN131126 TBF131126:TBJ131126 TLB131126:TLF131126 TUX131126:TVB131126 UET131126:UEX131126 UOP131126:UOT131126 UYL131126:UYP131126 VIH131126:VIL131126 VSD131126:VSH131126 WBZ131126:WCD131126 WLV131126:WLZ131126 WVR131126:WVV131126 J196662:N196662 JF196662:JJ196662 TB196662:TF196662 ACX196662:ADB196662 AMT196662:AMX196662 AWP196662:AWT196662 BGL196662:BGP196662 BQH196662:BQL196662 CAD196662:CAH196662 CJZ196662:CKD196662 CTV196662:CTZ196662 DDR196662:DDV196662 DNN196662:DNR196662 DXJ196662:DXN196662 EHF196662:EHJ196662 ERB196662:ERF196662 FAX196662:FBB196662 FKT196662:FKX196662 FUP196662:FUT196662 GEL196662:GEP196662 GOH196662:GOL196662 GYD196662:GYH196662 HHZ196662:HID196662 HRV196662:HRZ196662 IBR196662:IBV196662 ILN196662:ILR196662 IVJ196662:IVN196662 JFF196662:JFJ196662 JPB196662:JPF196662 JYX196662:JZB196662 KIT196662:KIX196662 KSP196662:KST196662 LCL196662:LCP196662 LMH196662:LML196662 LWD196662:LWH196662 MFZ196662:MGD196662 MPV196662:MPZ196662 MZR196662:MZV196662 NJN196662:NJR196662 NTJ196662:NTN196662 ODF196662:ODJ196662 ONB196662:ONF196662 OWX196662:OXB196662 PGT196662:PGX196662 PQP196662:PQT196662 QAL196662:QAP196662 QKH196662:QKL196662 QUD196662:QUH196662 RDZ196662:RED196662 RNV196662:RNZ196662 RXR196662:RXV196662 SHN196662:SHR196662 SRJ196662:SRN196662 TBF196662:TBJ196662 TLB196662:TLF196662 TUX196662:TVB196662 UET196662:UEX196662 UOP196662:UOT196662 UYL196662:UYP196662 VIH196662:VIL196662 VSD196662:VSH196662 WBZ196662:WCD196662 WLV196662:WLZ196662 WVR196662:WVV196662 J262198:N262198 JF262198:JJ262198 TB262198:TF262198 ACX262198:ADB262198 AMT262198:AMX262198 AWP262198:AWT262198 BGL262198:BGP262198 BQH262198:BQL262198 CAD262198:CAH262198 CJZ262198:CKD262198 CTV262198:CTZ262198 DDR262198:DDV262198 DNN262198:DNR262198 DXJ262198:DXN262198 EHF262198:EHJ262198 ERB262198:ERF262198 FAX262198:FBB262198 FKT262198:FKX262198 FUP262198:FUT262198 GEL262198:GEP262198 GOH262198:GOL262198 GYD262198:GYH262198 HHZ262198:HID262198 HRV262198:HRZ262198 IBR262198:IBV262198 ILN262198:ILR262198 IVJ262198:IVN262198 JFF262198:JFJ262198 JPB262198:JPF262198 JYX262198:JZB262198 KIT262198:KIX262198 KSP262198:KST262198 LCL262198:LCP262198 LMH262198:LML262198 LWD262198:LWH262198 MFZ262198:MGD262198 MPV262198:MPZ262198 MZR262198:MZV262198 NJN262198:NJR262198 NTJ262198:NTN262198 ODF262198:ODJ262198 ONB262198:ONF262198 OWX262198:OXB262198 PGT262198:PGX262198 PQP262198:PQT262198 QAL262198:QAP262198 QKH262198:QKL262198 QUD262198:QUH262198 RDZ262198:RED262198 RNV262198:RNZ262198 RXR262198:RXV262198 SHN262198:SHR262198 SRJ262198:SRN262198 TBF262198:TBJ262198 TLB262198:TLF262198 TUX262198:TVB262198 UET262198:UEX262198 UOP262198:UOT262198 UYL262198:UYP262198 VIH262198:VIL262198 VSD262198:VSH262198 WBZ262198:WCD262198 WLV262198:WLZ262198 WVR262198:WVV262198 J327734:N327734 JF327734:JJ327734 TB327734:TF327734 ACX327734:ADB327734 AMT327734:AMX327734 AWP327734:AWT327734 BGL327734:BGP327734 BQH327734:BQL327734 CAD327734:CAH327734 CJZ327734:CKD327734 CTV327734:CTZ327734 DDR327734:DDV327734 DNN327734:DNR327734 DXJ327734:DXN327734 EHF327734:EHJ327734 ERB327734:ERF327734 FAX327734:FBB327734 FKT327734:FKX327734 FUP327734:FUT327734 GEL327734:GEP327734 GOH327734:GOL327734 GYD327734:GYH327734 HHZ327734:HID327734 HRV327734:HRZ327734 IBR327734:IBV327734 ILN327734:ILR327734 IVJ327734:IVN327734 JFF327734:JFJ327734 JPB327734:JPF327734 JYX327734:JZB327734 KIT327734:KIX327734 KSP327734:KST327734 LCL327734:LCP327734 LMH327734:LML327734 LWD327734:LWH327734 MFZ327734:MGD327734 MPV327734:MPZ327734 MZR327734:MZV327734 NJN327734:NJR327734 NTJ327734:NTN327734 ODF327734:ODJ327734 ONB327734:ONF327734 OWX327734:OXB327734 PGT327734:PGX327734 PQP327734:PQT327734 QAL327734:QAP327734 QKH327734:QKL327734 QUD327734:QUH327734 RDZ327734:RED327734 RNV327734:RNZ327734 RXR327734:RXV327734 SHN327734:SHR327734 SRJ327734:SRN327734 TBF327734:TBJ327734 TLB327734:TLF327734 TUX327734:TVB327734 UET327734:UEX327734 UOP327734:UOT327734 UYL327734:UYP327734 VIH327734:VIL327734 VSD327734:VSH327734 WBZ327734:WCD327734 WLV327734:WLZ327734 WVR327734:WVV327734 J393270:N393270 JF393270:JJ393270 TB393270:TF393270 ACX393270:ADB393270 AMT393270:AMX393270 AWP393270:AWT393270 BGL393270:BGP393270 BQH393270:BQL393270 CAD393270:CAH393270 CJZ393270:CKD393270 CTV393270:CTZ393270 DDR393270:DDV393270 DNN393270:DNR393270 DXJ393270:DXN393270 EHF393270:EHJ393270 ERB393270:ERF393270 FAX393270:FBB393270 FKT393270:FKX393270 FUP393270:FUT393270 GEL393270:GEP393270 GOH393270:GOL393270 GYD393270:GYH393270 HHZ393270:HID393270 HRV393270:HRZ393270 IBR393270:IBV393270 ILN393270:ILR393270 IVJ393270:IVN393270 JFF393270:JFJ393270 JPB393270:JPF393270 JYX393270:JZB393270 KIT393270:KIX393270 KSP393270:KST393270 LCL393270:LCP393270 LMH393270:LML393270 LWD393270:LWH393270 MFZ393270:MGD393270 MPV393270:MPZ393270 MZR393270:MZV393270 NJN393270:NJR393270 NTJ393270:NTN393270 ODF393270:ODJ393270 ONB393270:ONF393270 OWX393270:OXB393270 PGT393270:PGX393270 PQP393270:PQT393270 QAL393270:QAP393270 QKH393270:QKL393270 QUD393270:QUH393270 RDZ393270:RED393270 RNV393270:RNZ393270 RXR393270:RXV393270 SHN393270:SHR393270 SRJ393270:SRN393270 TBF393270:TBJ393270 TLB393270:TLF393270 TUX393270:TVB393270 UET393270:UEX393270 UOP393270:UOT393270 UYL393270:UYP393270 VIH393270:VIL393270 VSD393270:VSH393270 WBZ393270:WCD393270 WLV393270:WLZ393270 WVR393270:WVV393270 J458806:N458806 JF458806:JJ458806 TB458806:TF458806 ACX458806:ADB458806 AMT458806:AMX458806 AWP458806:AWT458806 BGL458806:BGP458806 BQH458806:BQL458806 CAD458806:CAH458806 CJZ458806:CKD458806 CTV458806:CTZ458806 DDR458806:DDV458806 DNN458806:DNR458806 DXJ458806:DXN458806 EHF458806:EHJ458806 ERB458806:ERF458806 FAX458806:FBB458806 FKT458806:FKX458806 FUP458806:FUT458806 GEL458806:GEP458806 GOH458806:GOL458806 GYD458806:GYH458806 HHZ458806:HID458806 HRV458806:HRZ458806 IBR458806:IBV458806 ILN458806:ILR458806 IVJ458806:IVN458806 JFF458806:JFJ458806 JPB458806:JPF458806 JYX458806:JZB458806 KIT458806:KIX458806 KSP458806:KST458806 LCL458806:LCP458806 LMH458806:LML458806 LWD458806:LWH458806 MFZ458806:MGD458806 MPV458806:MPZ458806 MZR458806:MZV458806 NJN458806:NJR458806 NTJ458806:NTN458806 ODF458806:ODJ458806 ONB458806:ONF458806 OWX458806:OXB458806 PGT458806:PGX458806 PQP458806:PQT458806 QAL458806:QAP458806 QKH458806:QKL458806 QUD458806:QUH458806 RDZ458806:RED458806 RNV458806:RNZ458806 RXR458806:RXV458806 SHN458806:SHR458806 SRJ458806:SRN458806 TBF458806:TBJ458806 TLB458806:TLF458806 TUX458806:TVB458806 UET458806:UEX458806 UOP458806:UOT458806 UYL458806:UYP458806 VIH458806:VIL458806 VSD458806:VSH458806 WBZ458806:WCD458806 WLV458806:WLZ458806 WVR458806:WVV458806 J524342:N524342 JF524342:JJ524342 TB524342:TF524342 ACX524342:ADB524342 AMT524342:AMX524342 AWP524342:AWT524342 BGL524342:BGP524342 BQH524342:BQL524342 CAD524342:CAH524342 CJZ524342:CKD524342 CTV524342:CTZ524342 DDR524342:DDV524342 DNN524342:DNR524342 DXJ524342:DXN524342 EHF524342:EHJ524342 ERB524342:ERF524342 FAX524342:FBB524342 FKT524342:FKX524342 FUP524342:FUT524342 GEL524342:GEP524342 GOH524342:GOL524342 GYD524342:GYH524342 HHZ524342:HID524342 HRV524342:HRZ524342 IBR524342:IBV524342 ILN524342:ILR524342 IVJ524342:IVN524342 JFF524342:JFJ524342 JPB524342:JPF524342 JYX524342:JZB524342 KIT524342:KIX524342 KSP524342:KST524342 LCL524342:LCP524342 LMH524342:LML524342 LWD524342:LWH524342 MFZ524342:MGD524342 MPV524342:MPZ524342 MZR524342:MZV524342 NJN524342:NJR524342 NTJ524342:NTN524342 ODF524342:ODJ524342 ONB524342:ONF524342 OWX524342:OXB524342 PGT524342:PGX524342 PQP524342:PQT524342 QAL524342:QAP524342 QKH524342:QKL524342 QUD524342:QUH524342 RDZ524342:RED524342 RNV524342:RNZ524342 RXR524342:RXV524342 SHN524342:SHR524342 SRJ524342:SRN524342 TBF524342:TBJ524342 TLB524342:TLF524342 TUX524342:TVB524342 UET524342:UEX524342 UOP524342:UOT524342 UYL524342:UYP524342 VIH524342:VIL524342 VSD524342:VSH524342 WBZ524342:WCD524342 WLV524342:WLZ524342 WVR524342:WVV524342 J589878:N589878 JF589878:JJ589878 TB589878:TF589878 ACX589878:ADB589878 AMT589878:AMX589878 AWP589878:AWT589878 BGL589878:BGP589878 BQH589878:BQL589878 CAD589878:CAH589878 CJZ589878:CKD589878 CTV589878:CTZ589878 DDR589878:DDV589878 DNN589878:DNR589878 DXJ589878:DXN589878 EHF589878:EHJ589878 ERB589878:ERF589878 FAX589878:FBB589878 FKT589878:FKX589878 FUP589878:FUT589878 GEL589878:GEP589878 GOH589878:GOL589878 GYD589878:GYH589878 HHZ589878:HID589878 HRV589878:HRZ589878 IBR589878:IBV589878 ILN589878:ILR589878 IVJ589878:IVN589878 JFF589878:JFJ589878 JPB589878:JPF589878 JYX589878:JZB589878 KIT589878:KIX589878 KSP589878:KST589878 LCL589878:LCP589878 LMH589878:LML589878 LWD589878:LWH589878 MFZ589878:MGD589878 MPV589878:MPZ589878 MZR589878:MZV589878 NJN589878:NJR589878 NTJ589878:NTN589878 ODF589878:ODJ589878 ONB589878:ONF589878 OWX589878:OXB589878 PGT589878:PGX589878 PQP589878:PQT589878 QAL589878:QAP589878 QKH589878:QKL589878 QUD589878:QUH589878 RDZ589878:RED589878 RNV589878:RNZ589878 RXR589878:RXV589878 SHN589878:SHR589878 SRJ589878:SRN589878 TBF589878:TBJ589878 TLB589878:TLF589878 TUX589878:TVB589878 UET589878:UEX589878 UOP589878:UOT589878 UYL589878:UYP589878 VIH589878:VIL589878 VSD589878:VSH589878 WBZ589878:WCD589878 WLV589878:WLZ589878 WVR589878:WVV589878 J655414:N655414 JF655414:JJ655414 TB655414:TF655414 ACX655414:ADB655414 AMT655414:AMX655414 AWP655414:AWT655414 BGL655414:BGP655414 BQH655414:BQL655414 CAD655414:CAH655414 CJZ655414:CKD655414 CTV655414:CTZ655414 DDR655414:DDV655414 DNN655414:DNR655414 DXJ655414:DXN655414 EHF655414:EHJ655414 ERB655414:ERF655414 FAX655414:FBB655414 FKT655414:FKX655414 FUP655414:FUT655414 GEL655414:GEP655414 GOH655414:GOL655414 GYD655414:GYH655414 HHZ655414:HID655414 HRV655414:HRZ655414 IBR655414:IBV655414 ILN655414:ILR655414 IVJ655414:IVN655414 JFF655414:JFJ655414 JPB655414:JPF655414 JYX655414:JZB655414 KIT655414:KIX655414 KSP655414:KST655414 LCL655414:LCP655414 LMH655414:LML655414 LWD655414:LWH655414 MFZ655414:MGD655414 MPV655414:MPZ655414 MZR655414:MZV655414 NJN655414:NJR655414 NTJ655414:NTN655414 ODF655414:ODJ655414 ONB655414:ONF655414 OWX655414:OXB655414 PGT655414:PGX655414 PQP655414:PQT655414 QAL655414:QAP655414 QKH655414:QKL655414 QUD655414:QUH655414 RDZ655414:RED655414 RNV655414:RNZ655414 RXR655414:RXV655414 SHN655414:SHR655414 SRJ655414:SRN655414 TBF655414:TBJ655414 TLB655414:TLF655414 TUX655414:TVB655414 UET655414:UEX655414 UOP655414:UOT655414 UYL655414:UYP655414 VIH655414:VIL655414 VSD655414:VSH655414 WBZ655414:WCD655414 WLV655414:WLZ655414 WVR655414:WVV655414 J720950:N720950 JF720950:JJ720950 TB720950:TF720950 ACX720950:ADB720950 AMT720950:AMX720950 AWP720950:AWT720950 BGL720950:BGP720950 BQH720950:BQL720950 CAD720950:CAH720950 CJZ720950:CKD720950 CTV720950:CTZ720950 DDR720950:DDV720950 DNN720950:DNR720950 DXJ720950:DXN720950 EHF720950:EHJ720950 ERB720950:ERF720950 FAX720950:FBB720950 FKT720950:FKX720950 FUP720950:FUT720950 GEL720950:GEP720950 GOH720950:GOL720950 GYD720950:GYH720950 HHZ720950:HID720950 HRV720950:HRZ720950 IBR720950:IBV720950 ILN720950:ILR720950 IVJ720950:IVN720950 JFF720950:JFJ720950 JPB720950:JPF720950 JYX720950:JZB720950 KIT720950:KIX720950 KSP720950:KST720950 LCL720950:LCP720950 LMH720950:LML720950 LWD720950:LWH720950 MFZ720950:MGD720950 MPV720950:MPZ720950 MZR720950:MZV720950 NJN720950:NJR720950 NTJ720950:NTN720950 ODF720950:ODJ720950 ONB720950:ONF720950 OWX720950:OXB720950 PGT720950:PGX720950 PQP720950:PQT720950 QAL720950:QAP720950 QKH720950:QKL720950 QUD720950:QUH720950 RDZ720950:RED720950 RNV720950:RNZ720950 RXR720950:RXV720950 SHN720950:SHR720950 SRJ720950:SRN720950 TBF720950:TBJ720950 TLB720950:TLF720950 TUX720950:TVB720950 UET720950:UEX720950 UOP720950:UOT720950 UYL720950:UYP720950 VIH720950:VIL720950 VSD720950:VSH720950 WBZ720950:WCD720950 WLV720950:WLZ720950 WVR720950:WVV720950 J786486:N786486 JF786486:JJ786486 TB786486:TF786486 ACX786486:ADB786486 AMT786486:AMX786486 AWP786486:AWT786486 BGL786486:BGP786486 BQH786486:BQL786486 CAD786486:CAH786486 CJZ786486:CKD786486 CTV786486:CTZ786486 DDR786486:DDV786486 DNN786486:DNR786486 DXJ786486:DXN786486 EHF786486:EHJ786486 ERB786486:ERF786486 FAX786486:FBB786486 FKT786486:FKX786486 FUP786486:FUT786486 GEL786486:GEP786486 GOH786486:GOL786486 GYD786486:GYH786486 HHZ786486:HID786486 HRV786486:HRZ786486 IBR786486:IBV786486 ILN786486:ILR786486 IVJ786486:IVN786486 JFF786486:JFJ786486 JPB786486:JPF786486 JYX786486:JZB786486 KIT786486:KIX786486 KSP786486:KST786486 LCL786486:LCP786486 LMH786486:LML786486 LWD786486:LWH786486 MFZ786486:MGD786486 MPV786486:MPZ786486 MZR786486:MZV786486 NJN786486:NJR786486 NTJ786486:NTN786486 ODF786486:ODJ786486 ONB786486:ONF786486 OWX786486:OXB786486 PGT786486:PGX786486 PQP786486:PQT786486 QAL786486:QAP786486 QKH786486:QKL786486 QUD786486:QUH786486 RDZ786486:RED786486 RNV786486:RNZ786486 RXR786486:RXV786486 SHN786486:SHR786486 SRJ786486:SRN786486 TBF786486:TBJ786486 TLB786486:TLF786486 TUX786486:TVB786486 UET786486:UEX786486 UOP786486:UOT786486 UYL786486:UYP786486 VIH786486:VIL786486 VSD786486:VSH786486 WBZ786486:WCD786486 WLV786486:WLZ786486 WVR786486:WVV786486 J852022:N852022 JF852022:JJ852022 TB852022:TF852022 ACX852022:ADB852022 AMT852022:AMX852022 AWP852022:AWT852022 BGL852022:BGP852022 BQH852022:BQL852022 CAD852022:CAH852022 CJZ852022:CKD852022 CTV852022:CTZ852022 DDR852022:DDV852022 DNN852022:DNR852022 DXJ852022:DXN852022 EHF852022:EHJ852022 ERB852022:ERF852022 FAX852022:FBB852022 FKT852022:FKX852022 FUP852022:FUT852022 GEL852022:GEP852022 GOH852022:GOL852022 GYD852022:GYH852022 HHZ852022:HID852022 HRV852022:HRZ852022 IBR852022:IBV852022 ILN852022:ILR852022 IVJ852022:IVN852022 JFF852022:JFJ852022 JPB852022:JPF852022 JYX852022:JZB852022 KIT852022:KIX852022 KSP852022:KST852022 LCL852022:LCP852022 LMH852022:LML852022 LWD852022:LWH852022 MFZ852022:MGD852022 MPV852022:MPZ852022 MZR852022:MZV852022 NJN852022:NJR852022 NTJ852022:NTN852022 ODF852022:ODJ852022 ONB852022:ONF852022 OWX852022:OXB852022 PGT852022:PGX852022 PQP852022:PQT852022 QAL852022:QAP852022 QKH852022:QKL852022 QUD852022:QUH852022 RDZ852022:RED852022 RNV852022:RNZ852022 RXR852022:RXV852022 SHN852022:SHR852022 SRJ852022:SRN852022 TBF852022:TBJ852022 TLB852022:TLF852022 TUX852022:TVB852022 UET852022:UEX852022 UOP852022:UOT852022 UYL852022:UYP852022 VIH852022:VIL852022 VSD852022:VSH852022 WBZ852022:WCD852022 WLV852022:WLZ852022 WVR852022:WVV852022 J917558:N917558 JF917558:JJ917558 TB917558:TF917558 ACX917558:ADB917558 AMT917558:AMX917558 AWP917558:AWT917558 BGL917558:BGP917558 BQH917558:BQL917558 CAD917558:CAH917558 CJZ917558:CKD917558 CTV917558:CTZ917558 DDR917558:DDV917558 DNN917558:DNR917558 DXJ917558:DXN917558 EHF917558:EHJ917558 ERB917558:ERF917558 FAX917558:FBB917558 FKT917558:FKX917558 FUP917558:FUT917558 GEL917558:GEP917558 GOH917558:GOL917558 GYD917558:GYH917558 HHZ917558:HID917558 HRV917558:HRZ917558 IBR917558:IBV917558 ILN917558:ILR917558 IVJ917558:IVN917558 JFF917558:JFJ917558 JPB917558:JPF917558 JYX917558:JZB917558 KIT917558:KIX917558 KSP917558:KST917558 LCL917558:LCP917558 LMH917558:LML917558 LWD917558:LWH917558 MFZ917558:MGD917558 MPV917558:MPZ917558 MZR917558:MZV917558 NJN917558:NJR917558 NTJ917558:NTN917558 ODF917558:ODJ917558 ONB917558:ONF917558 OWX917558:OXB917558 PGT917558:PGX917558 PQP917558:PQT917558 QAL917558:QAP917558 QKH917558:QKL917558 QUD917558:QUH917558 RDZ917558:RED917558 RNV917558:RNZ917558 RXR917558:RXV917558 SHN917558:SHR917558 SRJ917558:SRN917558 TBF917558:TBJ917558 TLB917558:TLF917558 TUX917558:TVB917558 UET917558:UEX917558 UOP917558:UOT917558 UYL917558:UYP917558 VIH917558:VIL917558 VSD917558:VSH917558 WBZ917558:WCD917558 WLV917558:WLZ917558 WVR917558:WVV917558 J983094:N983094 JF983094:JJ983094 TB983094:TF983094 ACX983094:ADB983094 AMT983094:AMX983094 AWP983094:AWT983094 BGL983094:BGP983094 BQH983094:BQL983094 CAD983094:CAH983094 CJZ983094:CKD983094 CTV983094:CTZ983094 DDR983094:DDV983094 DNN983094:DNR983094 DXJ983094:DXN983094 EHF983094:EHJ983094 ERB983094:ERF983094 FAX983094:FBB983094 FKT983094:FKX983094 FUP983094:FUT983094 GEL983094:GEP983094 GOH983094:GOL983094 GYD983094:GYH983094 HHZ983094:HID983094 HRV983094:HRZ983094 IBR983094:IBV983094 ILN983094:ILR983094 IVJ983094:IVN983094 JFF983094:JFJ983094 JPB983094:JPF983094 JYX983094:JZB983094 KIT983094:KIX983094 KSP983094:KST983094 LCL983094:LCP983094 LMH983094:LML983094 LWD983094:LWH983094 MFZ983094:MGD983094 MPV983094:MPZ983094 MZR983094:MZV983094 NJN983094:NJR983094 NTJ983094:NTN983094 ODF983094:ODJ983094 ONB983094:ONF983094 OWX983094:OXB983094 PGT983094:PGX983094 PQP983094:PQT983094 QAL983094:QAP983094 QKH983094:QKL983094 QUD983094:QUH983094 RDZ983094:RED983094 RNV983094:RNZ983094 RXR983094:RXV983094 SHN983094:SHR983094 SRJ983094:SRN983094 TBF983094:TBJ983094 TLB983094:TLF983094 TUX983094:TVB983094 UET983094:UEX983094 UOP983094:UOT983094 UYL983094:UYP983094 VIH983094:VIL983094 VSD983094:VSH983094 WBZ983094:WCD983094 WLV983094:WLZ983094 WVR983094:WVV983094" xr:uid="{00000000-0002-0000-0900-000027000000}"/>
    <dataValidation allowBlank="1" showInputMessage="1" showErrorMessage="1" prompt="Total Medicare Part A Patient Days (traditional Part A)" sqref="J53:N53 JF53:JJ53 TB53:TF53 ACX53:ADB53 AMT53:AMX53 AWP53:AWT53 BGL53:BGP53 BQH53:BQL53 CAD53:CAH53 CJZ53:CKD53 CTV53:CTZ53 DDR53:DDV53 DNN53:DNR53 DXJ53:DXN53 EHF53:EHJ53 ERB53:ERF53 FAX53:FBB53 FKT53:FKX53 FUP53:FUT53 GEL53:GEP53 GOH53:GOL53 GYD53:GYH53 HHZ53:HID53 HRV53:HRZ53 IBR53:IBV53 ILN53:ILR53 IVJ53:IVN53 JFF53:JFJ53 JPB53:JPF53 JYX53:JZB53 KIT53:KIX53 KSP53:KST53 LCL53:LCP53 LMH53:LML53 LWD53:LWH53 MFZ53:MGD53 MPV53:MPZ53 MZR53:MZV53 NJN53:NJR53 NTJ53:NTN53 ODF53:ODJ53 ONB53:ONF53 OWX53:OXB53 PGT53:PGX53 PQP53:PQT53 QAL53:QAP53 QKH53:QKL53 QUD53:QUH53 RDZ53:RED53 RNV53:RNZ53 RXR53:RXV53 SHN53:SHR53 SRJ53:SRN53 TBF53:TBJ53 TLB53:TLF53 TUX53:TVB53 UET53:UEX53 UOP53:UOT53 UYL53:UYP53 VIH53:VIL53 VSD53:VSH53 WBZ53:WCD53 WLV53:WLZ53 WVR53:WVV53 J65589:N65589 JF65589:JJ65589 TB65589:TF65589 ACX65589:ADB65589 AMT65589:AMX65589 AWP65589:AWT65589 BGL65589:BGP65589 BQH65589:BQL65589 CAD65589:CAH65589 CJZ65589:CKD65589 CTV65589:CTZ65589 DDR65589:DDV65589 DNN65589:DNR65589 DXJ65589:DXN65589 EHF65589:EHJ65589 ERB65589:ERF65589 FAX65589:FBB65589 FKT65589:FKX65589 FUP65589:FUT65589 GEL65589:GEP65589 GOH65589:GOL65589 GYD65589:GYH65589 HHZ65589:HID65589 HRV65589:HRZ65589 IBR65589:IBV65589 ILN65589:ILR65589 IVJ65589:IVN65589 JFF65589:JFJ65589 JPB65589:JPF65589 JYX65589:JZB65589 KIT65589:KIX65589 KSP65589:KST65589 LCL65589:LCP65589 LMH65589:LML65589 LWD65589:LWH65589 MFZ65589:MGD65589 MPV65589:MPZ65589 MZR65589:MZV65589 NJN65589:NJR65589 NTJ65589:NTN65589 ODF65589:ODJ65589 ONB65589:ONF65589 OWX65589:OXB65589 PGT65589:PGX65589 PQP65589:PQT65589 QAL65589:QAP65589 QKH65589:QKL65589 QUD65589:QUH65589 RDZ65589:RED65589 RNV65589:RNZ65589 RXR65589:RXV65589 SHN65589:SHR65589 SRJ65589:SRN65589 TBF65589:TBJ65589 TLB65589:TLF65589 TUX65589:TVB65589 UET65589:UEX65589 UOP65589:UOT65589 UYL65589:UYP65589 VIH65589:VIL65589 VSD65589:VSH65589 WBZ65589:WCD65589 WLV65589:WLZ65589 WVR65589:WVV65589 J131125:N131125 JF131125:JJ131125 TB131125:TF131125 ACX131125:ADB131125 AMT131125:AMX131125 AWP131125:AWT131125 BGL131125:BGP131125 BQH131125:BQL131125 CAD131125:CAH131125 CJZ131125:CKD131125 CTV131125:CTZ131125 DDR131125:DDV131125 DNN131125:DNR131125 DXJ131125:DXN131125 EHF131125:EHJ131125 ERB131125:ERF131125 FAX131125:FBB131125 FKT131125:FKX131125 FUP131125:FUT131125 GEL131125:GEP131125 GOH131125:GOL131125 GYD131125:GYH131125 HHZ131125:HID131125 HRV131125:HRZ131125 IBR131125:IBV131125 ILN131125:ILR131125 IVJ131125:IVN131125 JFF131125:JFJ131125 JPB131125:JPF131125 JYX131125:JZB131125 KIT131125:KIX131125 KSP131125:KST131125 LCL131125:LCP131125 LMH131125:LML131125 LWD131125:LWH131125 MFZ131125:MGD131125 MPV131125:MPZ131125 MZR131125:MZV131125 NJN131125:NJR131125 NTJ131125:NTN131125 ODF131125:ODJ131125 ONB131125:ONF131125 OWX131125:OXB131125 PGT131125:PGX131125 PQP131125:PQT131125 QAL131125:QAP131125 QKH131125:QKL131125 QUD131125:QUH131125 RDZ131125:RED131125 RNV131125:RNZ131125 RXR131125:RXV131125 SHN131125:SHR131125 SRJ131125:SRN131125 TBF131125:TBJ131125 TLB131125:TLF131125 TUX131125:TVB131125 UET131125:UEX131125 UOP131125:UOT131125 UYL131125:UYP131125 VIH131125:VIL131125 VSD131125:VSH131125 WBZ131125:WCD131125 WLV131125:WLZ131125 WVR131125:WVV131125 J196661:N196661 JF196661:JJ196661 TB196661:TF196661 ACX196661:ADB196661 AMT196661:AMX196661 AWP196661:AWT196661 BGL196661:BGP196661 BQH196661:BQL196661 CAD196661:CAH196661 CJZ196661:CKD196661 CTV196661:CTZ196661 DDR196661:DDV196661 DNN196661:DNR196661 DXJ196661:DXN196661 EHF196661:EHJ196661 ERB196661:ERF196661 FAX196661:FBB196661 FKT196661:FKX196661 FUP196661:FUT196661 GEL196661:GEP196661 GOH196661:GOL196661 GYD196661:GYH196661 HHZ196661:HID196661 HRV196661:HRZ196661 IBR196661:IBV196661 ILN196661:ILR196661 IVJ196661:IVN196661 JFF196661:JFJ196661 JPB196661:JPF196661 JYX196661:JZB196661 KIT196661:KIX196661 KSP196661:KST196661 LCL196661:LCP196661 LMH196661:LML196661 LWD196661:LWH196661 MFZ196661:MGD196661 MPV196661:MPZ196661 MZR196661:MZV196661 NJN196661:NJR196661 NTJ196661:NTN196661 ODF196661:ODJ196661 ONB196661:ONF196661 OWX196661:OXB196661 PGT196661:PGX196661 PQP196661:PQT196661 QAL196661:QAP196661 QKH196661:QKL196661 QUD196661:QUH196661 RDZ196661:RED196661 RNV196661:RNZ196661 RXR196661:RXV196661 SHN196661:SHR196661 SRJ196661:SRN196661 TBF196661:TBJ196661 TLB196661:TLF196661 TUX196661:TVB196661 UET196661:UEX196661 UOP196661:UOT196661 UYL196661:UYP196661 VIH196661:VIL196661 VSD196661:VSH196661 WBZ196661:WCD196661 WLV196661:WLZ196661 WVR196661:WVV196661 J262197:N262197 JF262197:JJ262197 TB262197:TF262197 ACX262197:ADB262197 AMT262197:AMX262197 AWP262197:AWT262197 BGL262197:BGP262197 BQH262197:BQL262197 CAD262197:CAH262197 CJZ262197:CKD262197 CTV262197:CTZ262197 DDR262197:DDV262197 DNN262197:DNR262197 DXJ262197:DXN262197 EHF262197:EHJ262197 ERB262197:ERF262197 FAX262197:FBB262197 FKT262197:FKX262197 FUP262197:FUT262197 GEL262197:GEP262197 GOH262197:GOL262197 GYD262197:GYH262197 HHZ262197:HID262197 HRV262197:HRZ262197 IBR262197:IBV262197 ILN262197:ILR262197 IVJ262197:IVN262197 JFF262197:JFJ262197 JPB262197:JPF262197 JYX262197:JZB262197 KIT262197:KIX262197 KSP262197:KST262197 LCL262197:LCP262197 LMH262197:LML262197 LWD262197:LWH262197 MFZ262197:MGD262197 MPV262197:MPZ262197 MZR262197:MZV262197 NJN262197:NJR262197 NTJ262197:NTN262197 ODF262197:ODJ262197 ONB262197:ONF262197 OWX262197:OXB262197 PGT262197:PGX262197 PQP262197:PQT262197 QAL262197:QAP262197 QKH262197:QKL262197 QUD262197:QUH262197 RDZ262197:RED262197 RNV262197:RNZ262197 RXR262197:RXV262197 SHN262197:SHR262197 SRJ262197:SRN262197 TBF262197:TBJ262197 TLB262197:TLF262197 TUX262197:TVB262197 UET262197:UEX262197 UOP262197:UOT262197 UYL262197:UYP262197 VIH262197:VIL262197 VSD262197:VSH262197 WBZ262197:WCD262197 WLV262197:WLZ262197 WVR262197:WVV262197 J327733:N327733 JF327733:JJ327733 TB327733:TF327733 ACX327733:ADB327733 AMT327733:AMX327733 AWP327733:AWT327733 BGL327733:BGP327733 BQH327733:BQL327733 CAD327733:CAH327733 CJZ327733:CKD327733 CTV327733:CTZ327733 DDR327733:DDV327733 DNN327733:DNR327733 DXJ327733:DXN327733 EHF327733:EHJ327733 ERB327733:ERF327733 FAX327733:FBB327733 FKT327733:FKX327733 FUP327733:FUT327733 GEL327733:GEP327733 GOH327733:GOL327733 GYD327733:GYH327733 HHZ327733:HID327733 HRV327733:HRZ327733 IBR327733:IBV327733 ILN327733:ILR327733 IVJ327733:IVN327733 JFF327733:JFJ327733 JPB327733:JPF327733 JYX327733:JZB327733 KIT327733:KIX327733 KSP327733:KST327733 LCL327733:LCP327733 LMH327733:LML327733 LWD327733:LWH327733 MFZ327733:MGD327733 MPV327733:MPZ327733 MZR327733:MZV327733 NJN327733:NJR327733 NTJ327733:NTN327733 ODF327733:ODJ327733 ONB327733:ONF327733 OWX327733:OXB327733 PGT327733:PGX327733 PQP327733:PQT327733 QAL327733:QAP327733 QKH327733:QKL327733 QUD327733:QUH327733 RDZ327733:RED327733 RNV327733:RNZ327733 RXR327733:RXV327733 SHN327733:SHR327733 SRJ327733:SRN327733 TBF327733:TBJ327733 TLB327733:TLF327733 TUX327733:TVB327733 UET327733:UEX327733 UOP327733:UOT327733 UYL327733:UYP327733 VIH327733:VIL327733 VSD327733:VSH327733 WBZ327733:WCD327733 WLV327733:WLZ327733 WVR327733:WVV327733 J393269:N393269 JF393269:JJ393269 TB393269:TF393269 ACX393269:ADB393269 AMT393269:AMX393269 AWP393269:AWT393269 BGL393269:BGP393269 BQH393269:BQL393269 CAD393269:CAH393269 CJZ393269:CKD393269 CTV393269:CTZ393269 DDR393269:DDV393269 DNN393269:DNR393269 DXJ393269:DXN393269 EHF393269:EHJ393269 ERB393269:ERF393269 FAX393269:FBB393269 FKT393269:FKX393269 FUP393269:FUT393269 GEL393269:GEP393269 GOH393269:GOL393269 GYD393269:GYH393269 HHZ393269:HID393269 HRV393269:HRZ393269 IBR393269:IBV393269 ILN393269:ILR393269 IVJ393269:IVN393269 JFF393269:JFJ393269 JPB393269:JPF393269 JYX393269:JZB393269 KIT393269:KIX393269 KSP393269:KST393269 LCL393269:LCP393269 LMH393269:LML393269 LWD393269:LWH393269 MFZ393269:MGD393269 MPV393269:MPZ393269 MZR393269:MZV393269 NJN393269:NJR393269 NTJ393269:NTN393269 ODF393269:ODJ393269 ONB393269:ONF393269 OWX393269:OXB393269 PGT393269:PGX393269 PQP393269:PQT393269 QAL393269:QAP393269 QKH393269:QKL393269 QUD393269:QUH393269 RDZ393269:RED393269 RNV393269:RNZ393269 RXR393269:RXV393269 SHN393269:SHR393269 SRJ393269:SRN393269 TBF393269:TBJ393269 TLB393269:TLF393269 TUX393269:TVB393269 UET393269:UEX393269 UOP393269:UOT393269 UYL393269:UYP393269 VIH393269:VIL393269 VSD393269:VSH393269 WBZ393269:WCD393269 WLV393269:WLZ393269 WVR393269:WVV393269 J458805:N458805 JF458805:JJ458805 TB458805:TF458805 ACX458805:ADB458805 AMT458805:AMX458805 AWP458805:AWT458805 BGL458805:BGP458805 BQH458805:BQL458805 CAD458805:CAH458805 CJZ458805:CKD458805 CTV458805:CTZ458805 DDR458805:DDV458805 DNN458805:DNR458805 DXJ458805:DXN458805 EHF458805:EHJ458805 ERB458805:ERF458805 FAX458805:FBB458805 FKT458805:FKX458805 FUP458805:FUT458805 GEL458805:GEP458805 GOH458805:GOL458805 GYD458805:GYH458805 HHZ458805:HID458805 HRV458805:HRZ458805 IBR458805:IBV458805 ILN458805:ILR458805 IVJ458805:IVN458805 JFF458805:JFJ458805 JPB458805:JPF458805 JYX458805:JZB458805 KIT458805:KIX458805 KSP458805:KST458805 LCL458805:LCP458805 LMH458805:LML458805 LWD458805:LWH458805 MFZ458805:MGD458805 MPV458805:MPZ458805 MZR458805:MZV458805 NJN458805:NJR458805 NTJ458805:NTN458805 ODF458805:ODJ458805 ONB458805:ONF458805 OWX458805:OXB458805 PGT458805:PGX458805 PQP458805:PQT458805 QAL458805:QAP458805 QKH458805:QKL458805 QUD458805:QUH458805 RDZ458805:RED458805 RNV458805:RNZ458805 RXR458805:RXV458805 SHN458805:SHR458805 SRJ458805:SRN458805 TBF458805:TBJ458805 TLB458805:TLF458805 TUX458805:TVB458805 UET458805:UEX458805 UOP458805:UOT458805 UYL458805:UYP458805 VIH458805:VIL458805 VSD458805:VSH458805 WBZ458805:WCD458805 WLV458805:WLZ458805 WVR458805:WVV458805 J524341:N524341 JF524341:JJ524341 TB524341:TF524341 ACX524341:ADB524341 AMT524341:AMX524341 AWP524341:AWT524341 BGL524341:BGP524341 BQH524341:BQL524341 CAD524341:CAH524341 CJZ524341:CKD524341 CTV524341:CTZ524341 DDR524341:DDV524341 DNN524341:DNR524341 DXJ524341:DXN524341 EHF524341:EHJ524341 ERB524341:ERF524341 FAX524341:FBB524341 FKT524341:FKX524341 FUP524341:FUT524341 GEL524341:GEP524341 GOH524341:GOL524341 GYD524341:GYH524341 HHZ524341:HID524341 HRV524341:HRZ524341 IBR524341:IBV524341 ILN524341:ILR524341 IVJ524341:IVN524341 JFF524341:JFJ524341 JPB524341:JPF524341 JYX524341:JZB524341 KIT524341:KIX524341 KSP524341:KST524341 LCL524341:LCP524341 LMH524341:LML524341 LWD524341:LWH524341 MFZ524341:MGD524341 MPV524341:MPZ524341 MZR524341:MZV524341 NJN524341:NJR524341 NTJ524341:NTN524341 ODF524341:ODJ524341 ONB524341:ONF524341 OWX524341:OXB524341 PGT524341:PGX524341 PQP524341:PQT524341 QAL524341:QAP524341 QKH524341:QKL524341 QUD524341:QUH524341 RDZ524341:RED524341 RNV524341:RNZ524341 RXR524341:RXV524341 SHN524341:SHR524341 SRJ524341:SRN524341 TBF524341:TBJ524341 TLB524341:TLF524341 TUX524341:TVB524341 UET524341:UEX524341 UOP524341:UOT524341 UYL524341:UYP524341 VIH524341:VIL524341 VSD524341:VSH524341 WBZ524341:WCD524341 WLV524341:WLZ524341 WVR524341:WVV524341 J589877:N589877 JF589877:JJ589877 TB589877:TF589877 ACX589877:ADB589877 AMT589877:AMX589877 AWP589877:AWT589877 BGL589877:BGP589877 BQH589877:BQL589877 CAD589877:CAH589877 CJZ589877:CKD589877 CTV589877:CTZ589877 DDR589877:DDV589877 DNN589877:DNR589877 DXJ589877:DXN589877 EHF589877:EHJ589877 ERB589877:ERF589877 FAX589877:FBB589877 FKT589877:FKX589877 FUP589877:FUT589877 GEL589877:GEP589877 GOH589877:GOL589877 GYD589877:GYH589877 HHZ589877:HID589877 HRV589877:HRZ589877 IBR589877:IBV589877 ILN589877:ILR589877 IVJ589877:IVN589877 JFF589877:JFJ589877 JPB589877:JPF589877 JYX589877:JZB589877 KIT589877:KIX589877 KSP589877:KST589877 LCL589877:LCP589877 LMH589877:LML589877 LWD589877:LWH589877 MFZ589877:MGD589877 MPV589877:MPZ589877 MZR589877:MZV589877 NJN589877:NJR589877 NTJ589877:NTN589877 ODF589877:ODJ589877 ONB589877:ONF589877 OWX589877:OXB589877 PGT589877:PGX589877 PQP589877:PQT589877 QAL589877:QAP589877 QKH589877:QKL589877 QUD589877:QUH589877 RDZ589877:RED589877 RNV589877:RNZ589877 RXR589877:RXV589877 SHN589877:SHR589877 SRJ589877:SRN589877 TBF589877:TBJ589877 TLB589877:TLF589877 TUX589877:TVB589877 UET589877:UEX589877 UOP589877:UOT589877 UYL589877:UYP589877 VIH589877:VIL589877 VSD589877:VSH589877 WBZ589877:WCD589877 WLV589877:WLZ589877 WVR589877:WVV589877 J655413:N655413 JF655413:JJ655413 TB655413:TF655413 ACX655413:ADB655413 AMT655413:AMX655413 AWP655413:AWT655413 BGL655413:BGP655413 BQH655413:BQL655413 CAD655413:CAH655413 CJZ655413:CKD655413 CTV655413:CTZ655413 DDR655413:DDV655413 DNN655413:DNR655413 DXJ655413:DXN655413 EHF655413:EHJ655413 ERB655413:ERF655413 FAX655413:FBB655413 FKT655413:FKX655413 FUP655413:FUT655413 GEL655413:GEP655413 GOH655413:GOL655413 GYD655413:GYH655413 HHZ655413:HID655413 HRV655413:HRZ655413 IBR655413:IBV655413 ILN655413:ILR655413 IVJ655413:IVN655413 JFF655413:JFJ655413 JPB655413:JPF655413 JYX655413:JZB655413 KIT655413:KIX655413 KSP655413:KST655413 LCL655413:LCP655413 LMH655413:LML655413 LWD655413:LWH655413 MFZ655413:MGD655413 MPV655413:MPZ655413 MZR655413:MZV655413 NJN655413:NJR655413 NTJ655413:NTN655413 ODF655413:ODJ655413 ONB655413:ONF655413 OWX655413:OXB655413 PGT655413:PGX655413 PQP655413:PQT655413 QAL655413:QAP655413 QKH655413:QKL655413 QUD655413:QUH655413 RDZ655413:RED655413 RNV655413:RNZ655413 RXR655413:RXV655413 SHN655413:SHR655413 SRJ655413:SRN655413 TBF655413:TBJ655413 TLB655413:TLF655413 TUX655413:TVB655413 UET655413:UEX655413 UOP655413:UOT655413 UYL655413:UYP655413 VIH655413:VIL655413 VSD655413:VSH655413 WBZ655413:WCD655413 WLV655413:WLZ655413 WVR655413:WVV655413 J720949:N720949 JF720949:JJ720949 TB720949:TF720949 ACX720949:ADB720949 AMT720949:AMX720949 AWP720949:AWT720949 BGL720949:BGP720949 BQH720949:BQL720949 CAD720949:CAH720949 CJZ720949:CKD720949 CTV720949:CTZ720949 DDR720949:DDV720949 DNN720949:DNR720949 DXJ720949:DXN720949 EHF720949:EHJ720949 ERB720949:ERF720949 FAX720949:FBB720949 FKT720949:FKX720949 FUP720949:FUT720949 GEL720949:GEP720949 GOH720949:GOL720949 GYD720949:GYH720949 HHZ720949:HID720949 HRV720949:HRZ720949 IBR720949:IBV720949 ILN720949:ILR720949 IVJ720949:IVN720949 JFF720949:JFJ720949 JPB720949:JPF720949 JYX720949:JZB720949 KIT720949:KIX720949 KSP720949:KST720949 LCL720949:LCP720949 LMH720949:LML720949 LWD720949:LWH720949 MFZ720949:MGD720949 MPV720949:MPZ720949 MZR720949:MZV720949 NJN720949:NJR720949 NTJ720949:NTN720949 ODF720949:ODJ720949 ONB720949:ONF720949 OWX720949:OXB720949 PGT720949:PGX720949 PQP720949:PQT720949 QAL720949:QAP720949 QKH720949:QKL720949 QUD720949:QUH720949 RDZ720949:RED720949 RNV720949:RNZ720949 RXR720949:RXV720949 SHN720949:SHR720949 SRJ720949:SRN720949 TBF720949:TBJ720949 TLB720949:TLF720949 TUX720949:TVB720949 UET720949:UEX720949 UOP720949:UOT720949 UYL720949:UYP720949 VIH720949:VIL720949 VSD720949:VSH720949 WBZ720949:WCD720949 WLV720949:WLZ720949 WVR720949:WVV720949 J786485:N786485 JF786485:JJ786485 TB786485:TF786485 ACX786485:ADB786485 AMT786485:AMX786485 AWP786485:AWT786485 BGL786485:BGP786485 BQH786485:BQL786485 CAD786485:CAH786485 CJZ786485:CKD786485 CTV786485:CTZ786485 DDR786485:DDV786485 DNN786485:DNR786485 DXJ786485:DXN786485 EHF786485:EHJ786485 ERB786485:ERF786485 FAX786485:FBB786485 FKT786485:FKX786485 FUP786485:FUT786485 GEL786485:GEP786485 GOH786485:GOL786485 GYD786485:GYH786485 HHZ786485:HID786485 HRV786485:HRZ786485 IBR786485:IBV786485 ILN786485:ILR786485 IVJ786485:IVN786485 JFF786485:JFJ786485 JPB786485:JPF786485 JYX786485:JZB786485 KIT786485:KIX786485 KSP786485:KST786485 LCL786485:LCP786485 LMH786485:LML786485 LWD786485:LWH786485 MFZ786485:MGD786485 MPV786485:MPZ786485 MZR786485:MZV786485 NJN786485:NJR786485 NTJ786485:NTN786485 ODF786485:ODJ786485 ONB786485:ONF786485 OWX786485:OXB786485 PGT786485:PGX786485 PQP786485:PQT786485 QAL786485:QAP786485 QKH786485:QKL786485 QUD786485:QUH786485 RDZ786485:RED786485 RNV786485:RNZ786485 RXR786485:RXV786485 SHN786485:SHR786485 SRJ786485:SRN786485 TBF786485:TBJ786485 TLB786485:TLF786485 TUX786485:TVB786485 UET786485:UEX786485 UOP786485:UOT786485 UYL786485:UYP786485 VIH786485:VIL786485 VSD786485:VSH786485 WBZ786485:WCD786485 WLV786485:WLZ786485 WVR786485:WVV786485 J852021:N852021 JF852021:JJ852021 TB852021:TF852021 ACX852021:ADB852021 AMT852021:AMX852021 AWP852021:AWT852021 BGL852021:BGP852021 BQH852021:BQL852021 CAD852021:CAH852021 CJZ852021:CKD852021 CTV852021:CTZ852021 DDR852021:DDV852021 DNN852021:DNR852021 DXJ852021:DXN852021 EHF852021:EHJ852021 ERB852021:ERF852021 FAX852021:FBB852021 FKT852021:FKX852021 FUP852021:FUT852021 GEL852021:GEP852021 GOH852021:GOL852021 GYD852021:GYH852021 HHZ852021:HID852021 HRV852021:HRZ852021 IBR852021:IBV852021 ILN852021:ILR852021 IVJ852021:IVN852021 JFF852021:JFJ852021 JPB852021:JPF852021 JYX852021:JZB852021 KIT852021:KIX852021 KSP852021:KST852021 LCL852021:LCP852021 LMH852021:LML852021 LWD852021:LWH852021 MFZ852021:MGD852021 MPV852021:MPZ852021 MZR852021:MZV852021 NJN852021:NJR852021 NTJ852021:NTN852021 ODF852021:ODJ852021 ONB852021:ONF852021 OWX852021:OXB852021 PGT852021:PGX852021 PQP852021:PQT852021 QAL852021:QAP852021 QKH852021:QKL852021 QUD852021:QUH852021 RDZ852021:RED852021 RNV852021:RNZ852021 RXR852021:RXV852021 SHN852021:SHR852021 SRJ852021:SRN852021 TBF852021:TBJ852021 TLB852021:TLF852021 TUX852021:TVB852021 UET852021:UEX852021 UOP852021:UOT852021 UYL852021:UYP852021 VIH852021:VIL852021 VSD852021:VSH852021 WBZ852021:WCD852021 WLV852021:WLZ852021 WVR852021:WVV852021 J917557:N917557 JF917557:JJ917557 TB917557:TF917557 ACX917557:ADB917557 AMT917557:AMX917557 AWP917557:AWT917557 BGL917557:BGP917557 BQH917557:BQL917557 CAD917557:CAH917557 CJZ917557:CKD917557 CTV917557:CTZ917557 DDR917557:DDV917557 DNN917557:DNR917557 DXJ917557:DXN917557 EHF917557:EHJ917557 ERB917557:ERF917557 FAX917557:FBB917557 FKT917557:FKX917557 FUP917557:FUT917557 GEL917557:GEP917557 GOH917557:GOL917557 GYD917557:GYH917557 HHZ917557:HID917557 HRV917557:HRZ917557 IBR917557:IBV917557 ILN917557:ILR917557 IVJ917557:IVN917557 JFF917557:JFJ917557 JPB917557:JPF917557 JYX917557:JZB917557 KIT917557:KIX917557 KSP917557:KST917557 LCL917557:LCP917557 LMH917557:LML917557 LWD917557:LWH917557 MFZ917557:MGD917557 MPV917557:MPZ917557 MZR917557:MZV917557 NJN917557:NJR917557 NTJ917557:NTN917557 ODF917557:ODJ917557 ONB917557:ONF917557 OWX917557:OXB917557 PGT917557:PGX917557 PQP917557:PQT917557 QAL917557:QAP917557 QKH917557:QKL917557 QUD917557:QUH917557 RDZ917557:RED917557 RNV917557:RNZ917557 RXR917557:RXV917557 SHN917557:SHR917557 SRJ917557:SRN917557 TBF917557:TBJ917557 TLB917557:TLF917557 TUX917557:TVB917557 UET917557:UEX917557 UOP917557:UOT917557 UYL917557:UYP917557 VIH917557:VIL917557 VSD917557:VSH917557 WBZ917557:WCD917557 WLV917557:WLZ917557 WVR917557:WVV917557 J983093:N983093 JF983093:JJ983093 TB983093:TF983093 ACX983093:ADB983093 AMT983093:AMX983093 AWP983093:AWT983093 BGL983093:BGP983093 BQH983093:BQL983093 CAD983093:CAH983093 CJZ983093:CKD983093 CTV983093:CTZ983093 DDR983093:DDV983093 DNN983093:DNR983093 DXJ983093:DXN983093 EHF983093:EHJ983093 ERB983093:ERF983093 FAX983093:FBB983093 FKT983093:FKX983093 FUP983093:FUT983093 GEL983093:GEP983093 GOH983093:GOL983093 GYD983093:GYH983093 HHZ983093:HID983093 HRV983093:HRZ983093 IBR983093:IBV983093 ILN983093:ILR983093 IVJ983093:IVN983093 JFF983093:JFJ983093 JPB983093:JPF983093 JYX983093:JZB983093 KIT983093:KIX983093 KSP983093:KST983093 LCL983093:LCP983093 LMH983093:LML983093 LWD983093:LWH983093 MFZ983093:MGD983093 MPV983093:MPZ983093 MZR983093:MZV983093 NJN983093:NJR983093 NTJ983093:NTN983093 ODF983093:ODJ983093 ONB983093:ONF983093 OWX983093:OXB983093 PGT983093:PGX983093 PQP983093:PQT983093 QAL983093:QAP983093 QKH983093:QKL983093 QUD983093:QUH983093 RDZ983093:RED983093 RNV983093:RNZ983093 RXR983093:RXV983093 SHN983093:SHR983093 SRJ983093:SRN983093 TBF983093:TBJ983093 TLB983093:TLF983093 TUX983093:TVB983093 UET983093:UEX983093 UOP983093:UOT983093 UYL983093:UYP983093 VIH983093:VIL983093 VSD983093:VSH983093 WBZ983093:WCD983093 WLV983093:WLZ983093 WVR983093:WVV983093" xr:uid="{00000000-0002-0000-0900-000028000000}"/>
    <dataValidation allowBlank="1" showInputMessage="1" showErrorMessage="1" prompt="Total Medicare Managed Care Days" sqref="J52:N52 JF52:JJ52 TB52:TF52 ACX52:ADB52 AMT52:AMX52 AWP52:AWT52 BGL52:BGP52 BQH52:BQL52 CAD52:CAH52 CJZ52:CKD52 CTV52:CTZ52 DDR52:DDV52 DNN52:DNR52 DXJ52:DXN52 EHF52:EHJ52 ERB52:ERF52 FAX52:FBB52 FKT52:FKX52 FUP52:FUT52 GEL52:GEP52 GOH52:GOL52 GYD52:GYH52 HHZ52:HID52 HRV52:HRZ52 IBR52:IBV52 ILN52:ILR52 IVJ52:IVN52 JFF52:JFJ52 JPB52:JPF52 JYX52:JZB52 KIT52:KIX52 KSP52:KST52 LCL52:LCP52 LMH52:LML52 LWD52:LWH52 MFZ52:MGD52 MPV52:MPZ52 MZR52:MZV52 NJN52:NJR52 NTJ52:NTN52 ODF52:ODJ52 ONB52:ONF52 OWX52:OXB52 PGT52:PGX52 PQP52:PQT52 QAL52:QAP52 QKH52:QKL52 QUD52:QUH52 RDZ52:RED52 RNV52:RNZ52 RXR52:RXV52 SHN52:SHR52 SRJ52:SRN52 TBF52:TBJ52 TLB52:TLF52 TUX52:TVB52 UET52:UEX52 UOP52:UOT52 UYL52:UYP52 VIH52:VIL52 VSD52:VSH52 WBZ52:WCD52 WLV52:WLZ52 WVR52:WVV52 J65588:N65588 JF65588:JJ65588 TB65588:TF65588 ACX65588:ADB65588 AMT65588:AMX65588 AWP65588:AWT65588 BGL65588:BGP65588 BQH65588:BQL65588 CAD65588:CAH65588 CJZ65588:CKD65588 CTV65588:CTZ65588 DDR65588:DDV65588 DNN65588:DNR65588 DXJ65588:DXN65588 EHF65588:EHJ65588 ERB65588:ERF65588 FAX65588:FBB65588 FKT65588:FKX65588 FUP65588:FUT65588 GEL65588:GEP65588 GOH65588:GOL65588 GYD65588:GYH65588 HHZ65588:HID65588 HRV65588:HRZ65588 IBR65588:IBV65588 ILN65588:ILR65588 IVJ65588:IVN65588 JFF65588:JFJ65588 JPB65588:JPF65588 JYX65588:JZB65588 KIT65588:KIX65588 KSP65588:KST65588 LCL65588:LCP65588 LMH65588:LML65588 LWD65588:LWH65588 MFZ65588:MGD65588 MPV65588:MPZ65588 MZR65588:MZV65588 NJN65588:NJR65588 NTJ65588:NTN65588 ODF65588:ODJ65588 ONB65588:ONF65588 OWX65588:OXB65588 PGT65588:PGX65588 PQP65588:PQT65588 QAL65588:QAP65588 QKH65588:QKL65588 QUD65588:QUH65588 RDZ65588:RED65588 RNV65588:RNZ65588 RXR65588:RXV65588 SHN65588:SHR65588 SRJ65588:SRN65588 TBF65588:TBJ65588 TLB65588:TLF65588 TUX65588:TVB65588 UET65588:UEX65588 UOP65588:UOT65588 UYL65588:UYP65588 VIH65588:VIL65588 VSD65588:VSH65588 WBZ65588:WCD65588 WLV65588:WLZ65588 WVR65588:WVV65588 J131124:N131124 JF131124:JJ131124 TB131124:TF131124 ACX131124:ADB131124 AMT131124:AMX131124 AWP131124:AWT131124 BGL131124:BGP131124 BQH131124:BQL131124 CAD131124:CAH131124 CJZ131124:CKD131124 CTV131124:CTZ131124 DDR131124:DDV131124 DNN131124:DNR131124 DXJ131124:DXN131124 EHF131124:EHJ131124 ERB131124:ERF131124 FAX131124:FBB131124 FKT131124:FKX131124 FUP131124:FUT131124 GEL131124:GEP131124 GOH131124:GOL131124 GYD131124:GYH131124 HHZ131124:HID131124 HRV131124:HRZ131124 IBR131124:IBV131124 ILN131124:ILR131124 IVJ131124:IVN131124 JFF131124:JFJ131124 JPB131124:JPF131124 JYX131124:JZB131124 KIT131124:KIX131124 KSP131124:KST131124 LCL131124:LCP131124 LMH131124:LML131124 LWD131124:LWH131124 MFZ131124:MGD131124 MPV131124:MPZ131124 MZR131124:MZV131124 NJN131124:NJR131124 NTJ131124:NTN131124 ODF131124:ODJ131124 ONB131124:ONF131124 OWX131124:OXB131124 PGT131124:PGX131124 PQP131124:PQT131124 QAL131124:QAP131124 QKH131124:QKL131124 QUD131124:QUH131124 RDZ131124:RED131124 RNV131124:RNZ131124 RXR131124:RXV131124 SHN131124:SHR131124 SRJ131124:SRN131124 TBF131124:TBJ131124 TLB131124:TLF131124 TUX131124:TVB131124 UET131124:UEX131124 UOP131124:UOT131124 UYL131124:UYP131124 VIH131124:VIL131124 VSD131124:VSH131124 WBZ131124:WCD131124 WLV131124:WLZ131124 WVR131124:WVV131124 J196660:N196660 JF196660:JJ196660 TB196660:TF196660 ACX196660:ADB196660 AMT196660:AMX196660 AWP196660:AWT196660 BGL196660:BGP196660 BQH196660:BQL196660 CAD196660:CAH196660 CJZ196660:CKD196660 CTV196660:CTZ196660 DDR196660:DDV196660 DNN196660:DNR196660 DXJ196660:DXN196660 EHF196660:EHJ196660 ERB196660:ERF196660 FAX196660:FBB196660 FKT196660:FKX196660 FUP196660:FUT196660 GEL196660:GEP196660 GOH196660:GOL196660 GYD196660:GYH196660 HHZ196660:HID196660 HRV196660:HRZ196660 IBR196660:IBV196660 ILN196660:ILR196660 IVJ196660:IVN196660 JFF196660:JFJ196660 JPB196660:JPF196660 JYX196660:JZB196660 KIT196660:KIX196660 KSP196660:KST196660 LCL196660:LCP196660 LMH196660:LML196660 LWD196660:LWH196660 MFZ196660:MGD196660 MPV196660:MPZ196660 MZR196660:MZV196660 NJN196660:NJR196660 NTJ196660:NTN196660 ODF196660:ODJ196660 ONB196660:ONF196660 OWX196660:OXB196660 PGT196660:PGX196660 PQP196660:PQT196660 QAL196660:QAP196660 QKH196660:QKL196660 QUD196660:QUH196660 RDZ196660:RED196660 RNV196660:RNZ196660 RXR196660:RXV196660 SHN196660:SHR196660 SRJ196660:SRN196660 TBF196660:TBJ196660 TLB196660:TLF196660 TUX196660:TVB196660 UET196660:UEX196660 UOP196660:UOT196660 UYL196660:UYP196660 VIH196660:VIL196660 VSD196660:VSH196660 WBZ196660:WCD196660 WLV196660:WLZ196660 WVR196660:WVV196660 J262196:N262196 JF262196:JJ262196 TB262196:TF262196 ACX262196:ADB262196 AMT262196:AMX262196 AWP262196:AWT262196 BGL262196:BGP262196 BQH262196:BQL262196 CAD262196:CAH262196 CJZ262196:CKD262196 CTV262196:CTZ262196 DDR262196:DDV262196 DNN262196:DNR262196 DXJ262196:DXN262196 EHF262196:EHJ262196 ERB262196:ERF262196 FAX262196:FBB262196 FKT262196:FKX262196 FUP262196:FUT262196 GEL262196:GEP262196 GOH262196:GOL262196 GYD262196:GYH262196 HHZ262196:HID262196 HRV262196:HRZ262196 IBR262196:IBV262196 ILN262196:ILR262196 IVJ262196:IVN262196 JFF262196:JFJ262196 JPB262196:JPF262196 JYX262196:JZB262196 KIT262196:KIX262196 KSP262196:KST262196 LCL262196:LCP262196 LMH262196:LML262196 LWD262196:LWH262196 MFZ262196:MGD262196 MPV262196:MPZ262196 MZR262196:MZV262196 NJN262196:NJR262196 NTJ262196:NTN262196 ODF262196:ODJ262196 ONB262196:ONF262196 OWX262196:OXB262196 PGT262196:PGX262196 PQP262196:PQT262196 QAL262196:QAP262196 QKH262196:QKL262196 QUD262196:QUH262196 RDZ262196:RED262196 RNV262196:RNZ262196 RXR262196:RXV262196 SHN262196:SHR262196 SRJ262196:SRN262196 TBF262196:TBJ262196 TLB262196:TLF262196 TUX262196:TVB262196 UET262196:UEX262196 UOP262196:UOT262196 UYL262196:UYP262196 VIH262196:VIL262196 VSD262196:VSH262196 WBZ262196:WCD262196 WLV262196:WLZ262196 WVR262196:WVV262196 J327732:N327732 JF327732:JJ327732 TB327732:TF327732 ACX327732:ADB327732 AMT327732:AMX327732 AWP327732:AWT327732 BGL327732:BGP327732 BQH327732:BQL327732 CAD327732:CAH327732 CJZ327732:CKD327732 CTV327732:CTZ327732 DDR327732:DDV327732 DNN327732:DNR327732 DXJ327732:DXN327732 EHF327732:EHJ327732 ERB327732:ERF327732 FAX327732:FBB327732 FKT327732:FKX327732 FUP327732:FUT327732 GEL327732:GEP327732 GOH327732:GOL327732 GYD327732:GYH327732 HHZ327732:HID327732 HRV327732:HRZ327732 IBR327732:IBV327732 ILN327732:ILR327732 IVJ327732:IVN327732 JFF327732:JFJ327732 JPB327732:JPF327732 JYX327732:JZB327732 KIT327732:KIX327732 KSP327732:KST327732 LCL327732:LCP327732 LMH327732:LML327732 LWD327732:LWH327732 MFZ327732:MGD327732 MPV327732:MPZ327732 MZR327732:MZV327732 NJN327732:NJR327732 NTJ327732:NTN327732 ODF327732:ODJ327732 ONB327732:ONF327732 OWX327732:OXB327732 PGT327732:PGX327732 PQP327732:PQT327732 QAL327732:QAP327732 QKH327732:QKL327732 QUD327732:QUH327732 RDZ327732:RED327732 RNV327732:RNZ327732 RXR327732:RXV327732 SHN327732:SHR327732 SRJ327732:SRN327732 TBF327732:TBJ327732 TLB327732:TLF327732 TUX327732:TVB327732 UET327732:UEX327732 UOP327732:UOT327732 UYL327732:UYP327732 VIH327732:VIL327732 VSD327732:VSH327732 WBZ327732:WCD327732 WLV327732:WLZ327732 WVR327732:WVV327732 J393268:N393268 JF393268:JJ393268 TB393268:TF393268 ACX393268:ADB393268 AMT393268:AMX393268 AWP393268:AWT393268 BGL393268:BGP393268 BQH393268:BQL393268 CAD393268:CAH393268 CJZ393268:CKD393268 CTV393268:CTZ393268 DDR393268:DDV393268 DNN393268:DNR393268 DXJ393268:DXN393268 EHF393268:EHJ393268 ERB393268:ERF393268 FAX393268:FBB393268 FKT393268:FKX393268 FUP393268:FUT393268 GEL393268:GEP393268 GOH393268:GOL393268 GYD393268:GYH393268 HHZ393268:HID393268 HRV393268:HRZ393268 IBR393268:IBV393268 ILN393268:ILR393268 IVJ393268:IVN393268 JFF393268:JFJ393268 JPB393268:JPF393268 JYX393268:JZB393268 KIT393268:KIX393268 KSP393268:KST393268 LCL393268:LCP393268 LMH393268:LML393268 LWD393268:LWH393268 MFZ393268:MGD393268 MPV393268:MPZ393268 MZR393268:MZV393268 NJN393268:NJR393268 NTJ393268:NTN393268 ODF393268:ODJ393268 ONB393268:ONF393268 OWX393268:OXB393268 PGT393268:PGX393268 PQP393268:PQT393268 QAL393268:QAP393268 QKH393268:QKL393268 QUD393268:QUH393268 RDZ393268:RED393268 RNV393268:RNZ393268 RXR393268:RXV393268 SHN393268:SHR393268 SRJ393268:SRN393268 TBF393268:TBJ393268 TLB393268:TLF393268 TUX393268:TVB393268 UET393268:UEX393268 UOP393268:UOT393268 UYL393268:UYP393268 VIH393268:VIL393268 VSD393268:VSH393268 WBZ393268:WCD393268 WLV393268:WLZ393268 WVR393268:WVV393268 J458804:N458804 JF458804:JJ458804 TB458804:TF458804 ACX458804:ADB458804 AMT458804:AMX458804 AWP458804:AWT458804 BGL458804:BGP458804 BQH458804:BQL458804 CAD458804:CAH458804 CJZ458804:CKD458804 CTV458804:CTZ458804 DDR458804:DDV458804 DNN458804:DNR458804 DXJ458804:DXN458804 EHF458804:EHJ458804 ERB458804:ERF458804 FAX458804:FBB458804 FKT458804:FKX458804 FUP458804:FUT458804 GEL458804:GEP458804 GOH458804:GOL458804 GYD458804:GYH458804 HHZ458804:HID458804 HRV458804:HRZ458804 IBR458804:IBV458804 ILN458804:ILR458804 IVJ458804:IVN458804 JFF458804:JFJ458804 JPB458804:JPF458804 JYX458804:JZB458804 KIT458804:KIX458804 KSP458804:KST458804 LCL458804:LCP458804 LMH458804:LML458804 LWD458804:LWH458804 MFZ458804:MGD458804 MPV458804:MPZ458804 MZR458804:MZV458804 NJN458804:NJR458804 NTJ458804:NTN458804 ODF458804:ODJ458804 ONB458804:ONF458804 OWX458804:OXB458804 PGT458804:PGX458804 PQP458804:PQT458804 QAL458804:QAP458804 QKH458804:QKL458804 QUD458804:QUH458804 RDZ458804:RED458804 RNV458804:RNZ458804 RXR458804:RXV458804 SHN458804:SHR458804 SRJ458804:SRN458804 TBF458804:TBJ458804 TLB458804:TLF458804 TUX458804:TVB458804 UET458804:UEX458804 UOP458804:UOT458804 UYL458804:UYP458804 VIH458804:VIL458804 VSD458804:VSH458804 WBZ458804:WCD458804 WLV458804:WLZ458804 WVR458804:WVV458804 J524340:N524340 JF524340:JJ524340 TB524340:TF524340 ACX524340:ADB524340 AMT524340:AMX524340 AWP524340:AWT524340 BGL524340:BGP524340 BQH524340:BQL524340 CAD524340:CAH524340 CJZ524340:CKD524340 CTV524340:CTZ524340 DDR524340:DDV524340 DNN524340:DNR524340 DXJ524340:DXN524340 EHF524340:EHJ524340 ERB524340:ERF524340 FAX524340:FBB524340 FKT524340:FKX524340 FUP524340:FUT524340 GEL524340:GEP524340 GOH524340:GOL524340 GYD524340:GYH524340 HHZ524340:HID524340 HRV524340:HRZ524340 IBR524340:IBV524340 ILN524340:ILR524340 IVJ524340:IVN524340 JFF524340:JFJ524340 JPB524340:JPF524340 JYX524340:JZB524340 KIT524340:KIX524340 KSP524340:KST524340 LCL524340:LCP524340 LMH524340:LML524340 LWD524340:LWH524340 MFZ524340:MGD524340 MPV524340:MPZ524340 MZR524340:MZV524340 NJN524340:NJR524340 NTJ524340:NTN524340 ODF524340:ODJ524340 ONB524340:ONF524340 OWX524340:OXB524340 PGT524340:PGX524340 PQP524340:PQT524340 QAL524340:QAP524340 QKH524340:QKL524340 QUD524340:QUH524340 RDZ524340:RED524340 RNV524340:RNZ524340 RXR524340:RXV524340 SHN524340:SHR524340 SRJ524340:SRN524340 TBF524340:TBJ524340 TLB524340:TLF524340 TUX524340:TVB524340 UET524340:UEX524340 UOP524340:UOT524340 UYL524340:UYP524340 VIH524340:VIL524340 VSD524340:VSH524340 WBZ524340:WCD524340 WLV524340:WLZ524340 WVR524340:WVV524340 J589876:N589876 JF589876:JJ589876 TB589876:TF589876 ACX589876:ADB589876 AMT589876:AMX589876 AWP589876:AWT589876 BGL589876:BGP589876 BQH589876:BQL589876 CAD589876:CAH589876 CJZ589876:CKD589876 CTV589876:CTZ589876 DDR589876:DDV589876 DNN589876:DNR589876 DXJ589876:DXN589876 EHF589876:EHJ589876 ERB589876:ERF589876 FAX589876:FBB589876 FKT589876:FKX589876 FUP589876:FUT589876 GEL589876:GEP589876 GOH589876:GOL589876 GYD589876:GYH589876 HHZ589876:HID589876 HRV589876:HRZ589876 IBR589876:IBV589876 ILN589876:ILR589876 IVJ589876:IVN589876 JFF589876:JFJ589876 JPB589876:JPF589876 JYX589876:JZB589876 KIT589876:KIX589876 KSP589876:KST589876 LCL589876:LCP589876 LMH589876:LML589876 LWD589876:LWH589876 MFZ589876:MGD589876 MPV589876:MPZ589876 MZR589876:MZV589876 NJN589876:NJR589876 NTJ589876:NTN589876 ODF589876:ODJ589876 ONB589876:ONF589876 OWX589876:OXB589876 PGT589876:PGX589876 PQP589876:PQT589876 QAL589876:QAP589876 QKH589876:QKL589876 QUD589876:QUH589876 RDZ589876:RED589876 RNV589876:RNZ589876 RXR589876:RXV589876 SHN589876:SHR589876 SRJ589876:SRN589876 TBF589876:TBJ589876 TLB589876:TLF589876 TUX589876:TVB589876 UET589876:UEX589876 UOP589876:UOT589876 UYL589876:UYP589876 VIH589876:VIL589876 VSD589876:VSH589876 WBZ589876:WCD589876 WLV589876:WLZ589876 WVR589876:WVV589876 J655412:N655412 JF655412:JJ655412 TB655412:TF655412 ACX655412:ADB655412 AMT655412:AMX655412 AWP655412:AWT655412 BGL655412:BGP655412 BQH655412:BQL655412 CAD655412:CAH655412 CJZ655412:CKD655412 CTV655412:CTZ655412 DDR655412:DDV655412 DNN655412:DNR655412 DXJ655412:DXN655412 EHF655412:EHJ655412 ERB655412:ERF655412 FAX655412:FBB655412 FKT655412:FKX655412 FUP655412:FUT655412 GEL655412:GEP655412 GOH655412:GOL655412 GYD655412:GYH655412 HHZ655412:HID655412 HRV655412:HRZ655412 IBR655412:IBV655412 ILN655412:ILR655412 IVJ655412:IVN655412 JFF655412:JFJ655412 JPB655412:JPF655412 JYX655412:JZB655412 KIT655412:KIX655412 KSP655412:KST655412 LCL655412:LCP655412 LMH655412:LML655412 LWD655412:LWH655412 MFZ655412:MGD655412 MPV655412:MPZ655412 MZR655412:MZV655412 NJN655412:NJR655412 NTJ655412:NTN655412 ODF655412:ODJ655412 ONB655412:ONF655412 OWX655412:OXB655412 PGT655412:PGX655412 PQP655412:PQT655412 QAL655412:QAP655412 QKH655412:QKL655412 QUD655412:QUH655412 RDZ655412:RED655412 RNV655412:RNZ655412 RXR655412:RXV655412 SHN655412:SHR655412 SRJ655412:SRN655412 TBF655412:TBJ655412 TLB655412:TLF655412 TUX655412:TVB655412 UET655412:UEX655412 UOP655412:UOT655412 UYL655412:UYP655412 VIH655412:VIL655412 VSD655412:VSH655412 WBZ655412:WCD655412 WLV655412:WLZ655412 WVR655412:WVV655412 J720948:N720948 JF720948:JJ720948 TB720948:TF720948 ACX720948:ADB720948 AMT720948:AMX720948 AWP720948:AWT720948 BGL720948:BGP720948 BQH720948:BQL720948 CAD720948:CAH720948 CJZ720948:CKD720948 CTV720948:CTZ720948 DDR720948:DDV720948 DNN720948:DNR720948 DXJ720948:DXN720948 EHF720948:EHJ720948 ERB720948:ERF720948 FAX720948:FBB720948 FKT720948:FKX720948 FUP720948:FUT720948 GEL720948:GEP720948 GOH720948:GOL720948 GYD720948:GYH720948 HHZ720948:HID720948 HRV720948:HRZ720948 IBR720948:IBV720948 ILN720948:ILR720948 IVJ720948:IVN720948 JFF720948:JFJ720948 JPB720948:JPF720948 JYX720948:JZB720948 KIT720948:KIX720948 KSP720948:KST720948 LCL720948:LCP720948 LMH720948:LML720948 LWD720948:LWH720948 MFZ720948:MGD720948 MPV720948:MPZ720948 MZR720948:MZV720948 NJN720948:NJR720948 NTJ720948:NTN720948 ODF720948:ODJ720948 ONB720948:ONF720948 OWX720948:OXB720948 PGT720948:PGX720948 PQP720948:PQT720948 QAL720948:QAP720948 QKH720948:QKL720948 QUD720948:QUH720948 RDZ720948:RED720948 RNV720948:RNZ720948 RXR720948:RXV720948 SHN720948:SHR720948 SRJ720948:SRN720948 TBF720948:TBJ720948 TLB720948:TLF720948 TUX720948:TVB720948 UET720948:UEX720948 UOP720948:UOT720948 UYL720948:UYP720948 VIH720948:VIL720948 VSD720948:VSH720948 WBZ720948:WCD720948 WLV720948:WLZ720948 WVR720948:WVV720948 J786484:N786484 JF786484:JJ786484 TB786484:TF786484 ACX786484:ADB786484 AMT786484:AMX786484 AWP786484:AWT786484 BGL786484:BGP786484 BQH786484:BQL786484 CAD786484:CAH786484 CJZ786484:CKD786484 CTV786484:CTZ786484 DDR786484:DDV786484 DNN786484:DNR786484 DXJ786484:DXN786484 EHF786484:EHJ786484 ERB786484:ERF786484 FAX786484:FBB786484 FKT786484:FKX786484 FUP786484:FUT786484 GEL786484:GEP786484 GOH786484:GOL786484 GYD786484:GYH786484 HHZ786484:HID786484 HRV786484:HRZ786484 IBR786484:IBV786484 ILN786484:ILR786484 IVJ786484:IVN786484 JFF786484:JFJ786484 JPB786484:JPF786484 JYX786484:JZB786484 KIT786484:KIX786484 KSP786484:KST786484 LCL786484:LCP786484 LMH786484:LML786484 LWD786484:LWH786484 MFZ786484:MGD786484 MPV786484:MPZ786484 MZR786484:MZV786484 NJN786484:NJR786484 NTJ786484:NTN786484 ODF786484:ODJ786484 ONB786484:ONF786484 OWX786484:OXB786484 PGT786484:PGX786484 PQP786484:PQT786484 QAL786484:QAP786484 QKH786484:QKL786484 QUD786484:QUH786484 RDZ786484:RED786484 RNV786484:RNZ786484 RXR786484:RXV786484 SHN786484:SHR786484 SRJ786484:SRN786484 TBF786484:TBJ786484 TLB786484:TLF786484 TUX786484:TVB786484 UET786484:UEX786484 UOP786484:UOT786484 UYL786484:UYP786484 VIH786484:VIL786484 VSD786484:VSH786484 WBZ786484:WCD786484 WLV786484:WLZ786484 WVR786484:WVV786484 J852020:N852020 JF852020:JJ852020 TB852020:TF852020 ACX852020:ADB852020 AMT852020:AMX852020 AWP852020:AWT852020 BGL852020:BGP852020 BQH852020:BQL852020 CAD852020:CAH852020 CJZ852020:CKD852020 CTV852020:CTZ852020 DDR852020:DDV852020 DNN852020:DNR852020 DXJ852020:DXN852020 EHF852020:EHJ852020 ERB852020:ERF852020 FAX852020:FBB852020 FKT852020:FKX852020 FUP852020:FUT852020 GEL852020:GEP852020 GOH852020:GOL852020 GYD852020:GYH852020 HHZ852020:HID852020 HRV852020:HRZ852020 IBR852020:IBV852020 ILN852020:ILR852020 IVJ852020:IVN852020 JFF852020:JFJ852020 JPB852020:JPF852020 JYX852020:JZB852020 KIT852020:KIX852020 KSP852020:KST852020 LCL852020:LCP852020 LMH852020:LML852020 LWD852020:LWH852020 MFZ852020:MGD852020 MPV852020:MPZ852020 MZR852020:MZV852020 NJN852020:NJR852020 NTJ852020:NTN852020 ODF852020:ODJ852020 ONB852020:ONF852020 OWX852020:OXB852020 PGT852020:PGX852020 PQP852020:PQT852020 QAL852020:QAP852020 QKH852020:QKL852020 QUD852020:QUH852020 RDZ852020:RED852020 RNV852020:RNZ852020 RXR852020:RXV852020 SHN852020:SHR852020 SRJ852020:SRN852020 TBF852020:TBJ852020 TLB852020:TLF852020 TUX852020:TVB852020 UET852020:UEX852020 UOP852020:UOT852020 UYL852020:UYP852020 VIH852020:VIL852020 VSD852020:VSH852020 WBZ852020:WCD852020 WLV852020:WLZ852020 WVR852020:WVV852020 J917556:N917556 JF917556:JJ917556 TB917556:TF917556 ACX917556:ADB917556 AMT917556:AMX917556 AWP917556:AWT917556 BGL917556:BGP917556 BQH917556:BQL917556 CAD917556:CAH917556 CJZ917556:CKD917556 CTV917556:CTZ917556 DDR917556:DDV917556 DNN917556:DNR917556 DXJ917556:DXN917556 EHF917556:EHJ917556 ERB917556:ERF917556 FAX917556:FBB917556 FKT917556:FKX917556 FUP917556:FUT917556 GEL917556:GEP917556 GOH917556:GOL917556 GYD917556:GYH917556 HHZ917556:HID917556 HRV917556:HRZ917556 IBR917556:IBV917556 ILN917556:ILR917556 IVJ917556:IVN917556 JFF917556:JFJ917556 JPB917556:JPF917556 JYX917556:JZB917556 KIT917556:KIX917556 KSP917556:KST917556 LCL917556:LCP917556 LMH917556:LML917556 LWD917556:LWH917556 MFZ917556:MGD917556 MPV917556:MPZ917556 MZR917556:MZV917556 NJN917556:NJR917556 NTJ917556:NTN917556 ODF917556:ODJ917556 ONB917556:ONF917556 OWX917556:OXB917556 PGT917556:PGX917556 PQP917556:PQT917556 QAL917556:QAP917556 QKH917556:QKL917556 QUD917556:QUH917556 RDZ917556:RED917556 RNV917556:RNZ917556 RXR917556:RXV917556 SHN917556:SHR917556 SRJ917556:SRN917556 TBF917556:TBJ917556 TLB917556:TLF917556 TUX917556:TVB917556 UET917556:UEX917556 UOP917556:UOT917556 UYL917556:UYP917556 VIH917556:VIL917556 VSD917556:VSH917556 WBZ917556:WCD917556 WLV917556:WLZ917556 WVR917556:WVV917556 J983092:N983092 JF983092:JJ983092 TB983092:TF983092 ACX983092:ADB983092 AMT983092:AMX983092 AWP983092:AWT983092 BGL983092:BGP983092 BQH983092:BQL983092 CAD983092:CAH983092 CJZ983092:CKD983092 CTV983092:CTZ983092 DDR983092:DDV983092 DNN983092:DNR983092 DXJ983092:DXN983092 EHF983092:EHJ983092 ERB983092:ERF983092 FAX983092:FBB983092 FKT983092:FKX983092 FUP983092:FUT983092 GEL983092:GEP983092 GOH983092:GOL983092 GYD983092:GYH983092 HHZ983092:HID983092 HRV983092:HRZ983092 IBR983092:IBV983092 ILN983092:ILR983092 IVJ983092:IVN983092 JFF983092:JFJ983092 JPB983092:JPF983092 JYX983092:JZB983092 KIT983092:KIX983092 KSP983092:KST983092 LCL983092:LCP983092 LMH983092:LML983092 LWD983092:LWH983092 MFZ983092:MGD983092 MPV983092:MPZ983092 MZR983092:MZV983092 NJN983092:NJR983092 NTJ983092:NTN983092 ODF983092:ODJ983092 ONB983092:ONF983092 OWX983092:OXB983092 PGT983092:PGX983092 PQP983092:PQT983092 QAL983092:QAP983092 QKH983092:QKL983092 QUD983092:QUH983092 RDZ983092:RED983092 RNV983092:RNZ983092 RXR983092:RXV983092 SHN983092:SHR983092 SRJ983092:SRN983092 TBF983092:TBJ983092 TLB983092:TLF983092 TUX983092:TVB983092 UET983092:UEX983092 UOP983092:UOT983092 UYL983092:UYP983092 VIH983092:VIL983092 VSD983092:VSH983092 WBZ983092:WCD983092 WLV983092:WLZ983092 WVR983092:WVV983092" xr:uid="{00000000-0002-0000-0900-000029000000}"/>
    <dataValidation allowBlank="1" showInputMessage="1" showErrorMessage="1" prompt="Total Skilled Beds available/operating" sqref="J47:N47 JF47:JJ47 TB47:TF47 ACX47:ADB47 AMT47:AMX47 AWP47:AWT47 BGL47:BGP47 BQH47:BQL47 CAD47:CAH47 CJZ47:CKD47 CTV47:CTZ47 DDR47:DDV47 DNN47:DNR47 DXJ47:DXN47 EHF47:EHJ47 ERB47:ERF47 FAX47:FBB47 FKT47:FKX47 FUP47:FUT47 GEL47:GEP47 GOH47:GOL47 GYD47:GYH47 HHZ47:HID47 HRV47:HRZ47 IBR47:IBV47 ILN47:ILR47 IVJ47:IVN47 JFF47:JFJ47 JPB47:JPF47 JYX47:JZB47 KIT47:KIX47 KSP47:KST47 LCL47:LCP47 LMH47:LML47 LWD47:LWH47 MFZ47:MGD47 MPV47:MPZ47 MZR47:MZV47 NJN47:NJR47 NTJ47:NTN47 ODF47:ODJ47 ONB47:ONF47 OWX47:OXB47 PGT47:PGX47 PQP47:PQT47 QAL47:QAP47 QKH47:QKL47 QUD47:QUH47 RDZ47:RED47 RNV47:RNZ47 RXR47:RXV47 SHN47:SHR47 SRJ47:SRN47 TBF47:TBJ47 TLB47:TLF47 TUX47:TVB47 UET47:UEX47 UOP47:UOT47 UYL47:UYP47 VIH47:VIL47 VSD47:VSH47 WBZ47:WCD47 WLV47:WLZ47 WVR47:WVV47 J65583:N65583 JF65583:JJ65583 TB65583:TF65583 ACX65583:ADB65583 AMT65583:AMX65583 AWP65583:AWT65583 BGL65583:BGP65583 BQH65583:BQL65583 CAD65583:CAH65583 CJZ65583:CKD65583 CTV65583:CTZ65583 DDR65583:DDV65583 DNN65583:DNR65583 DXJ65583:DXN65583 EHF65583:EHJ65583 ERB65583:ERF65583 FAX65583:FBB65583 FKT65583:FKX65583 FUP65583:FUT65583 GEL65583:GEP65583 GOH65583:GOL65583 GYD65583:GYH65583 HHZ65583:HID65583 HRV65583:HRZ65583 IBR65583:IBV65583 ILN65583:ILR65583 IVJ65583:IVN65583 JFF65583:JFJ65583 JPB65583:JPF65583 JYX65583:JZB65583 KIT65583:KIX65583 KSP65583:KST65583 LCL65583:LCP65583 LMH65583:LML65583 LWD65583:LWH65583 MFZ65583:MGD65583 MPV65583:MPZ65583 MZR65583:MZV65583 NJN65583:NJR65583 NTJ65583:NTN65583 ODF65583:ODJ65583 ONB65583:ONF65583 OWX65583:OXB65583 PGT65583:PGX65583 PQP65583:PQT65583 QAL65583:QAP65583 QKH65583:QKL65583 QUD65583:QUH65583 RDZ65583:RED65583 RNV65583:RNZ65583 RXR65583:RXV65583 SHN65583:SHR65583 SRJ65583:SRN65583 TBF65583:TBJ65583 TLB65583:TLF65583 TUX65583:TVB65583 UET65583:UEX65583 UOP65583:UOT65583 UYL65583:UYP65583 VIH65583:VIL65583 VSD65583:VSH65583 WBZ65583:WCD65583 WLV65583:WLZ65583 WVR65583:WVV65583 J131119:N131119 JF131119:JJ131119 TB131119:TF131119 ACX131119:ADB131119 AMT131119:AMX131119 AWP131119:AWT131119 BGL131119:BGP131119 BQH131119:BQL131119 CAD131119:CAH131119 CJZ131119:CKD131119 CTV131119:CTZ131119 DDR131119:DDV131119 DNN131119:DNR131119 DXJ131119:DXN131119 EHF131119:EHJ131119 ERB131119:ERF131119 FAX131119:FBB131119 FKT131119:FKX131119 FUP131119:FUT131119 GEL131119:GEP131119 GOH131119:GOL131119 GYD131119:GYH131119 HHZ131119:HID131119 HRV131119:HRZ131119 IBR131119:IBV131119 ILN131119:ILR131119 IVJ131119:IVN131119 JFF131119:JFJ131119 JPB131119:JPF131119 JYX131119:JZB131119 KIT131119:KIX131119 KSP131119:KST131119 LCL131119:LCP131119 LMH131119:LML131119 LWD131119:LWH131119 MFZ131119:MGD131119 MPV131119:MPZ131119 MZR131119:MZV131119 NJN131119:NJR131119 NTJ131119:NTN131119 ODF131119:ODJ131119 ONB131119:ONF131119 OWX131119:OXB131119 PGT131119:PGX131119 PQP131119:PQT131119 QAL131119:QAP131119 QKH131119:QKL131119 QUD131119:QUH131119 RDZ131119:RED131119 RNV131119:RNZ131119 RXR131119:RXV131119 SHN131119:SHR131119 SRJ131119:SRN131119 TBF131119:TBJ131119 TLB131119:TLF131119 TUX131119:TVB131119 UET131119:UEX131119 UOP131119:UOT131119 UYL131119:UYP131119 VIH131119:VIL131119 VSD131119:VSH131119 WBZ131119:WCD131119 WLV131119:WLZ131119 WVR131119:WVV131119 J196655:N196655 JF196655:JJ196655 TB196655:TF196655 ACX196655:ADB196655 AMT196655:AMX196655 AWP196655:AWT196655 BGL196655:BGP196655 BQH196655:BQL196655 CAD196655:CAH196655 CJZ196655:CKD196655 CTV196655:CTZ196655 DDR196655:DDV196655 DNN196655:DNR196655 DXJ196655:DXN196655 EHF196655:EHJ196655 ERB196655:ERF196655 FAX196655:FBB196655 FKT196655:FKX196655 FUP196655:FUT196655 GEL196655:GEP196655 GOH196655:GOL196655 GYD196655:GYH196655 HHZ196655:HID196655 HRV196655:HRZ196655 IBR196655:IBV196655 ILN196655:ILR196655 IVJ196655:IVN196655 JFF196655:JFJ196655 JPB196655:JPF196655 JYX196655:JZB196655 KIT196655:KIX196655 KSP196655:KST196655 LCL196655:LCP196655 LMH196655:LML196655 LWD196655:LWH196655 MFZ196655:MGD196655 MPV196655:MPZ196655 MZR196655:MZV196655 NJN196655:NJR196655 NTJ196655:NTN196655 ODF196655:ODJ196655 ONB196655:ONF196655 OWX196655:OXB196655 PGT196655:PGX196655 PQP196655:PQT196655 QAL196655:QAP196655 QKH196655:QKL196655 QUD196655:QUH196655 RDZ196655:RED196655 RNV196655:RNZ196655 RXR196655:RXV196655 SHN196655:SHR196655 SRJ196655:SRN196655 TBF196655:TBJ196655 TLB196655:TLF196655 TUX196655:TVB196655 UET196655:UEX196655 UOP196655:UOT196655 UYL196655:UYP196655 VIH196655:VIL196655 VSD196655:VSH196655 WBZ196655:WCD196655 WLV196655:WLZ196655 WVR196655:WVV196655 J262191:N262191 JF262191:JJ262191 TB262191:TF262191 ACX262191:ADB262191 AMT262191:AMX262191 AWP262191:AWT262191 BGL262191:BGP262191 BQH262191:BQL262191 CAD262191:CAH262191 CJZ262191:CKD262191 CTV262191:CTZ262191 DDR262191:DDV262191 DNN262191:DNR262191 DXJ262191:DXN262191 EHF262191:EHJ262191 ERB262191:ERF262191 FAX262191:FBB262191 FKT262191:FKX262191 FUP262191:FUT262191 GEL262191:GEP262191 GOH262191:GOL262191 GYD262191:GYH262191 HHZ262191:HID262191 HRV262191:HRZ262191 IBR262191:IBV262191 ILN262191:ILR262191 IVJ262191:IVN262191 JFF262191:JFJ262191 JPB262191:JPF262191 JYX262191:JZB262191 KIT262191:KIX262191 KSP262191:KST262191 LCL262191:LCP262191 LMH262191:LML262191 LWD262191:LWH262191 MFZ262191:MGD262191 MPV262191:MPZ262191 MZR262191:MZV262191 NJN262191:NJR262191 NTJ262191:NTN262191 ODF262191:ODJ262191 ONB262191:ONF262191 OWX262191:OXB262191 PGT262191:PGX262191 PQP262191:PQT262191 QAL262191:QAP262191 QKH262191:QKL262191 QUD262191:QUH262191 RDZ262191:RED262191 RNV262191:RNZ262191 RXR262191:RXV262191 SHN262191:SHR262191 SRJ262191:SRN262191 TBF262191:TBJ262191 TLB262191:TLF262191 TUX262191:TVB262191 UET262191:UEX262191 UOP262191:UOT262191 UYL262191:UYP262191 VIH262191:VIL262191 VSD262191:VSH262191 WBZ262191:WCD262191 WLV262191:WLZ262191 WVR262191:WVV262191 J327727:N327727 JF327727:JJ327727 TB327727:TF327727 ACX327727:ADB327727 AMT327727:AMX327727 AWP327727:AWT327727 BGL327727:BGP327727 BQH327727:BQL327727 CAD327727:CAH327727 CJZ327727:CKD327727 CTV327727:CTZ327727 DDR327727:DDV327727 DNN327727:DNR327727 DXJ327727:DXN327727 EHF327727:EHJ327727 ERB327727:ERF327727 FAX327727:FBB327727 FKT327727:FKX327727 FUP327727:FUT327727 GEL327727:GEP327727 GOH327727:GOL327727 GYD327727:GYH327727 HHZ327727:HID327727 HRV327727:HRZ327727 IBR327727:IBV327727 ILN327727:ILR327727 IVJ327727:IVN327727 JFF327727:JFJ327727 JPB327727:JPF327727 JYX327727:JZB327727 KIT327727:KIX327727 KSP327727:KST327727 LCL327727:LCP327727 LMH327727:LML327727 LWD327727:LWH327727 MFZ327727:MGD327727 MPV327727:MPZ327727 MZR327727:MZV327727 NJN327727:NJR327727 NTJ327727:NTN327727 ODF327727:ODJ327727 ONB327727:ONF327727 OWX327727:OXB327727 PGT327727:PGX327727 PQP327727:PQT327727 QAL327727:QAP327727 QKH327727:QKL327727 QUD327727:QUH327727 RDZ327727:RED327727 RNV327727:RNZ327727 RXR327727:RXV327727 SHN327727:SHR327727 SRJ327727:SRN327727 TBF327727:TBJ327727 TLB327727:TLF327727 TUX327727:TVB327727 UET327727:UEX327727 UOP327727:UOT327727 UYL327727:UYP327727 VIH327727:VIL327727 VSD327727:VSH327727 WBZ327727:WCD327727 WLV327727:WLZ327727 WVR327727:WVV327727 J393263:N393263 JF393263:JJ393263 TB393263:TF393263 ACX393263:ADB393263 AMT393263:AMX393263 AWP393263:AWT393263 BGL393263:BGP393263 BQH393263:BQL393263 CAD393263:CAH393263 CJZ393263:CKD393263 CTV393263:CTZ393263 DDR393263:DDV393263 DNN393263:DNR393263 DXJ393263:DXN393263 EHF393263:EHJ393263 ERB393263:ERF393263 FAX393263:FBB393263 FKT393263:FKX393263 FUP393263:FUT393263 GEL393263:GEP393263 GOH393263:GOL393263 GYD393263:GYH393263 HHZ393263:HID393263 HRV393263:HRZ393263 IBR393263:IBV393263 ILN393263:ILR393263 IVJ393263:IVN393263 JFF393263:JFJ393263 JPB393263:JPF393263 JYX393263:JZB393263 KIT393263:KIX393263 KSP393263:KST393263 LCL393263:LCP393263 LMH393263:LML393263 LWD393263:LWH393263 MFZ393263:MGD393263 MPV393263:MPZ393263 MZR393263:MZV393263 NJN393263:NJR393263 NTJ393263:NTN393263 ODF393263:ODJ393263 ONB393263:ONF393263 OWX393263:OXB393263 PGT393263:PGX393263 PQP393263:PQT393263 QAL393263:QAP393263 QKH393263:QKL393263 QUD393263:QUH393263 RDZ393263:RED393263 RNV393263:RNZ393263 RXR393263:RXV393263 SHN393263:SHR393263 SRJ393263:SRN393263 TBF393263:TBJ393263 TLB393263:TLF393263 TUX393263:TVB393263 UET393263:UEX393263 UOP393263:UOT393263 UYL393263:UYP393263 VIH393263:VIL393263 VSD393263:VSH393263 WBZ393263:WCD393263 WLV393263:WLZ393263 WVR393263:WVV393263 J458799:N458799 JF458799:JJ458799 TB458799:TF458799 ACX458799:ADB458799 AMT458799:AMX458799 AWP458799:AWT458799 BGL458799:BGP458799 BQH458799:BQL458799 CAD458799:CAH458799 CJZ458799:CKD458799 CTV458799:CTZ458799 DDR458799:DDV458799 DNN458799:DNR458799 DXJ458799:DXN458799 EHF458799:EHJ458799 ERB458799:ERF458799 FAX458799:FBB458799 FKT458799:FKX458799 FUP458799:FUT458799 GEL458799:GEP458799 GOH458799:GOL458799 GYD458799:GYH458799 HHZ458799:HID458799 HRV458799:HRZ458799 IBR458799:IBV458799 ILN458799:ILR458799 IVJ458799:IVN458799 JFF458799:JFJ458799 JPB458799:JPF458799 JYX458799:JZB458799 KIT458799:KIX458799 KSP458799:KST458799 LCL458799:LCP458799 LMH458799:LML458799 LWD458799:LWH458799 MFZ458799:MGD458799 MPV458799:MPZ458799 MZR458799:MZV458799 NJN458799:NJR458799 NTJ458799:NTN458799 ODF458799:ODJ458799 ONB458799:ONF458799 OWX458799:OXB458799 PGT458799:PGX458799 PQP458799:PQT458799 QAL458799:QAP458799 QKH458799:QKL458799 QUD458799:QUH458799 RDZ458799:RED458799 RNV458799:RNZ458799 RXR458799:RXV458799 SHN458799:SHR458799 SRJ458799:SRN458799 TBF458799:TBJ458799 TLB458799:TLF458799 TUX458799:TVB458799 UET458799:UEX458799 UOP458799:UOT458799 UYL458799:UYP458799 VIH458799:VIL458799 VSD458799:VSH458799 WBZ458799:WCD458799 WLV458799:WLZ458799 WVR458799:WVV458799 J524335:N524335 JF524335:JJ524335 TB524335:TF524335 ACX524335:ADB524335 AMT524335:AMX524335 AWP524335:AWT524335 BGL524335:BGP524335 BQH524335:BQL524335 CAD524335:CAH524335 CJZ524335:CKD524335 CTV524335:CTZ524335 DDR524335:DDV524335 DNN524335:DNR524335 DXJ524335:DXN524335 EHF524335:EHJ524335 ERB524335:ERF524335 FAX524335:FBB524335 FKT524335:FKX524335 FUP524335:FUT524335 GEL524335:GEP524335 GOH524335:GOL524335 GYD524335:GYH524335 HHZ524335:HID524335 HRV524335:HRZ524335 IBR524335:IBV524335 ILN524335:ILR524335 IVJ524335:IVN524335 JFF524335:JFJ524335 JPB524335:JPF524335 JYX524335:JZB524335 KIT524335:KIX524335 KSP524335:KST524335 LCL524335:LCP524335 LMH524335:LML524335 LWD524335:LWH524335 MFZ524335:MGD524335 MPV524335:MPZ524335 MZR524335:MZV524335 NJN524335:NJR524335 NTJ524335:NTN524335 ODF524335:ODJ524335 ONB524335:ONF524335 OWX524335:OXB524335 PGT524335:PGX524335 PQP524335:PQT524335 QAL524335:QAP524335 QKH524335:QKL524335 QUD524335:QUH524335 RDZ524335:RED524335 RNV524335:RNZ524335 RXR524335:RXV524335 SHN524335:SHR524335 SRJ524335:SRN524335 TBF524335:TBJ524335 TLB524335:TLF524335 TUX524335:TVB524335 UET524335:UEX524335 UOP524335:UOT524335 UYL524335:UYP524335 VIH524335:VIL524335 VSD524335:VSH524335 WBZ524335:WCD524335 WLV524335:WLZ524335 WVR524335:WVV524335 J589871:N589871 JF589871:JJ589871 TB589871:TF589871 ACX589871:ADB589871 AMT589871:AMX589871 AWP589871:AWT589871 BGL589871:BGP589871 BQH589871:BQL589871 CAD589871:CAH589871 CJZ589871:CKD589871 CTV589871:CTZ589871 DDR589871:DDV589871 DNN589871:DNR589871 DXJ589871:DXN589871 EHF589871:EHJ589871 ERB589871:ERF589871 FAX589871:FBB589871 FKT589871:FKX589871 FUP589871:FUT589871 GEL589871:GEP589871 GOH589871:GOL589871 GYD589871:GYH589871 HHZ589871:HID589871 HRV589871:HRZ589871 IBR589871:IBV589871 ILN589871:ILR589871 IVJ589871:IVN589871 JFF589871:JFJ589871 JPB589871:JPF589871 JYX589871:JZB589871 KIT589871:KIX589871 KSP589871:KST589871 LCL589871:LCP589871 LMH589871:LML589871 LWD589871:LWH589871 MFZ589871:MGD589871 MPV589871:MPZ589871 MZR589871:MZV589871 NJN589871:NJR589871 NTJ589871:NTN589871 ODF589871:ODJ589871 ONB589871:ONF589871 OWX589871:OXB589871 PGT589871:PGX589871 PQP589871:PQT589871 QAL589871:QAP589871 QKH589871:QKL589871 QUD589871:QUH589871 RDZ589871:RED589871 RNV589871:RNZ589871 RXR589871:RXV589871 SHN589871:SHR589871 SRJ589871:SRN589871 TBF589871:TBJ589871 TLB589871:TLF589871 TUX589871:TVB589871 UET589871:UEX589871 UOP589871:UOT589871 UYL589871:UYP589871 VIH589871:VIL589871 VSD589871:VSH589871 WBZ589871:WCD589871 WLV589871:WLZ589871 WVR589871:WVV589871 J655407:N655407 JF655407:JJ655407 TB655407:TF655407 ACX655407:ADB655407 AMT655407:AMX655407 AWP655407:AWT655407 BGL655407:BGP655407 BQH655407:BQL655407 CAD655407:CAH655407 CJZ655407:CKD655407 CTV655407:CTZ655407 DDR655407:DDV655407 DNN655407:DNR655407 DXJ655407:DXN655407 EHF655407:EHJ655407 ERB655407:ERF655407 FAX655407:FBB655407 FKT655407:FKX655407 FUP655407:FUT655407 GEL655407:GEP655407 GOH655407:GOL655407 GYD655407:GYH655407 HHZ655407:HID655407 HRV655407:HRZ655407 IBR655407:IBV655407 ILN655407:ILR655407 IVJ655407:IVN655407 JFF655407:JFJ655407 JPB655407:JPF655407 JYX655407:JZB655407 KIT655407:KIX655407 KSP655407:KST655407 LCL655407:LCP655407 LMH655407:LML655407 LWD655407:LWH655407 MFZ655407:MGD655407 MPV655407:MPZ655407 MZR655407:MZV655407 NJN655407:NJR655407 NTJ655407:NTN655407 ODF655407:ODJ655407 ONB655407:ONF655407 OWX655407:OXB655407 PGT655407:PGX655407 PQP655407:PQT655407 QAL655407:QAP655407 QKH655407:QKL655407 QUD655407:QUH655407 RDZ655407:RED655407 RNV655407:RNZ655407 RXR655407:RXV655407 SHN655407:SHR655407 SRJ655407:SRN655407 TBF655407:TBJ655407 TLB655407:TLF655407 TUX655407:TVB655407 UET655407:UEX655407 UOP655407:UOT655407 UYL655407:UYP655407 VIH655407:VIL655407 VSD655407:VSH655407 WBZ655407:WCD655407 WLV655407:WLZ655407 WVR655407:WVV655407 J720943:N720943 JF720943:JJ720943 TB720943:TF720943 ACX720943:ADB720943 AMT720943:AMX720943 AWP720943:AWT720943 BGL720943:BGP720943 BQH720943:BQL720943 CAD720943:CAH720943 CJZ720943:CKD720943 CTV720943:CTZ720943 DDR720943:DDV720943 DNN720943:DNR720943 DXJ720943:DXN720943 EHF720943:EHJ720943 ERB720943:ERF720943 FAX720943:FBB720943 FKT720943:FKX720943 FUP720943:FUT720943 GEL720943:GEP720943 GOH720943:GOL720943 GYD720943:GYH720943 HHZ720943:HID720943 HRV720943:HRZ720943 IBR720943:IBV720943 ILN720943:ILR720943 IVJ720943:IVN720943 JFF720943:JFJ720943 JPB720943:JPF720943 JYX720943:JZB720943 KIT720943:KIX720943 KSP720943:KST720943 LCL720943:LCP720943 LMH720943:LML720943 LWD720943:LWH720943 MFZ720943:MGD720943 MPV720943:MPZ720943 MZR720943:MZV720943 NJN720943:NJR720943 NTJ720943:NTN720943 ODF720943:ODJ720943 ONB720943:ONF720943 OWX720943:OXB720943 PGT720943:PGX720943 PQP720943:PQT720943 QAL720943:QAP720943 QKH720943:QKL720943 QUD720943:QUH720943 RDZ720943:RED720943 RNV720943:RNZ720943 RXR720943:RXV720943 SHN720943:SHR720943 SRJ720943:SRN720943 TBF720943:TBJ720943 TLB720943:TLF720943 TUX720943:TVB720943 UET720943:UEX720943 UOP720943:UOT720943 UYL720943:UYP720943 VIH720943:VIL720943 VSD720943:VSH720943 WBZ720943:WCD720943 WLV720943:WLZ720943 WVR720943:WVV720943 J786479:N786479 JF786479:JJ786479 TB786479:TF786479 ACX786479:ADB786479 AMT786479:AMX786479 AWP786479:AWT786479 BGL786479:BGP786479 BQH786479:BQL786479 CAD786479:CAH786479 CJZ786479:CKD786479 CTV786479:CTZ786479 DDR786479:DDV786479 DNN786479:DNR786479 DXJ786479:DXN786479 EHF786479:EHJ786479 ERB786479:ERF786479 FAX786479:FBB786479 FKT786479:FKX786479 FUP786479:FUT786479 GEL786479:GEP786479 GOH786479:GOL786479 GYD786479:GYH786479 HHZ786479:HID786479 HRV786479:HRZ786479 IBR786479:IBV786479 ILN786479:ILR786479 IVJ786479:IVN786479 JFF786479:JFJ786479 JPB786479:JPF786479 JYX786479:JZB786479 KIT786479:KIX786479 KSP786479:KST786479 LCL786479:LCP786479 LMH786479:LML786479 LWD786479:LWH786479 MFZ786479:MGD786479 MPV786479:MPZ786479 MZR786479:MZV786479 NJN786479:NJR786479 NTJ786479:NTN786479 ODF786479:ODJ786479 ONB786479:ONF786479 OWX786479:OXB786479 PGT786479:PGX786479 PQP786479:PQT786479 QAL786479:QAP786479 QKH786479:QKL786479 QUD786479:QUH786479 RDZ786479:RED786479 RNV786479:RNZ786479 RXR786479:RXV786479 SHN786479:SHR786479 SRJ786479:SRN786479 TBF786479:TBJ786479 TLB786479:TLF786479 TUX786479:TVB786479 UET786479:UEX786479 UOP786479:UOT786479 UYL786479:UYP786479 VIH786479:VIL786479 VSD786479:VSH786479 WBZ786479:WCD786479 WLV786479:WLZ786479 WVR786479:WVV786479 J852015:N852015 JF852015:JJ852015 TB852015:TF852015 ACX852015:ADB852015 AMT852015:AMX852015 AWP852015:AWT852015 BGL852015:BGP852015 BQH852015:BQL852015 CAD852015:CAH852015 CJZ852015:CKD852015 CTV852015:CTZ852015 DDR852015:DDV852015 DNN852015:DNR852015 DXJ852015:DXN852015 EHF852015:EHJ852015 ERB852015:ERF852015 FAX852015:FBB852015 FKT852015:FKX852015 FUP852015:FUT852015 GEL852015:GEP852015 GOH852015:GOL852015 GYD852015:GYH852015 HHZ852015:HID852015 HRV852015:HRZ852015 IBR852015:IBV852015 ILN852015:ILR852015 IVJ852015:IVN852015 JFF852015:JFJ852015 JPB852015:JPF852015 JYX852015:JZB852015 KIT852015:KIX852015 KSP852015:KST852015 LCL852015:LCP852015 LMH852015:LML852015 LWD852015:LWH852015 MFZ852015:MGD852015 MPV852015:MPZ852015 MZR852015:MZV852015 NJN852015:NJR852015 NTJ852015:NTN852015 ODF852015:ODJ852015 ONB852015:ONF852015 OWX852015:OXB852015 PGT852015:PGX852015 PQP852015:PQT852015 QAL852015:QAP852015 QKH852015:QKL852015 QUD852015:QUH852015 RDZ852015:RED852015 RNV852015:RNZ852015 RXR852015:RXV852015 SHN852015:SHR852015 SRJ852015:SRN852015 TBF852015:TBJ852015 TLB852015:TLF852015 TUX852015:TVB852015 UET852015:UEX852015 UOP852015:UOT852015 UYL852015:UYP852015 VIH852015:VIL852015 VSD852015:VSH852015 WBZ852015:WCD852015 WLV852015:WLZ852015 WVR852015:WVV852015 J917551:N917551 JF917551:JJ917551 TB917551:TF917551 ACX917551:ADB917551 AMT917551:AMX917551 AWP917551:AWT917551 BGL917551:BGP917551 BQH917551:BQL917551 CAD917551:CAH917551 CJZ917551:CKD917551 CTV917551:CTZ917551 DDR917551:DDV917551 DNN917551:DNR917551 DXJ917551:DXN917551 EHF917551:EHJ917551 ERB917551:ERF917551 FAX917551:FBB917551 FKT917551:FKX917551 FUP917551:FUT917551 GEL917551:GEP917551 GOH917551:GOL917551 GYD917551:GYH917551 HHZ917551:HID917551 HRV917551:HRZ917551 IBR917551:IBV917551 ILN917551:ILR917551 IVJ917551:IVN917551 JFF917551:JFJ917551 JPB917551:JPF917551 JYX917551:JZB917551 KIT917551:KIX917551 KSP917551:KST917551 LCL917551:LCP917551 LMH917551:LML917551 LWD917551:LWH917551 MFZ917551:MGD917551 MPV917551:MPZ917551 MZR917551:MZV917551 NJN917551:NJR917551 NTJ917551:NTN917551 ODF917551:ODJ917551 ONB917551:ONF917551 OWX917551:OXB917551 PGT917551:PGX917551 PQP917551:PQT917551 QAL917551:QAP917551 QKH917551:QKL917551 QUD917551:QUH917551 RDZ917551:RED917551 RNV917551:RNZ917551 RXR917551:RXV917551 SHN917551:SHR917551 SRJ917551:SRN917551 TBF917551:TBJ917551 TLB917551:TLF917551 TUX917551:TVB917551 UET917551:UEX917551 UOP917551:UOT917551 UYL917551:UYP917551 VIH917551:VIL917551 VSD917551:VSH917551 WBZ917551:WCD917551 WLV917551:WLZ917551 WVR917551:WVV917551 J983087:N983087 JF983087:JJ983087 TB983087:TF983087 ACX983087:ADB983087 AMT983087:AMX983087 AWP983087:AWT983087 BGL983087:BGP983087 BQH983087:BQL983087 CAD983087:CAH983087 CJZ983087:CKD983087 CTV983087:CTZ983087 DDR983087:DDV983087 DNN983087:DNR983087 DXJ983087:DXN983087 EHF983087:EHJ983087 ERB983087:ERF983087 FAX983087:FBB983087 FKT983087:FKX983087 FUP983087:FUT983087 GEL983087:GEP983087 GOH983087:GOL983087 GYD983087:GYH983087 HHZ983087:HID983087 HRV983087:HRZ983087 IBR983087:IBV983087 ILN983087:ILR983087 IVJ983087:IVN983087 JFF983087:JFJ983087 JPB983087:JPF983087 JYX983087:JZB983087 KIT983087:KIX983087 KSP983087:KST983087 LCL983087:LCP983087 LMH983087:LML983087 LWD983087:LWH983087 MFZ983087:MGD983087 MPV983087:MPZ983087 MZR983087:MZV983087 NJN983087:NJR983087 NTJ983087:NTN983087 ODF983087:ODJ983087 ONB983087:ONF983087 OWX983087:OXB983087 PGT983087:PGX983087 PQP983087:PQT983087 QAL983087:QAP983087 QKH983087:QKL983087 QUD983087:QUH983087 RDZ983087:RED983087 RNV983087:RNZ983087 RXR983087:RXV983087 SHN983087:SHR983087 SRJ983087:SRN983087 TBF983087:TBJ983087 TLB983087:TLF983087 TUX983087:TVB983087 UET983087:UEX983087 UOP983087:UOT983087 UYL983087:UYP983087 VIH983087:VIL983087 VSD983087:VSH983087 WBZ983087:WCD983087 WLV983087:WLZ983087 WVR983087:WVV983087" xr:uid="{00000000-0002-0000-0900-00002A000000}"/>
    <dataValidation allowBlank="1" showInputMessage="1" showErrorMessage="1" prompt="Total  Alzheimer Beds available/operating" sqref="J46:N46 JF46:JJ46 TB46:TF46 ACX46:ADB46 AMT46:AMX46 AWP46:AWT46 BGL46:BGP46 BQH46:BQL46 CAD46:CAH46 CJZ46:CKD46 CTV46:CTZ46 DDR46:DDV46 DNN46:DNR46 DXJ46:DXN46 EHF46:EHJ46 ERB46:ERF46 FAX46:FBB46 FKT46:FKX46 FUP46:FUT46 GEL46:GEP46 GOH46:GOL46 GYD46:GYH46 HHZ46:HID46 HRV46:HRZ46 IBR46:IBV46 ILN46:ILR46 IVJ46:IVN46 JFF46:JFJ46 JPB46:JPF46 JYX46:JZB46 KIT46:KIX46 KSP46:KST46 LCL46:LCP46 LMH46:LML46 LWD46:LWH46 MFZ46:MGD46 MPV46:MPZ46 MZR46:MZV46 NJN46:NJR46 NTJ46:NTN46 ODF46:ODJ46 ONB46:ONF46 OWX46:OXB46 PGT46:PGX46 PQP46:PQT46 QAL46:QAP46 QKH46:QKL46 QUD46:QUH46 RDZ46:RED46 RNV46:RNZ46 RXR46:RXV46 SHN46:SHR46 SRJ46:SRN46 TBF46:TBJ46 TLB46:TLF46 TUX46:TVB46 UET46:UEX46 UOP46:UOT46 UYL46:UYP46 VIH46:VIL46 VSD46:VSH46 WBZ46:WCD46 WLV46:WLZ46 WVR46:WVV46 J65582:N65582 JF65582:JJ65582 TB65582:TF65582 ACX65582:ADB65582 AMT65582:AMX65582 AWP65582:AWT65582 BGL65582:BGP65582 BQH65582:BQL65582 CAD65582:CAH65582 CJZ65582:CKD65582 CTV65582:CTZ65582 DDR65582:DDV65582 DNN65582:DNR65582 DXJ65582:DXN65582 EHF65582:EHJ65582 ERB65582:ERF65582 FAX65582:FBB65582 FKT65582:FKX65582 FUP65582:FUT65582 GEL65582:GEP65582 GOH65582:GOL65582 GYD65582:GYH65582 HHZ65582:HID65582 HRV65582:HRZ65582 IBR65582:IBV65582 ILN65582:ILR65582 IVJ65582:IVN65582 JFF65582:JFJ65582 JPB65582:JPF65582 JYX65582:JZB65582 KIT65582:KIX65582 KSP65582:KST65582 LCL65582:LCP65582 LMH65582:LML65582 LWD65582:LWH65582 MFZ65582:MGD65582 MPV65582:MPZ65582 MZR65582:MZV65582 NJN65582:NJR65582 NTJ65582:NTN65582 ODF65582:ODJ65582 ONB65582:ONF65582 OWX65582:OXB65582 PGT65582:PGX65582 PQP65582:PQT65582 QAL65582:QAP65582 QKH65582:QKL65582 QUD65582:QUH65582 RDZ65582:RED65582 RNV65582:RNZ65582 RXR65582:RXV65582 SHN65582:SHR65582 SRJ65582:SRN65582 TBF65582:TBJ65582 TLB65582:TLF65582 TUX65582:TVB65582 UET65582:UEX65582 UOP65582:UOT65582 UYL65582:UYP65582 VIH65582:VIL65582 VSD65582:VSH65582 WBZ65582:WCD65582 WLV65582:WLZ65582 WVR65582:WVV65582 J131118:N131118 JF131118:JJ131118 TB131118:TF131118 ACX131118:ADB131118 AMT131118:AMX131118 AWP131118:AWT131118 BGL131118:BGP131118 BQH131118:BQL131118 CAD131118:CAH131118 CJZ131118:CKD131118 CTV131118:CTZ131118 DDR131118:DDV131118 DNN131118:DNR131118 DXJ131118:DXN131118 EHF131118:EHJ131118 ERB131118:ERF131118 FAX131118:FBB131118 FKT131118:FKX131118 FUP131118:FUT131118 GEL131118:GEP131118 GOH131118:GOL131118 GYD131118:GYH131118 HHZ131118:HID131118 HRV131118:HRZ131118 IBR131118:IBV131118 ILN131118:ILR131118 IVJ131118:IVN131118 JFF131118:JFJ131118 JPB131118:JPF131118 JYX131118:JZB131118 KIT131118:KIX131118 KSP131118:KST131118 LCL131118:LCP131118 LMH131118:LML131118 LWD131118:LWH131118 MFZ131118:MGD131118 MPV131118:MPZ131118 MZR131118:MZV131118 NJN131118:NJR131118 NTJ131118:NTN131118 ODF131118:ODJ131118 ONB131118:ONF131118 OWX131118:OXB131118 PGT131118:PGX131118 PQP131118:PQT131118 QAL131118:QAP131118 QKH131118:QKL131118 QUD131118:QUH131118 RDZ131118:RED131118 RNV131118:RNZ131118 RXR131118:RXV131118 SHN131118:SHR131118 SRJ131118:SRN131118 TBF131118:TBJ131118 TLB131118:TLF131118 TUX131118:TVB131118 UET131118:UEX131118 UOP131118:UOT131118 UYL131118:UYP131118 VIH131118:VIL131118 VSD131118:VSH131118 WBZ131118:WCD131118 WLV131118:WLZ131118 WVR131118:WVV131118 J196654:N196654 JF196654:JJ196654 TB196654:TF196654 ACX196654:ADB196654 AMT196654:AMX196654 AWP196654:AWT196654 BGL196654:BGP196654 BQH196654:BQL196654 CAD196654:CAH196654 CJZ196654:CKD196654 CTV196654:CTZ196654 DDR196654:DDV196654 DNN196654:DNR196654 DXJ196654:DXN196654 EHF196654:EHJ196654 ERB196654:ERF196654 FAX196654:FBB196654 FKT196654:FKX196654 FUP196654:FUT196654 GEL196654:GEP196654 GOH196654:GOL196654 GYD196654:GYH196654 HHZ196654:HID196654 HRV196654:HRZ196654 IBR196654:IBV196654 ILN196654:ILR196654 IVJ196654:IVN196654 JFF196654:JFJ196654 JPB196654:JPF196654 JYX196654:JZB196654 KIT196654:KIX196654 KSP196654:KST196654 LCL196654:LCP196654 LMH196654:LML196654 LWD196654:LWH196654 MFZ196654:MGD196654 MPV196654:MPZ196654 MZR196654:MZV196654 NJN196654:NJR196654 NTJ196654:NTN196654 ODF196654:ODJ196654 ONB196654:ONF196654 OWX196654:OXB196654 PGT196654:PGX196654 PQP196654:PQT196654 QAL196654:QAP196654 QKH196654:QKL196654 QUD196654:QUH196654 RDZ196654:RED196654 RNV196654:RNZ196654 RXR196654:RXV196654 SHN196654:SHR196654 SRJ196654:SRN196654 TBF196654:TBJ196654 TLB196654:TLF196654 TUX196654:TVB196654 UET196654:UEX196654 UOP196654:UOT196654 UYL196654:UYP196654 VIH196654:VIL196654 VSD196654:VSH196654 WBZ196654:WCD196654 WLV196654:WLZ196654 WVR196654:WVV196654 J262190:N262190 JF262190:JJ262190 TB262190:TF262190 ACX262190:ADB262190 AMT262190:AMX262190 AWP262190:AWT262190 BGL262190:BGP262190 BQH262190:BQL262190 CAD262190:CAH262190 CJZ262190:CKD262190 CTV262190:CTZ262190 DDR262190:DDV262190 DNN262190:DNR262190 DXJ262190:DXN262190 EHF262190:EHJ262190 ERB262190:ERF262190 FAX262190:FBB262190 FKT262190:FKX262190 FUP262190:FUT262190 GEL262190:GEP262190 GOH262190:GOL262190 GYD262190:GYH262190 HHZ262190:HID262190 HRV262190:HRZ262190 IBR262190:IBV262190 ILN262190:ILR262190 IVJ262190:IVN262190 JFF262190:JFJ262190 JPB262190:JPF262190 JYX262190:JZB262190 KIT262190:KIX262190 KSP262190:KST262190 LCL262190:LCP262190 LMH262190:LML262190 LWD262190:LWH262190 MFZ262190:MGD262190 MPV262190:MPZ262190 MZR262190:MZV262190 NJN262190:NJR262190 NTJ262190:NTN262190 ODF262190:ODJ262190 ONB262190:ONF262190 OWX262190:OXB262190 PGT262190:PGX262190 PQP262190:PQT262190 QAL262190:QAP262190 QKH262190:QKL262190 QUD262190:QUH262190 RDZ262190:RED262190 RNV262190:RNZ262190 RXR262190:RXV262190 SHN262190:SHR262190 SRJ262190:SRN262190 TBF262190:TBJ262190 TLB262190:TLF262190 TUX262190:TVB262190 UET262190:UEX262190 UOP262190:UOT262190 UYL262190:UYP262190 VIH262190:VIL262190 VSD262190:VSH262190 WBZ262190:WCD262190 WLV262190:WLZ262190 WVR262190:WVV262190 J327726:N327726 JF327726:JJ327726 TB327726:TF327726 ACX327726:ADB327726 AMT327726:AMX327726 AWP327726:AWT327726 BGL327726:BGP327726 BQH327726:BQL327726 CAD327726:CAH327726 CJZ327726:CKD327726 CTV327726:CTZ327726 DDR327726:DDV327726 DNN327726:DNR327726 DXJ327726:DXN327726 EHF327726:EHJ327726 ERB327726:ERF327726 FAX327726:FBB327726 FKT327726:FKX327726 FUP327726:FUT327726 GEL327726:GEP327726 GOH327726:GOL327726 GYD327726:GYH327726 HHZ327726:HID327726 HRV327726:HRZ327726 IBR327726:IBV327726 ILN327726:ILR327726 IVJ327726:IVN327726 JFF327726:JFJ327726 JPB327726:JPF327726 JYX327726:JZB327726 KIT327726:KIX327726 KSP327726:KST327726 LCL327726:LCP327726 LMH327726:LML327726 LWD327726:LWH327726 MFZ327726:MGD327726 MPV327726:MPZ327726 MZR327726:MZV327726 NJN327726:NJR327726 NTJ327726:NTN327726 ODF327726:ODJ327726 ONB327726:ONF327726 OWX327726:OXB327726 PGT327726:PGX327726 PQP327726:PQT327726 QAL327726:QAP327726 QKH327726:QKL327726 QUD327726:QUH327726 RDZ327726:RED327726 RNV327726:RNZ327726 RXR327726:RXV327726 SHN327726:SHR327726 SRJ327726:SRN327726 TBF327726:TBJ327726 TLB327726:TLF327726 TUX327726:TVB327726 UET327726:UEX327726 UOP327726:UOT327726 UYL327726:UYP327726 VIH327726:VIL327726 VSD327726:VSH327726 WBZ327726:WCD327726 WLV327726:WLZ327726 WVR327726:WVV327726 J393262:N393262 JF393262:JJ393262 TB393262:TF393262 ACX393262:ADB393262 AMT393262:AMX393262 AWP393262:AWT393262 BGL393262:BGP393262 BQH393262:BQL393262 CAD393262:CAH393262 CJZ393262:CKD393262 CTV393262:CTZ393262 DDR393262:DDV393262 DNN393262:DNR393262 DXJ393262:DXN393262 EHF393262:EHJ393262 ERB393262:ERF393262 FAX393262:FBB393262 FKT393262:FKX393262 FUP393262:FUT393262 GEL393262:GEP393262 GOH393262:GOL393262 GYD393262:GYH393262 HHZ393262:HID393262 HRV393262:HRZ393262 IBR393262:IBV393262 ILN393262:ILR393262 IVJ393262:IVN393262 JFF393262:JFJ393262 JPB393262:JPF393262 JYX393262:JZB393262 KIT393262:KIX393262 KSP393262:KST393262 LCL393262:LCP393262 LMH393262:LML393262 LWD393262:LWH393262 MFZ393262:MGD393262 MPV393262:MPZ393262 MZR393262:MZV393262 NJN393262:NJR393262 NTJ393262:NTN393262 ODF393262:ODJ393262 ONB393262:ONF393262 OWX393262:OXB393262 PGT393262:PGX393262 PQP393262:PQT393262 QAL393262:QAP393262 QKH393262:QKL393262 QUD393262:QUH393262 RDZ393262:RED393262 RNV393262:RNZ393262 RXR393262:RXV393262 SHN393262:SHR393262 SRJ393262:SRN393262 TBF393262:TBJ393262 TLB393262:TLF393262 TUX393262:TVB393262 UET393262:UEX393262 UOP393262:UOT393262 UYL393262:UYP393262 VIH393262:VIL393262 VSD393262:VSH393262 WBZ393262:WCD393262 WLV393262:WLZ393262 WVR393262:WVV393262 J458798:N458798 JF458798:JJ458798 TB458798:TF458798 ACX458798:ADB458798 AMT458798:AMX458798 AWP458798:AWT458798 BGL458798:BGP458798 BQH458798:BQL458798 CAD458798:CAH458798 CJZ458798:CKD458798 CTV458798:CTZ458798 DDR458798:DDV458798 DNN458798:DNR458798 DXJ458798:DXN458798 EHF458798:EHJ458798 ERB458798:ERF458798 FAX458798:FBB458798 FKT458798:FKX458798 FUP458798:FUT458798 GEL458798:GEP458798 GOH458798:GOL458798 GYD458798:GYH458798 HHZ458798:HID458798 HRV458798:HRZ458798 IBR458798:IBV458798 ILN458798:ILR458798 IVJ458798:IVN458798 JFF458798:JFJ458798 JPB458798:JPF458798 JYX458798:JZB458798 KIT458798:KIX458798 KSP458798:KST458798 LCL458798:LCP458798 LMH458798:LML458798 LWD458798:LWH458798 MFZ458798:MGD458798 MPV458798:MPZ458798 MZR458798:MZV458798 NJN458798:NJR458798 NTJ458798:NTN458798 ODF458798:ODJ458798 ONB458798:ONF458798 OWX458798:OXB458798 PGT458798:PGX458798 PQP458798:PQT458798 QAL458798:QAP458798 QKH458798:QKL458798 QUD458798:QUH458798 RDZ458798:RED458798 RNV458798:RNZ458798 RXR458798:RXV458798 SHN458798:SHR458798 SRJ458798:SRN458798 TBF458798:TBJ458798 TLB458798:TLF458798 TUX458798:TVB458798 UET458798:UEX458798 UOP458798:UOT458798 UYL458798:UYP458798 VIH458798:VIL458798 VSD458798:VSH458798 WBZ458798:WCD458798 WLV458798:WLZ458798 WVR458798:WVV458798 J524334:N524334 JF524334:JJ524334 TB524334:TF524334 ACX524334:ADB524334 AMT524334:AMX524334 AWP524334:AWT524334 BGL524334:BGP524334 BQH524334:BQL524334 CAD524334:CAH524334 CJZ524334:CKD524334 CTV524334:CTZ524334 DDR524334:DDV524334 DNN524334:DNR524334 DXJ524334:DXN524334 EHF524334:EHJ524334 ERB524334:ERF524334 FAX524334:FBB524334 FKT524334:FKX524334 FUP524334:FUT524334 GEL524334:GEP524334 GOH524334:GOL524334 GYD524334:GYH524334 HHZ524334:HID524334 HRV524334:HRZ524334 IBR524334:IBV524334 ILN524334:ILR524334 IVJ524334:IVN524334 JFF524334:JFJ524334 JPB524334:JPF524334 JYX524334:JZB524334 KIT524334:KIX524334 KSP524334:KST524334 LCL524334:LCP524334 LMH524334:LML524334 LWD524334:LWH524334 MFZ524334:MGD524334 MPV524334:MPZ524334 MZR524334:MZV524334 NJN524334:NJR524334 NTJ524334:NTN524334 ODF524334:ODJ524334 ONB524334:ONF524334 OWX524334:OXB524334 PGT524334:PGX524334 PQP524334:PQT524334 QAL524334:QAP524334 QKH524334:QKL524334 QUD524334:QUH524334 RDZ524334:RED524334 RNV524334:RNZ524334 RXR524334:RXV524334 SHN524334:SHR524334 SRJ524334:SRN524334 TBF524334:TBJ524334 TLB524334:TLF524334 TUX524334:TVB524334 UET524334:UEX524334 UOP524334:UOT524334 UYL524334:UYP524334 VIH524334:VIL524334 VSD524334:VSH524334 WBZ524334:WCD524334 WLV524334:WLZ524334 WVR524334:WVV524334 J589870:N589870 JF589870:JJ589870 TB589870:TF589870 ACX589870:ADB589870 AMT589870:AMX589870 AWP589870:AWT589870 BGL589870:BGP589870 BQH589870:BQL589870 CAD589870:CAH589870 CJZ589870:CKD589870 CTV589870:CTZ589870 DDR589870:DDV589870 DNN589870:DNR589870 DXJ589870:DXN589870 EHF589870:EHJ589870 ERB589870:ERF589870 FAX589870:FBB589870 FKT589870:FKX589870 FUP589870:FUT589870 GEL589870:GEP589870 GOH589870:GOL589870 GYD589870:GYH589870 HHZ589870:HID589870 HRV589870:HRZ589870 IBR589870:IBV589870 ILN589870:ILR589870 IVJ589870:IVN589870 JFF589870:JFJ589870 JPB589870:JPF589870 JYX589870:JZB589870 KIT589870:KIX589870 KSP589870:KST589870 LCL589870:LCP589870 LMH589870:LML589870 LWD589870:LWH589870 MFZ589870:MGD589870 MPV589870:MPZ589870 MZR589870:MZV589870 NJN589870:NJR589870 NTJ589870:NTN589870 ODF589870:ODJ589870 ONB589870:ONF589870 OWX589870:OXB589870 PGT589870:PGX589870 PQP589870:PQT589870 QAL589870:QAP589870 QKH589870:QKL589870 QUD589870:QUH589870 RDZ589870:RED589870 RNV589870:RNZ589870 RXR589870:RXV589870 SHN589870:SHR589870 SRJ589870:SRN589870 TBF589870:TBJ589870 TLB589870:TLF589870 TUX589870:TVB589870 UET589870:UEX589870 UOP589870:UOT589870 UYL589870:UYP589870 VIH589870:VIL589870 VSD589870:VSH589870 WBZ589870:WCD589870 WLV589870:WLZ589870 WVR589870:WVV589870 J655406:N655406 JF655406:JJ655406 TB655406:TF655406 ACX655406:ADB655406 AMT655406:AMX655406 AWP655406:AWT655406 BGL655406:BGP655406 BQH655406:BQL655406 CAD655406:CAH655406 CJZ655406:CKD655406 CTV655406:CTZ655406 DDR655406:DDV655406 DNN655406:DNR655406 DXJ655406:DXN655406 EHF655406:EHJ655406 ERB655406:ERF655406 FAX655406:FBB655406 FKT655406:FKX655406 FUP655406:FUT655406 GEL655406:GEP655406 GOH655406:GOL655406 GYD655406:GYH655406 HHZ655406:HID655406 HRV655406:HRZ655406 IBR655406:IBV655406 ILN655406:ILR655406 IVJ655406:IVN655406 JFF655406:JFJ655406 JPB655406:JPF655406 JYX655406:JZB655406 KIT655406:KIX655406 KSP655406:KST655406 LCL655406:LCP655406 LMH655406:LML655406 LWD655406:LWH655406 MFZ655406:MGD655406 MPV655406:MPZ655406 MZR655406:MZV655406 NJN655406:NJR655406 NTJ655406:NTN655406 ODF655406:ODJ655406 ONB655406:ONF655406 OWX655406:OXB655406 PGT655406:PGX655406 PQP655406:PQT655406 QAL655406:QAP655406 QKH655406:QKL655406 QUD655406:QUH655406 RDZ655406:RED655406 RNV655406:RNZ655406 RXR655406:RXV655406 SHN655406:SHR655406 SRJ655406:SRN655406 TBF655406:TBJ655406 TLB655406:TLF655406 TUX655406:TVB655406 UET655406:UEX655406 UOP655406:UOT655406 UYL655406:UYP655406 VIH655406:VIL655406 VSD655406:VSH655406 WBZ655406:WCD655406 WLV655406:WLZ655406 WVR655406:WVV655406 J720942:N720942 JF720942:JJ720942 TB720942:TF720942 ACX720942:ADB720942 AMT720942:AMX720942 AWP720942:AWT720942 BGL720942:BGP720942 BQH720942:BQL720942 CAD720942:CAH720942 CJZ720942:CKD720942 CTV720942:CTZ720942 DDR720942:DDV720942 DNN720942:DNR720942 DXJ720942:DXN720942 EHF720942:EHJ720942 ERB720942:ERF720942 FAX720942:FBB720942 FKT720942:FKX720942 FUP720942:FUT720942 GEL720942:GEP720942 GOH720942:GOL720942 GYD720942:GYH720942 HHZ720942:HID720942 HRV720942:HRZ720942 IBR720942:IBV720942 ILN720942:ILR720942 IVJ720942:IVN720942 JFF720942:JFJ720942 JPB720942:JPF720942 JYX720942:JZB720942 KIT720942:KIX720942 KSP720942:KST720942 LCL720942:LCP720942 LMH720942:LML720942 LWD720942:LWH720942 MFZ720942:MGD720942 MPV720942:MPZ720942 MZR720942:MZV720942 NJN720942:NJR720942 NTJ720942:NTN720942 ODF720942:ODJ720942 ONB720942:ONF720942 OWX720942:OXB720942 PGT720942:PGX720942 PQP720942:PQT720942 QAL720942:QAP720942 QKH720942:QKL720942 QUD720942:QUH720942 RDZ720942:RED720942 RNV720942:RNZ720942 RXR720942:RXV720942 SHN720942:SHR720942 SRJ720942:SRN720942 TBF720942:TBJ720942 TLB720942:TLF720942 TUX720942:TVB720942 UET720942:UEX720942 UOP720942:UOT720942 UYL720942:UYP720942 VIH720942:VIL720942 VSD720942:VSH720942 WBZ720942:WCD720942 WLV720942:WLZ720942 WVR720942:WVV720942 J786478:N786478 JF786478:JJ786478 TB786478:TF786478 ACX786478:ADB786478 AMT786478:AMX786478 AWP786478:AWT786478 BGL786478:BGP786478 BQH786478:BQL786478 CAD786478:CAH786478 CJZ786478:CKD786478 CTV786478:CTZ786478 DDR786478:DDV786478 DNN786478:DNR786478 DXJ786478:DXN786478 EHF786478:EHJ786478 ERB786478:ERF786478 FAX786478:FBB786478 FKT786478:FKX786478 FUP786478:FUT786478 GEL786478:GEP786478 GOH786478:GOL786478 GYD786478:GYH786478 HHZ786478:HID786478 HRV786478:HRZ786478 IBR786478:IBV786478 ILN786478:ILR786478 IVJ786478:IVN786478 JFF786478:JFJ786478 JPB786478:JPF786478 JYX786478:JZB786478 KIT786478:KIX786478 KSP786478:KST786478 LCL786478:LCP786478 LMH786478:LML786478 LWD786478:LWH786478 MFZ786478:MGD786478 MPV786478:MPZ786478 MZR786478:MZV786478 NJN786478:NJR786478 NTJ786478:NTN786478 ODF786478:ODJ786478 ONB786478:ONF786478 OWX786478:OXB786478 PGT786478:PGX786478 PQP786478:PQT786478 QAL786478:QAP786478 QKH786478:QKL786478 QUD786478:QUH786478 RDZ786478:RED786478 RNV786478:RNZ786478 RXR786478:RXV786478 SHN786478:SHR786478 SRJ786478:SRN786478 TBF786478:TBJ786478 TLB786478:TLF786478 TUX786478:TVB786478 UET786478:UEX786478 UOP786478:UOT786478 UYL786478:UYP786478 VIH786478:VIL786478 VSD786478:VSH786478 WBZ786478:WCD786478 WLV786478:WLZ786478 WVR786478:WVV786478 J852014:N852014 JF852014:JJ852014 TB852014:TF852014 ACX852014:ADB852014 AMT852014:AMX852014 AWP852014:AWT852014 BGL852014:BGP852014 BQH852014:BQL852014 CAD852014:CAH852014 CJZ852014:CKD852014 CTV852014:CTZ852014 DDR852014:DDV852014 DNN852014:DNR852014 DXJ852014:DXN852014 EHF852014:EHJ852014 ERB852014:ERF852014 FAX852014:FBB852014 FKT852014:FKX852014 FUP852014:FUT852014 GEL852014:GEP852014 GOH852014:GOL852014 GYD852014:GYH852014 HHZ852014:HID852014 HRV852014:HRZ852014 IBR852014:IBV852014 ILN852014:ILR852014 IVJ852014:IVN852014 JFF852014:JFJ852014 JPB852014:JPF852014 JYX852014:JZB852014 KIT852014:KIX852014 KSP852014:KST852014 LCL852014:LCP852014 LMH852014:LML852014 LWD852014:LWH852014 MFZ852014:MGD852014 MPV852014:MPZ852014 MZR852014:MZV852014 NJN852014:NJR852014 NTJ852014:NTN852014 ODF852014:ODJ852014 ONB852014:ONF852014 OWX852014:OXB852014 PGT852014:PGX852014 PQP852014:PQT852014 QAL852014:QAP852014 QKH852014:QKL852014 QUD852014:QUH852014 RDZ852014:RED852014 RNV852014:RNZ852014 RXR852014:RXV852014 SHN852014:SHR852014 SRJ852014:SRN852014 TBF852014:TBJ852014 TLB852014:TLF852014 TUX852014:TVB852014 UET852014:UEX852014 UOP852014:UOT852014 UYL852014:UYP852014 VIH852014:VIL852014 VSD852014:VSH852014 WBZ852014:WCD852014 WLV852014:WLZ852014 WVR852014:WVV852014 J917550:N917550 JF917550:JJ917550 TB917550:TF917550 ACX917550:ADB917550 AMT917550:AMX917550 AWP917550:AWT917550 BGL917550:BGP917550 BQH917550:BQL917550 CAD917550:CAH917550 CJZ917550:CKD917550 CTV917550:CTZ917550 DDR917550:DDV917550 DNN917550:DNR917550 DXJ917550:DXN917550 EHF917550:EHJ917550 ERB917550:ERF917550 FAX917550:FBB917550 FKT917550:FKX917550 FUP917550:FUT917550 GEL917550:GEP917550 GOH917550:GOL917550 GYD917550:GYH917550 HHZ917550:HID917550 HRV917550:HRZ917550 IBR917550:IBV917550 ILN917550:ILR917550 IVJ917550:IVN917550 JFF917550:JFJ917550 JPB917550:JPF917550 JYX917550:JZB917550 KIT917550:KIX917550 KSP917550:KST917550 LCL917550:LCP917550 LMH917550:LML917550 LWD917550:LWH917550 MFZ917550:MGD917550 MPV917550:MPZ917550 MZR917550:MZV917550 NJN917550:NJR917550 NTJ917550:NTN917550 ODF917550:ODJ917550 ONB917550:ONF917550 OWX917550:OXB917550 PGT917550:PGX917550 PQP917550:PQT917550 QAL917550:QAP917550 QKH917550:QKL917550 QUD917550:QUH917550 RDZ917550:RED917550 RNV917550:RNZ917550 RXR917550:RXV917550 SHN917550:SHR917550 SRJ917550:SRN917550 TBF917550:TBJ917550 TLB917550:TLF917550 TUX917550:TVB917550 UET917550:UEX917550 UOP917550:UOT917550 UYL917550:UYP917550 VIH917550:VIL917550 VSD917550:VSH917550 WBZ917550:WCD917550 WLV917550:WLZ917550 WVR917550:WVV917550 J983086:N983086 JF983086:JJ983086 TB983086:TF983086 ACX983086:ADB983086 AMT983086:AMX983086 AWP983086:AWT983086 BGL983086:BGP983086 BQH983086:BQL983086 CAD983086:CAH983086 CJZ983086:CKD983086 CTV983086:CTZ983086 DDR983086:DDV983086 DNN983086:DNR983086 DXJ983086:DXN983086 EHF983086:EHJ983086 ERB983086:ERF983086 FAX983086:FBB983086 FKT983086:FKX983086 FUP983086:FUT983086 GEL983086:GEP983086 GOH983086:GOL983086 GYD983086:GYH983086 HHZ983086:HID983086 HRV983086:HRZ983086 IBR983086:IBV983086 ILN983086:ILR983086 IVJ983086:IVN983086 JFF983086:JFJ983086 JPB983086:JPF983086 JYX983086:JZB983086 KIT983086:KIX983086 KSP983086:KST983086 LCL983086:LCP983086 LMH983086:LML983086 LWD983086:LWH983086 MFZ983086:MGD983086 MPV983086:MPZ983086 MZR983086:MZV983086 NJN983086:NJR983086 NTJ983086:NTN983086 ODF983086:ODJ983086 ONB983086:ONF983086 OWX983086:OXB983086 PGT983086:PGX983086 PQP983086:PQT983086 QAL983086:QAP983086 QKH983086:QKL983086 QUD983086:QUH983086 RDZ983086:RED983086 RNV983086:RNZ983086 RXR983086:RXV983086 SHN983086:SHR983086 SRJ983086:SRN983086 TBF983086:TBJ983086 TLB983086:TLF983086 TUX983086:TVB983086 UET983086:UEX983086 UOP983086:UOT983086 UYL983086:UYP983086 VIH983086:VIL983086 VSD983086:VSH983086 WBZ983086:WCD983086 WLV983086:WLZ983086 WVR983086:WVV983086" xr:uid="{00000000-0002-0000-0900-00002B000000}"/>
    <dataValidation allowBlank="1" showInputMessage="1" showErrorMessage="1" prompt="Total Assisted Living (ALF)  Beds/Units available/operating" sqref="J45:N45 JF45:JJ45 TB45:TF45 ACX45:ADB45 AMT45:AMX45 AWP45:AWT45 BGL45:BGP45 BQH45:BQL45 CAD45:CAH45 CJZ45:CKD45 CTV45:CTZ45 DDR45:DDV45 DNN45:DNR45 DXJ45:DXN45 EHF45:EHJ45 ERB45:ERF45 FAX45:FBB45 FKT45:FKX45 FUP45:FUT45 GEL45:GEP45 GOH45:GOL45 GYD45:GYH45 HHZ45:HID45 HRV45:HRZ45 IBR45:IBV45 ILN45:ILR45 IVJ45:IVN45 JFF45:JFJ45 JPB45:JPF45 JYX45:JZB45 KIT45:KIX45 KSP45:KST45 LCL45:LCP45 LMH45:LML45 LWD45:LWH45 MFZ45:MGD45 MPV45:MPZ45 MZR45:MZV45 NJN45:NJR45 NTJ45:NTN45 ODF45:ODJ45 ONB45:ONF45 OWX45:OXB45 PGT45:PGX45 PQP45:PQT45 QAL45:QAP45 QKH45:QKL45 QUD45:QUH45 RDZ45:RED45 RNV45:RNZ45 RXR45:RXV45 SHN45:SHR45 SRJ45:SRN45 TBF45:TBJ45 TLB45:TLF45 TUX45:TVB45 UET45:UEX45 UOP45:UOT45 UYL45:UYP45 VIH45:VIL45 VSD45:VSH45 WBZ45:WCD45 WLV45:WLZ45 WVR45:WVV45 J65581:N65581 JF65581:JJ65581 TB65581:TF65581 ACX65581:ADB65581 AMT65581:AMX65581 AWP65581:AWT65581 BGL65581:BGP65581 BQH65581:BQL65581 CAD65581:CAH65581 CJZ65581:CKD65581 CTV65581:CTZ65581 DDR65581:DDV65581 DNN65581:DNR65581 DXJ65581:DXN65581 EHF65581:EHJ65581 ERB65581:ERF65581 FAX65581:FBB65581 FKT65581:FKX65581 FUP65581:FUT65581 GEL65581:GEP65581 GOH65581:GOL65581 GYD65581:GYH65581 HHZ65581:HID65581 HRV65581:HRZ65581 IBR65581:IBV65581 ILN65581:ILR65581 IVJ65581:IVN65581 JFF65581:JFJ65581 JPB65581:JPF65581 JYX65581:JZB65581 KIT65581:KIX65581 KSP65581:KST65581 LCL65581:LCP65581 LMH65581:LML65581 LWD65581:LWH65581 MFZ65581:MGD65581 MPV65581:MPZ65581 MZR65581:MZV65581 NJN65581:NJR65581 NTJ65581:NTN65581 ODF65581:ODJ65581 ONB65581:ONF65581 OWX65581:OXB65581 PGT65581:PGX65581 PQP65581:PQT65581 QAL65581:QAP65581 QKH65581:QKL65581 QUD65581:QUH65581 RDZ65581:RED65581 RNV65581:RNZ65581 RXR65581:RXV65581 SHN65581:SHR65581 SRJ65581:SRN65581 TBF65581:TBJ65581 TLB65581:TLF65581 TUX65581:TVB65581 UET65581:UEX65581 UOP65581:UOT65581 UYL65581:UYP65581 VIH65581:VIL65581 VSD65581:VSH65581 WBZ65581:WCD65581 WLV65581:WLZ65581 WVR65581:WVV65581 J131117:N131117 JF131117:JJ131117 TB131117:TF131117 ACX131117:ADB131117 AMT131117:AMX131117 AWP131117:AWT131117 BGL131117:BGP131117 BQH131117:BQL131117 CAD131117:CAH131117 CJZ131117:CKD131117 CTV131117:CTZ131117 DDR131117:DDV131117 DNN131117:DNR131117 DXJ131117:DXN131117 EHF131117:EHJ131117 ERB131117:ERF131117 FAX131117:FBB131117 FKT131117:FKX131117 FUP131117:FUT131117 GEL131117:GEP131117 GOH131117:GOL131117 GYD131117:GYH131117 HHZ131117:HID131117 HRV131117:HRZ131117 IBR131117:IBV131117 ILN131117:ILR131117 IVJ131117:IVN131117 JFF131117:JFJ131117 JPB131117:JPF131117 JYX131117:JZB131117 KIT131117:KIX131117 KSP131117:KST131117 LCL131117:LCP131117 LMH131117:LML131117 LWD131117:LWH131117 MFZ131117:MGD131117 MPV131117:MPZ131117 MZR131117:MZV131117 NJN131117:NJR131117 NTJ131117:NTN131117 ODF131117:ODJ131117 ONB131117:ONF131117 OWX131117:OXB131117 PGT131117:PGX131117 PQP131117:PQT131117 QAL131117:QAP131117 QKH131117:QKL131117 QUD131117:QUH131117 RDZ131117:RED131117 RNV131117:RNZ131117 RXR131117:RXV131117 SHN131117:SHR131117 SRJ131117:SRN131117 TBF131117:TBJ131117 TLB131117:TLF131117 TUX131117:TVB131117 UET131117:UEX131117 UOP131117:UOT131117 UYL131117:UYP131117 VIH131117:VIL131117 VSD131117:VSH131117 WBZ131117:WCD131117 WLV131117:WLZ131117 WVR131117:WVV131117 J196653:N196653 JF196653:JJ196653 TB196653:TF196653 ACX196653:ADB196653 AMT196653:AMX196653 AWP196653:AWT196653 BGL196653:BGP196653 BQH196653:BQL196653 CAD196653:CAH196653 CJZ196653:CKD196653 CTV196653:CTZ196653 DDR196653:DDV196653 DNN196653:DNR196653 DXJ196653:DXN196653 EHF196653:EHJ196653 ERB196653:ERF196653 FAX196653:FBB196653 FKT196653:FKX196653 FUP196653:FUT196653 GEL196653:GEP196653 GOH196653:GOL196653 GYD196653:GYH196653 HHZ196653:HID196653 HRV196653:HRZ196653 IBR196653:IBV196653 ILN196653:ILR196653 IVJ196653:IVN196653 JFF196653:JFJ196653 JPB196653:JPF196653 JYX196653:JZB196653 KIT196653:KIX196653 KSP196653:KST196653 LCL196653:LCP196653 LMH196653:LML196653 LWD196653:LWH196653 MFZ196653:MGD196653 MPV196653:MPZ196653 MZR196653:MZV196653 NJN196653:NJR196653 NTJ196653:NTN196653 ODF196653:ODJ196653 ONB196653:ONF196653 OWX196653:OXB196653 PGT196653:PGX196653 PQP196653:PQT196653 QAL196653:QAP196653 QKH196653:QKL196653 QUD196653:QUH196653 RDZ196653:RED196653 RNV196653:RNZ196653 RXR196653:RXV196653 SHN196653:SHR196653 SRJ196653:SRN196653 TBF196653:TBJ196653 TLB196653:TLF196653 TUX196653:TVB196653 UET196653:UEX196653 UOP196653:UOT196653 UYL196653:UYP196653 VIH196653:VIL196653 VSD196653:VSH196653 WBZ196653:WCD196653 WLV196653:WLZ196653 WVR196653:WVV196653 J262189:N262189 JF262189:JJ262189 TB262189:TF262189 ACX262189:ADB262189 AMT262189:AMX262189 AWP262189:AWT262189 BGL262189:BGP262189 BQH262189:BQL262189 CAD262189:CAH262189 CJZ262189:CKD262189 CTV262189:CTZ262189 DDR262189:DDV262189 DNN262189:DNR262189 DXJ262189:DXN262189 EHF262189:EHJ262189 ERB262189:ERF262189 FAX262189:FBB262189 FKT262189:FKX262189 FUP262189:FUT262189 GEL262189:GEP262189 GOH262189:GOL262189 GYD262189:GYH262189 HHZ262189:HID262189 HRV262189:HRZ262189 IBR262189:IBV262189 ILN262189:ILR262189 IVJ262189:IVN262189 JFF262189:JFJ262189 JPB262189:JPF262189 JYX262189:JZB262189 KIT262189:KIX262189 KSP262189:KST262189 LCL262189:LCP262189 LMH262189:LML262189 LWD262189:LWH262189 MFZ262189:MGD262189 MPV262189:MPZ262189 MZR262189:MZV262189 NJN262189:NJR262189 NTJ262189:NTN262189 ODF262189:ODJ262189 ONB262189:ONF262189 OWX262189:OXB262189 PGT262189:PGX262189 PQP262189:PQT262189 QAL262189:QAP262189 QKH262189:QKL262189 QUD262189:QUH262189 RDZ262189:RED262189 RNV262189:RNZ262189 RXR262189:RXV262189 SHN262189:SHR262189 SRJ262189:SRN262189 TBF262189:TBJ262189 TLB262189:TLF262189 TUX262189:TVB262189 UET262189:UEX262189 UOP262189:UOT262189 UYL262189:UYP262189 VIH262189:VIL262189 VSD262189:VSH262189 WBZ262189:WCD262189 WLV262189:WLZ262189 WVR262189:WVV262189 J327725:N327725 JF327725:JJ327725 TB327725:TF327725 ACX327725:ADB327725 AMT327725:AMX327725 AWP327725:AWT327725 BGL327725:BGP327725 BQH327725:BQL327725 CAD327725:CAH327725 CJZ327725:CKD327725 CTV327725:CTZ327725 DDR327725:DDV327725 DNN327725:DNR327725 DXJ327725:DXN327725 EHF327725:EHJ327725 ERB327725:ERF327725 FAX327725:FBB327725 FKT327725:FKX327725 FUP327725:FUT327725 GEL327725:GEP327725 GOH327725:GOL327725 GYD327725:GYH327725 HHZ327725:HID327725 HRV327725:HRZ327725 IBR327725:IBV327725 ILN327725:ILR327725 IVJ327725:IVN327725 JFF327725:JFJ327725 JPB327725:JPF327725 JYX327725:JZB327725 KIT327725:KIX327725 KSP327725:KST327725 LCL327725:LCP327725 LMH327725:LML327725 LWD327725:LWH327725 MFZ327725:MGD327725 MPV327725:MPZ327725 MZR327725:MZV327725 NJN327725:NJR327725 NTJ327725:NTN327725 ODF327725:ODJ327725 ONB327725:ONF327725 OWX327725:OXB327725 PGT327725:PGX327725 PQP327725:PQT327725 QAL327725:QAP327725 QKH327725:QKL327725 QUD327725:QUH327725 RDZ327725:RED327725 RNV327725:RNZ327725 RXR327725:RXV327725 SHN327725:SHR327725 SRJ327725:SRN327725 TBF327725:TBJ327725 TLB327725:TLF327725 TUX327725:TVB327725 UET327725:UEX327725 UOP327725:UOT327725 UYL327725:UYP327725 VIH327725:VIL327725 VSD327725:VSH327725 WBZ327725:WCD327725 WLV327725:WLZ327725 WVR327725:WVV327725 J393261:N393261 JF393261:JJ393261 TB393261:TF393261 ACX393261:ADB393261 AMT393261:AMX393261 AWP393261:AWT393261 BGL393261:BGP393261 BQH393261:BQL393261 CAD393261:CAH393261 CJZ393261:CKD393261 CTV393261:CTZ393261 DDR393261:DDV393261 DNN393261:DNR393261 DXJ393261:DXN393261 EHF393261:EHJ393261 ERB393261:ERF393261 FAX393261:FBB393261 FKT393261:FKX393261 FUP393261:FUT393261 GEL393261:GEP393261 GOH393261:GOL393261 GYD393261:GYH393261 HHZ393261:HID393261 HRV393261:HRZ393261 IBR393261:IBV393261 ILN393261:ILR393261 IVJ393261:IVN393261 JFF393261:JFJ393261 JPB393261:JPF393261 JYX393261:JZB393261 KIT393261:KIX393261 KSP393261:KST393261 LCL393261:LCP393261 LMH393261:LML393261 LWD393261:LWH393261 MFZ393261:MGD393261 MPV393261:MPZ393261 MZR393261:MZV393261 NJN393261:NJR393261 NTJ393261:NTN393261 ODF393261:ODJ393261 ONB393261:ONF393261 OWX393261:OXB393261 PGT393261:PGX393261 PQP393261:PQT393261 QAL393261:QAP393261 QKH393261:QKL393261 QUD393261:QUH393261 RDZ393261:RED393261 RNV393261:RNZ393261 RXR393261:RXV393261 SHN393261:SHR393261 SRJ393261:SRN393261 TBF393261:TBJ393261 TLB393261:TLF393261 TUX393261:TVB393261 UET393261:UEX393261 UOP393261:UOT393261 UYL393261:UYP393261 VIH393261:VIL393261 VSD393261:VSH393261 WBZ393261:WCD393261 WLV393261:WLZ393261 WVR393261:WVV393261 J458797:N458797 JF458797:JJ458797 TB458797:TF458797 ACX458797:ADB458797 AMT458797:AMX458797 AWP458797:AWT458797 BGL458797:BGP458797 BQH458797:BQL458797 CAD458797:CAH458797 CJZ458797:CKD458797 CTV458797:CTZ458797 DDR458797:DDV458797 DNN458797:DNR458797 DXJ458797:DXN458797 EHF458797:EHJ458797 ERB458797:ERF458797 FAX458797:FBB458797 FKT458797:FKX458797 FUP458797:FUT458797 GEL458797:GEP458797 GOH458797:GOL458797 GYD458797:GYH458797 HHZ458797:HID458797 HRV458797:HRZ458797 IBR458797:IBV458797 ILN458797:ILR458797 IVJ458797:IVN458797 JFF458797:JFJ458797 JPB458797:JPF458797 JYX458797:JZB458797 KIT458797:KIX458797 KSP458797:KST458797 LCL458797:LCP458797 LMH458797:LML458797 LWD458797:LWH458797 MFZ458797:MGD458797 MPV458797:MPZ458797 MZR458797:MZV458797 NJN458797:NJR458797 NTJ458797:NTN458797 ODF458797:ODJ458797 ONB458797:ONF458797 OWX458797:OXB458797 PGT458797:PGX458797 PQP458797:PQT458797 QAL458797:QAP458797 QKH458797:QKL458797 QUD458797:QUH458797 RDZ458797:RED458797 RNV458797:RNZ458797 RXR458797:RXV458797 SHN458797:SHR458797 SRJ458797:SRN458797 TBF458797:TBJ458797 TLB458797:TLF458797 TUX458797:TVB458797 UET458797:UEX458797 UOP458797:UOT458797 UYL458797:UYP458797 VIH458797:VIL458797 VSD458797:VSH458797 WBZ458797:WCD458797 WLV458797:WLZ458797 WVR458797:WVV458797 J524333:N524333 JF524333:JJ524333 TB524333:TF524333 ACX524333:ADB524333 AMT524333:AMX524333 AWP524333:AWT524333 BGL524333:BGP524333 BQH524333:BQL524333 CAD524333:CAH524333 CJZ524333:CKD524333 CTV524333:CTZ524333 DDR524333:DDV524333 DNN524333:DNR524333 DXJ524333:DXN524333 EHF524333:EHJ524333 ERB524333:ERF524333 FAX524333:FBB524333 FKT524333:FKX524333 FUP524333:FUT524333 GEL524333:GEP524333 GOH524333:GOL524333 GYD524333:GYH524333 HHZ524333:HID524333 HRV524333:HRZ524333 IBR524333:IBV524333 ILN524333:ILR524333 IVJ524333:IVN524333 JFF524333:JFJ524333 JPB524333:JPF524333 JYX524333:JZB524333 KIT524333:KIX524333 KSP524333:KST524333 LCL524333:LCP524333 LMH524333:LML524333 LWD524333:LWH524333 MFZ524333:MGD524333 MPV524333:MPZ524333 MZR524333:MZV524333 NJN524333:NJR524333 NTJ524333:NTN524333 ODF524333:ODJ524333 ONB524333:ONF524333 OWX524333:OXB524333 PGT524333:PGX524333 PQP524333:PQT524333 QAL524333:QAP524333 QKH524333:QKL524333 QUD524333:QUH524333 RDZ524333:RED524333 RNV524333:RNZ524333 RXR524333:RXV524333 SHN524333:SHR524333 SRJ524333:SRN524333 TBF524333:TBJ524333 TLB524333:TLF524333 TUX524333:TVB524333 UET524333:UEX524333 UOP524333:UOT524333 UYL524333:UYP524333 VIH524333:VIL524333 VSD524333:VSH524333 WBZ524333:WCD524333 WLV524333:WLZ524333 WVR524333:WVV524333 J589869:N589869 JF589869:JJ589869 TB589869:TF589869 ACX589869:ADB589869 AMT589869:AMX589869 AWP589869:AWT589869 BGL589869:BGP589869 BQH589869:BQL589869 CAD589869:CAH589869 CJZ589869:CKD589869 CTV589869:CTZ589869 DDR589869:DDV589869 DNN589869:DNR589869 DXJ589869:DXN589869 EHF589869:EHJ589869 ERB589869:ERF589869 FAX589869:FBB589869 FKT589869:FKX589869 FUP589869:FUT589869 GEL589869:GEP589869 GOH589869:GOL589869 GYD589869:GYH589869 HHZ589869:HID589869 HRV589869:HRZ589869 IBR589869:IBV589869 ILN589869:ILR589869 IVJ589869:IVN589869 JFF589869:JFJ589869 JPB589869:JPF589869 JYX589869:JZB589869 KIT589869:KIX589869 KSP589869:KST589869 LCL589869:LCP589869 LMH589869:LML589869 LWD589869:LWH589869 MFZ589869:MGD589869 MPV589869:MPZ589869 MZR589869:MZV589869 NJN589869:NJR589869 NTJ589869:NTN589869 ODF589869:ODJ589869 ONB589869:ONF589869 OWX589869:OXB589869 PGT589869:PGX589869 PQP589869:PQT589869 QAL589869:QAP589869 QKH589869:QKL589869 QUD589869:QUH589869 RDZ589869:RED589869 RNV589869:RNZ589869 RXR589869:RXV589869 SHN589869:SHR589869 SRJ589869:SRN589869 TBF589869:TBJ589869 TLB589869:TLF589869 TUX589869:TVB589869 UET589869:UEX589869 UOP589869:UOT589869 UYL589869:UYP589869 VIH589869:VIL589869 VSD589869:VSH589869 WBZ589869:WCD589869 WLV589869:WLZ589869 WVR589869:WVV589869 J655405:N655405 JF655405:JJ655405 TB655405:TF655405 ACX655405:ADB655405 AMT655405:AMX655405 AWP655405:AWT655405 BGL655405:BGP655405 BQH655405:BQL655405 CAD655405:CAH655405 CJZ655405:CKD655405 CTV655405:CTZ655405 DDR655405:DDV655405 DNN655405:DNR655405 DXJ655405:DXN655405 EHF655405:EHJ655405 ERB655405:ERF655405 FAX655405:FBB655405 FKT655405:FKX655405 FUP655405:FUT655405 GEL655405:GEP655405 GOH655405:GOL655405 GYD655405:GYH655405 HHZ655405:HID655405 HRV655405:HRZ655405 IBR655405:IBV655405 ILN655405:ILR655405 IVJ655405:IVN655405 JFF655405:JFJ655405 JPB655405:JPF655405 JYX655405:JZB655405 KIT655405:KIX655405 KSP655405:KST655405 LCL655405:LCP655405 LMH655405:LML655405 LWD655405:LWH655405 MFZ655405:MGD655405 MPV655405:MPZ655405 MZR655405:MZV655405 NJN655405:NJR655405 NTJ655405:NTN655405 ODF655405:ODJ655405 ONB655405:ONF655405 OWX655405:OXB655405 PGT655405:PGX655405 PQP655405:PQT655405 QAL655405:QAP655405 QKH655405:QKL655405 QUD655405:QUH655405 RDZ655405:RED655405 RNV655405:RNZ655405 RXR655405:RXV655405 SHN655405:SHR655405 SRJ655405:SRN655405 TBF655405:TBJ655405 TLB655405:TLF655405 TUX655405:TVB655405 UET655405:UEX655405 UOP655405:UOT655405 UYL655405:UYP655405 VIH655405:VIL655405 VSD655405:VSH655405 WBZ655405:WCD655405 WLV655405:WLZ655405 WVR655405:WVV655405 J720941:N720941 JF720941:JJ720941 TB720941:TF720941 ACX720941:ADB720941 AMT720941:AMX720941 AWP720941:AWT720941 BGL720941:BGP720941 BQH720941:BQL720941 CAD720941:CAH720941 CJZ720941:CKD720941 CTV720941:CTZ720941 DDR720941:DDV720941 DNN720941:DNR720941 DXJ720941:DXN720941 EHF720941:EHJ720941 ERB720941:ERF720941 FAX720941:FBB720941 FKT720941:FKX720941 FUP720941:FUT720941 GEL720941:GEP720941 GOH720941:GOL720941 GYD720941:GYH720941 HHZ720941:HID720941 HRV720941:HRZ720941 IBR720941:IBV720941 ILN720941:ILR720941 IVJ720941:IVN720941 JFF720941:JFJ720941 JPB720941:JPF720941 JYX720941:JZB720941 KIT720941:KIX720941 KSP720941:KST720941 LCL720941:LCP720941 LMH720941:LML720941 LWD720941:LWH720941 MFZ720941:MGD720941 MPV720941:MPZ720941 MZR720941:MZV720941 NJN720941:NJR720941 NTJ720941:NTN720941 ODF720941:ODJ720941 ONB720941:ONF720941 OWX720941:OXB720941 PGT720941:PGX720941 PQP720941:PQT720941 QAL720941:QAP720941 QKH720941:QKL720941 QUD720941:QUH720941 RDZ720941:RED720941 RNV720941:RNZ720941 RXR720941:RXV720941 SHN720941:SHR720941 SRJ720941:SRN720941 TBF720941:TBJ720941 TLB720941:TLF720941 TUX720941:TVB720941 UET720941:UEX720941 UOP720941:UOT720941 UYL720941:UYP720941 VIH720941:VIL720941 VSD720941:VSH720941 WBZ720941:WCD720941 WLV720941:WLZ720941 WVR720941:WVV720941 J786477:N786477 JF786477:JJ786477 TB786477:TF786477 ACX786477:ADB786477 AMT786477:AMX786477 AWP786477:AWT786477 BGL786477:BGP786477 BQH786477:BQL786477 CAD786477:CAH786477 CJZ786477:CKD786477 CTV786477:CTZ786477 DDR786477:DDV786477 DNN786477:DNR786477 DXJ786477:DXN786477 EHF786477:EHJ786477 ERB786477:ERF786477 FAX786477:FBB786477 FKT786477:FKX786477 FUP786477:FUT786477 GEL786477:GEP786477 GOH786477:GOL786477 GYD786477:GYH786477 HHZ786477:HID786477 HRV786477:HRZ786477 IBR786477:IBV786477 ILN786477:ILR786477 IVJ786477:IVN786477 JFF786477:JFJ786477 JPB786477:JPF786477 JYX786477:JZB786477 KIT786477:KIX786477 KSP786477:KST786477 LCL786477:LCP786477 LMH786477:LML786477 LWD786477:LWH786477 MFZ786477:MGD786477 MPV786477:MPZ786477 MZR786477:MZV786477 NJN786477:NJR786477 NTJ786477:NTN786477 ODF786477:ODJ786477 ONB786477:ONF786477 OWX786477:OXB786477 PGT786477:PGX786477 PQP786477:PQT786477 QAL786477:QAP786477 QKH786477:QKL786477 QUD786477:QUH786477 RDZ786477:RED786477 RNV786477:RNZ786477 RXR786477:RXV786477 SHN786477:SHR786477 SRJ786477:SRN786477 TBF786477:TBJ786477 TLB786477:TLF786477 TUX786477:TVB786477 UET786477:UEX786477 UOP786477:UOT786477 UYL786477:UYP786477 VIH786477:VIL786477 VSD786477:VSH786477 WBZ786477:WCD786477 WLV786477:WLZ786477 WVR786477:WVV786477 J852013:N852013 JF852013:JJ852013 TB852013:TF852013 ACX852013:ADB852013 AMT852013:AMX852013 AWP852013:AWT852013 BGL852013:BGP852013 BQH852013:BQL852013 CAD852013:CAH852013 CJZ852013:CKD852013 CTV852013:CTZ852013 DDR852013:DDV852013 DNN852013:DNR852013 DXJ852013:DXN852013 EHF852013:EHJ852013 ERB852013:ERF852013 FAX852013:FBB852013 FKT852013:FKX852013 FUP852013:FUT852013 GEL852013:GEP852013 GOH852013:GOL852013 GYD852013:GYH852013 HHZ852013:HID852013 HRV852013:HRZ852013 IBR852013:IBV852013 ILN852013:ILR852013 IVJ852013:IVN852013 JFF852013:JFJ852013 JPB852013:JPF852013 JYX852013:JZB852013 KIT852013:KIX852013 KSP852013:KST852013 LCL852013:LCP852013 LMH852013:LML852013 LWD852013:LWH852013 MFZ852013:MGD852013 MPV852013:MPZ852013 MZR852013:MZV852013 NJN852013:NJR852013 NTJ852013:NTN852013 ODF852013:ODJ852013 ONB852013:ONF852013 OWX852013:OXB852013 PGT852013:PGX852013 PQP852013:PQT852013 QAL852013:QAP852013 QKH852013:QKL852013 QUD852013:QUH852013 RDZ852013:RED852013 RNV852013:RNZ852013 RXR852013:RXV852013 SHN852013:SHR852013 SRJ852013:SRN852013 TBF852013:TBJ852013 TLB852013:TLF852013 TUX852013:TVB852013 UET852013:UEX852013 UOP852013:UOT852013 UYL852013:UYP852013 VIH852013:VIL852013 VSD852013:VSH852013 WBZ852013:WCD852013 WLV852013:WLZ852013 WVR852013:WVV852013 J917549:N917549 JF917549:JJ917549 TB917549:TF917549 ACX917549:ADB917549 AMT917549:AMX917549 AWP917549:AWT917549 BGL917549:BGP917549 BQH917549:BQL917549 CAD917549:CAH917549 CJZ917549:CKD917549 CTV917549:CTZ917549 DDR917549:DDV917549 DNN917549:DNR917549 DXJ917549:DXN917549 EHF917549:EHJ917549 ERB917549:ERF917549 FAX917549:FBB917549 FKT917549:FKX917549 FUP917549:FUT917549 GEL917549:GEP917549 GOH917549:GOL917549 GYD917549:GYH917549 HHZ917549:HID917549 HRV917549:HRZ917549 IBR917549:IBV917549 ILN917549:ILR917549 IVJ917549:IVN917549 JFF917549:JFJ917549 JPB917549:JPF917549 JYX917549:JZB917549 KIT917549:KIX917549 KSP917549:KST917549 LCL917549:LCP917549 LMH917549:LML917549 LWD917549:LWH917549 MFZ917549:MGD917549 MPV917549:MPZ917549 MZR917549:MZV917549 NJN917549:NJR917549 NTJ917549:NTN917549 ODF917549:ODJ917549 ONB917549:ONF917549 OWX917549:OXB917549 PGT917549:PGX917549 PQP917549:PQT917549 QAL917549:QAP917549 QKH917549:QKL917549 QUD917549:QUH917549 RDZ917549:RED917549 RNV917549:RNZ917549 RXR917549:RXV917549 SHN917549:SHR917549 SRJ917549:SRN917549 TBF917549:TBJ917549 TLB917549:TLF917549 TUX917549:TVB917549 UET917549:UEX917549 UOP917549:UOT917549 UYL917549:UYP917549 VIH917549:VIL917549 VSD917549:VSH917549 WBZ917549:WCD917549 WLV917549:WLZ917549 WVR917549:WVV917549 J983085:N983085 JF983085:JJ983085 TB983085:TF983085 ACX983085:ADB983085 AMT983085:AMX983085 AWP983085:AWT983085 BGL983085:BGP983085 BQH983085:BQL983085 CAD983085:CAH983085 CJZ983085:CKD983085 CTV983085:CTZ983085 DDR983085:DDV983085 DNN983085:DNR983085 DXJ983085:DXN983085 EHF983085:EHJ983085 ERB983085:ERF983085 FAX983085:FBB983085 FKT983085:FKX983085 FUP983085:FUT983085 GEL983085:GEP983085 GOH983085:GOL983085 GYD983085:GYH983085 HHZ983085:HID983085 HRV983085:HRZ983085 IBR983085:IBV983085 ILN983085:ILR983085 IVJ983085:IVN983085 JFF983085:JFJ983085 JPB983085:JPF983085 JYX983085:JZB983085 KIT983085:KIX983085 KSP983085:KST983085 LCL983085:LCP983085 LMH983085:LML983085 LWD983085:LWH983085 MFZ983085:MGD983085 MPV983085:MPZ983085 MZR983085:MZV983085 NJN983085:NJR983085 NTJ983085:NTN983085 ODF983085:ODJ983085 ONB983085:ONF983085 OWX983085:OXB983085 PGT983085:PGX983085 PQP983085:PQT983085 QAL983085:QAP983085 QKH983085:QKL983085 QUD983085:QUH983085 RDZ983085:RED983085 RNV983085:RNZ983085 RXR983085:RXV983085 SHN983085:SHR983085 SRJ983085:SRN983085 TBF983085:TBJ983085 TLB983085:TLF983085 TUX983085:TVB983085 UET983085:UEX983085 UOP983085:UOT983085 UYL983085:UYP983085 VIH983085:VIL983085 VSD983085:VSH983085 WBZ983085:WCD983085 WLV983085:WLZ983085 WVR983085:WVV983085" xr:uid="{00000000-0002-0000-0900-00002C000000}"/>
    <dataValidation allowBlank="1" showInputMessage="1" showErrorMessage="1" prompt="Total Skilled beds as per license" sqref="J40:N40 JF40:JJ40 TB40:TF40 ACX40:ADB40 AMT40:AMX40 AWP40:AWT40 BGL40:BGP40 BQH40:BQL40 CAD40:CAH40 CJZ40:CKD40 CTV40:CTZ40 DDR40:DDV40 DNN40:DNR40 DXJ40:DXN40 EHF40:EHJ40 ERB40:ERF40 FAX40:FBB40 FKT40:FKX40 FUP40:FUT40 GEL40:GEP40 GOH40:GOL40 GYD40:GYH40 HHZ40:HID40 HRV40:HRZ40 IBR40:IBV40 ILN40:ILR40 IVJ40:IVN40 JFF40:JFJ40 JPB40:JPF40 JYX40:JZB40 KIT40:KIX40 KSP40:KST40 LCL40:LCP40 LMH40:LML40 LWD40:LWH40 MFZ40:MGD40 MPV40:MPZ40 MZR40:MZV40 NJN40:NJR40 NTJ40:NTN40 ODF40:ODJ40 ONB40:ONF40 OWX40:OXB40 PGT40:PGX40 PQP40:PQT40 QAL40:QAP40 QKH40:QKL40 QUD40:QUH40 RDZ40:RED40 RNV40:RNZ40 RXR40:RXV40 SHN40:SHR40 SRJ40:SRN40 TBF40:TBJ40 TLB40:TLF40 TUX40:TVB40 UET40:UEX40 UOP40:UOT40 UYL40:UYP40 VIH40:VIL40 VSD40:VSH40 WBZ40:WCD40 WLV40:WLZ40 WVR40:WVV40 J65576:N65576 JF65576:JJ65576 TB65576:TF65576 ACX65576:ADB65576 AMT65576:AMX65576 AWP65576:AWT65576 BGL65576:BGP65576 BQH65576:BQL65576 CAD65576:CAH65576 CJZ65576:CKD65576 CTV65576:CTZ65576 DDR65576:DDV65576 DNN65576:DNR65576 DXJ65576:DXN65576 EHF65576:EHJ65576 ERB65576:ERF65576 FAX65576:FBB65576 FKT65576:FKX65576 FUP65576:FUT65576 GEL65576:GEP65576 GOH65576:GOL65576 GYD65576:GYH65576 HHZ65576:HID65576 HRV65576:HRZ65576 IBR65576:IBV65576 ILN65576:ILR65576 IVJ65576:IVN65576 JFF65576:JFJ65576 JPB65576:JPF65576 JYX65576:JZB65576 KIT65576:KIX65576 KSP65576:KST65576 LCL65576:LCP65576 LMH65576:LML65576 LWD65576:LWH65576 MFZ65576:MGD65576 MPV65576:MPZ65576 MZR65576:MZV65576 NJN65576:NJR65576 NTJ65576:NTN65576 ODF65576:ODJ65576 ONB65576:ONF65576 OWX65576:OXB65576 PGT65576:PGX65576 PQP65576:PQT65576 QAL65576:QAP65576 QKH65576:QKL65576 QUD65576:QUH65576 RDZ65576:RED65576 RNV65576:RNZ65576 RXR65576:RXV65576 SHN65576:SHR65576 SRJ65576:SRN65576 TBF65576:TBJ65576 TLB65576:TLF65576 TUX65576:TVB65576 UET65576:UEX65576 UOP65576:UOT65576 UYL65576:UYP65576 VIH65576:VIL65576 VSD65576:VSH65576 WBZ65576:WCD65576 WLV65576:WLZ65576 WVR65576:WVV65576 J131112:N131112 JF131112:JJ131112 TB131112:TF131112 ACX131112:ADB131112 AMT131112:AMX131112 AWP131112:AWT131112 BGL131112:BGP131112 BQH131112:BQL131112 CAD131112:CAH131112 CJZ131112:CKD131112 CTV131112:CTZ131112 DDR131112:DDV131112 DNN131112:DNR131112 DXJ131112:DXN131112 EHF131112:EHJ131112 ERB131112:ERF131112 FAX131112:FBB131112 FKT131112:FKX131112 FUP131112:FUT131112 GEL131112:GEP131112 GOH131112:GOL131112 GYD131112:GYH131112 HHZ131112:HID131112 HRV131112:HRZ131112 IBR131112:IBV131112 ILN131112:ILR131112 IVJ131112:IVN131112 JFF131112:JFJ131112 JPB131112:JPF131112 JYX131112:JZB131112 KIT131112:KIX131112 KSP131112:KST131112 LCL131112:LCP131112 LMH131112:LML131112 LWD131112:LWH131112 MFZ131112:MGD131112 MPV131112:MPZ131112 MZR131112:MZV131112 NJN131112:NJR131112 NTJ131112:NTN131112 ODF131112:ODJ131112 ONB131112:ONF131112 OWX131112:OXB131112 PGT131112:PGX131112 PQP131112:PQT131112 QAL131112:QAP131112 QKH131112:QKL131112 QUD131112:QUH131112 RDZ131112:RED131112 RNV131112:RNZ131112 RXR131112:RXV131112 SHN131112:SHR131112 SRJ131112:SRN131112 TBF131112:TBJ131112 TLB131112:TLF131112 TUX131112:TVB131112 UET131112:UEX131112 UOP131112:UOT131112 UYL131112:UYP131112 VIH131112:VIL131112 VSD131112:VSH131112 WBZ131112:WCD131112 WLV131112:WLZ131112 WVR131112:WVV131112 J196648:N196648 JF196648:JJ196648 TB196648:TF196648 ACX196648:ADB196648 AMT196648:AMX196648 AWP196648:AWT196648 BGL196648:BGP196648 BQH196648:BQL196648 CAD196648:CAH196648 CJZ196648:CKD196648 CTV196648:CTZ196648 DDR196648:DDV196648 DNN196648:DNR196648 DXJ196648:DXN196648 EHF196648:EHJ196648 ERB196648:ERF196648 FAX196648:FBB196648 FKT196648:FKX196648 FUP196648:FUT196648 GEL196648:GEP196648 GOH196648:GOL196648 GYD196648:GYH196648 HHZ196648:HID196648 HRV196648:HRZ196648 IBR196648:IBV196648 ILN196648:ILR196648 IVJ196648:IVN196648 JFF196648:JFJ196648 JPB196648:JPF196648 JYX196648:JZB196648 KIT196648:KIX196648 KSP196648:KST196648 LCL196648:LCP196648 LMH196648:LML196648 LWD196648:LWH196648 MFZ196648:MGD196648 MPV196648:MPZ196648 MZR196648:MZV196648 NJN196648:NJR196648 NTJ196648:NTN196648 ODF196648:ODJ196648 ONB196648:ONF196648 OWX196648:OXB196648 PGT196648:PGX196648 PQP196648:PQT196648 QAL196648:QAP196648 QKH196648:QKL196648 QUD196648:QUH196648 RDZ196648:RED196648 RNV196648:RNZ196648 RXR196648:RXV196648 SHN196648:SHR196648 SRJ196648:SRN196648 TBF196648:TBJ196648 TLB196648:TLF196648 TUX196648:TVB196648 UET196648:UEX196648 UOP196648:UOT196648 UYL196648:UYP196648 VIH196648:VIL196648 VSD196648:VSH196648 WBZ196648:WCD196648 WLV196648:WLZ196648 WVR196648:WVV196648 J262184:N262184 JF262184:JJ262184 TB262184:TF262184 ACX262184:ADB262184 AMT262184:AMX262184 AWP262184:AWT262184 BGL262184:BGP262184 BQH262184:BQL262184 CAD262184:CAH262184 CJZ262184:CKD262184 CTV262184:CTZ262184 DDR262184:DDV262184 DNN262184:DNR262184 DXJ262184:DXN262184 EHF262184:EHJ262184 ERB262184:ERF262184 FAX262184:FBB262184 FKT262184:FKX262184 FUP262184:FUT262184 GEL262184:GEP262184 GOH262184:GOL262184 GYD262184:GYH262184 HHZ262184:HID262184 HRV262184:HRZ262184 IBR262184:IBV262184 ILN262184:ILR262184 IVJ262184:IVN262184 JFF262184:JFJ262184 JPB262184:JPF262184 JYX262184:JZB262184 KIT262184:KIX262184 KSP262184:KST262184 LCL262184:LCP262184 LMH262184:LML262184 LWD262184:LWH262184 MFZ262184:MGD262184 MPV262184:MPZ262184 MZR262184:MZV262184 NJN262184:NJR262184 NTJ262184:NTN262184 ODF262184:ODJ262184 ONB262184:ONF262184 OWX262184:OXB262184 PGT262184:PGX262184 PQP262184:PQT262184 QAL262184:QAP262184 QKH262184:QKL262184 QUD262184:QUH262184 RDZ262184:RED262184 RNV262184:RNZ262184 RXR262184:RXV262184 SHN262184:SHR262184 SRJ262184:SRN262184 TBF262184:TBJ262184 TLB262184:TLF262184 TUX262184:TVB262184 UET262184:UEX262184 UOP262184:UOT262184 UYL262184:UYP262184 VIH262184:VIL262184 VSD262184:VSH262184 WBZ262184:WCD262184 WLV262184:WLZ262184 WVR262184:WVV262184 J327720:N327720 JF327720:JJ327720 TB327720:TF327720 ACX327720:ADB327720 AMT327720:AMX327720 AWP327720:AWT327720 BGL327720:BGP327720 BQH327720:BQL327720 CAD327720:CAH327720 CJZ327720:CKD327720 CTV327720:CTZ327720 DDR327720:DDV327720 DNN327720:DNR327720 DXJ327720:DXN327720 EHF327720:EHJ327720 ERB327720:ERF327720 FAX327720:FBB327720 FKT327720:FKX327720 FUP327720:FUT327720 GEL327720:GEP327720 GOH327720:GOL327720 GYD327720:GYH327720 HHZ327720:HID327720 HRV327720:HRZ327720 IBR327720:IBV327720 ILN327720:ILR327720 IVJ327720:IVN327720 JFF327720:JFJ327720 JPB327720:JPF327720 JYX327720:JZB327720 KIT327720:KIX327720 KSP327720:KST327720 LCL327720:LCP327720 LMH327720:LML327720 LWD327720:LWH327720 MFZ327720:MGD327720 MPV327720:MPZ327720 MZR327720:MZV327720 NJN327720:NJR327720 NTJ327720:NTN327720 ODF327720:ODJ327720 ONB327720:ONF327720 OWX327720:OXB327720 PGT327720:PGX327720 PQP327720:PQT327720 QAL327720:QAP327720 QKH327720:QKL327720 QUD327720:QUH327720 RDZ327720:RED327720 RNV327720:RNZ327720 RXR327720:RXV327720 SHN327720:SHR327720 SRJ327720:SRN327720 TBF327720:TBJ327720 TLB327720:TLF327720 TUX327720:TVB327720 UET327720:UEX327720 UOP327720:UOT327720 UYL327720:UYP327720 VIH327720:VIL327720 VSD327720:VSH327720 WBZ327720:WCD327720 WLV327720:WLZ327720 WVR327720:WVV327720 J393256:N393256 JF393256:JJ393256 TB393256:TF393256 ACX393256:ADB393256 AMT393256:AMX393256 AWP393256:AWT393256 BGL393256:BGP393256 BQH393256:BQL393256 CAD393256:CAH393256 CJZ393256:CKD393256 CTV393256:CTZ393256 DDR393256:DDV393256 DNN393256:DNR393256 DXJ393256:DXN393256 EHF393256:EHJ393256 ERB393256:ERF393256 FAX393256:FBB393256 FKT393256:FKX393256 FUP393256:FUT393256 GEL393256:GEP393256 GOH393256:GOL393256 GYD393256:GYH393256 HHZ393256:HID393256 HRV393256:HRZ393256 IBR393256:IBV393256 ILN393256:ILR393256 IVJ393256:IVN393256 JFF393256:JFJ393256 JPB393256:JPF393256 JYX393256:JZB393256 KIT393256:KIX393256 KSP393256:KST393256 LCL393256:LCP393256 LMH393256:LML393256 LWD393256:LWH393256 MFZ393256:MGD393256 MPV393256:MPZ393256 MZR393256:MZV393256 NJN393256:NJR393256 NTJ393256:NTN393256 ODF393256:ODJ393256 ONB393256:ONF393256 OWX393256:OXB393256 PGT393256:PGX393256 PQP393256:PQT393256 QAL393256:QAP393256 QKH393256:QKL393256 QUD393256:QUH393256 RDZ393256:RED393256 RNV393256:RNZ393256 RXR393256:RXV393256 SHN393256:SHR393256 SRJ393256:SRN393256 TBF393256:TBJ393256 TLB393256:TLF393256 TUX393256:TVB393256 UET393256:UEX393256 UOP393256:UOT393256 UYL393256:UYP393256 VIH393256:VIL393256 VSD393256:VSH393256 WBZ393256:WCD393256 WLV393256:WLZ393256 WVR393256:WVV393256 J458792:N458792 JF458792:JJ458792 TB458792:TF458792 ACX458792:ADB458792 AMT458792:AMX458792 AWP458792:AWT458792 BGL458792:BGP458792 BQH458792:BQL458792 CAD458792:CAH458792 CJZ458792:CKD458792 CTV458792:CTZ458792 DDR458792:DDV458792 DNN458792:DNR458792 DXJ458792:DXN458792 EHF458792:EHJ458792 ERB458792:ERF458792 FAX458792:FBB458792 FKT458792:FKX458792 FUP458792:FUT458792 GEL458792:GEP458792 GOH458792:GOL458792 GYD458792:GYH458792 HHZ458792:HID458792 HRV458792:HRZ458792 IBR458792:IBV458792 ILN458792:ILR458792 IVJ458792:IVN458792 JFF458792:JFJ458792 JPB458792:JPF458792 JYX458792:JZB458792 KIT458792:KIX458792 KSP458792:KST458792 LCL458792:LCP458792 LMH458792:LML458792 LWD458792:LWH458792 MFZ458792:MGD458792 MPV458792:MPZ458792 MZR458792:MZV458792 NJN458792:NJR458792 NTJ458792:NTN458792 ODF458792:ODJ458792 ONB458792:ONF458792 OWX458792:OXB458792 PGT458792:PGX458792 PQP458792:PQT458792 QAL458792:QAP458792 QKH458792:QKL458792 QUD458792:QUH458792 RDZ458792:RED458792 RNV458792:RNZ458792 RXR458792:RXV458792 SHN458792:SHR458792 SRJ458792:SRN458792 TBF458792:TBJ458792 TLB458792:TLF458792 TUX458792:TVB458792 UET458792:UEX458792 UOP458792:UOT458792 UYL458792:UYP458792 VIH458792:VIL458792 VSD458792:VSH458792 WBZ458792:WCD458792 WLV458792:WLZ458792 WVR458792:WVV458792 J524328:N524328 JF524328:JJ524328 TB524328:TF524328 ACX524328:ADB524328 AMT524328:AMX524328 AWP524328:AWT524328 BGL524328:BGP524328 BQH524328:BQL524328 CAD524328:CAH524328 CJZ524328:CKD524328 CTV524328:CTZ524328 DDR524328:DDV524328 DNN524328:DNR524328 DXJ524328:DXN524328 EHF524328:EHJ524328 ERB524328:ERF524328 FAX524328:FBB524328 FKT524328:FKX524328 FUP524328:FUT524328 GEL524328:GEP524328 GOH524328:GOL524328 GYD524328:GYH524328 HHZ524328:HID524328 HRV524328:HRZ524328 IBR524328:IBV524328 ILN524328:ILR524328 IVJ524328:IVN524328 JFF524328:JFJ524328 JPB524328:JPF524328 JYX524328:JZB524328 KIT524328:KIX524328 KSP524328:KST524328 LCL524328:LCP524328 LMH524328:LML524328 LWD524328:LWH524328 MFZ524328:MGD524328 MPV524328:MPZ524328 MZR524328:MZV524328 NJN524328:NJR524328 NTJ524328:NTN524328 ODF524328:ODJ524328 ONB524328:ONF524328 OWX524328:OXB524328 PGT524328:PGX524328 PQP524328:PQT524328 QAL524328:QAP524328 QKH524328:QKL524328 QUD524328:QUH524328 RDZ524328:RED524328 RNV524328:RNZ524328 RXR524328:RXV524328 SHN524328:SHR524328 SRJ524328:SRN524328 TBF524328:TBJ524328 TLB524328:TLF524328 TUX524328:TVB524328 UET524328:UEX524328 UOP524328:UOT524328 UYL524328:UYP524328 VIH524328:VIL524328 VSD524328:VSH524328 WBZ524328:WCD524328 WLV524328:WLZ524328 WVR524328:WVV524328 J589864:N589864 JF589864:JJ589864 TB589864:TF589864 ACX589864:ADB589864 AMT589864:AMX589864 AWP589864:AWT589864 BGL589864:BGP589864 BQH589864:BQL589864 CAD589864:CAH589864 CJZ589864:CKD589864 CTV589864:CTZ589864 DDR589864:DDV589864 DNN589864:DNR589864 DXJ589864:DXN589864 EHF589864:EHJ589864 ERB589864:ERF589864 FAX589864:FBB589864 FKT589864:FKX589864 FUP589864:FUT589864 GEL589864:GEP589864 GOH589864:GOL589864 GYD589864:GYH589864 HHZ589864:HID589864 HRV589864:HRZ589864 IBR589864:IBV589864 ILN589864:ILR589864 IVJ589864:IVN589864 JFF589864:JFJ589864 JPB589864:JPF589864 JYX589864:JZB589864 KIT589864:KIX589864 KSP589864:KST589864 LCL589864:LCP589864 LMH589864:LML589864 LWD589864:LWH589864 MFZ589864:MGD589864 MPV589864:MPZ589864 MZR589864:MZV589864 NJN589864:NJR589864 NTJ589864:NTN589864 ODF589864:ODJ589864 ONB589864:ONF589864 OWX589864:OXB589864 PGT589864:PGX589864 PQP589864:PQT589864 QAL589864:QAP589864 QKH589864:QKL589864 QUD589864:QUH589864 RDZ589864:RED589864 RNV589864:RNZ589864 RXR589864:RXV589864 SHN589864:SHR589864 SRJ589864:SRN589864 TBF589864:TBJ589864 TLB589864:TLF589864 TUX589864:TVB589864 UET589864:UEX589864 UOP589864:UOT589864 UYL589864:UYP589864 VIH589864:VIL589864 VSD589864:VSH589864 WBZ589864:WCD589864 WLV589864:WLZ589864 WVR589864:WVV589864 J655400:N655400 JF655400:JJ655400 TB655400:TF655400 ACX655400:ADB655400 AMT655400:AMX655400 AWP655400:AWT655400 BGL655400:BGP655400 BQH655400:BQL655400 CAD655400:CAH655400 CJZ655400:CKD655400 CTV655400:CTZ655400 DDR655400:DDV655400 DNN655400:DNR655400 DXJ655400:DXN655400 EHF655400:EHJ655400 ERB655400:ERF655400 FAX655400:FBB655400 FKT655400:FKX655400 FUP655400:FUT655400 GEL655400:GEP655400 GOH655400:GOL655400 GYD655400:GYH655400 HHZ655400:HID655400 HRV655400:HRZ655400 IBR655400:IBV655400 ILN655400:ILR655400 IVJ655400:IVN655400 JFF655400:JFJ655400 JPB655400:JPF655400 JYX655400:JZB655400 KIT655400:KIX655400 KSP655400:KST655400 LCL655400:LCP655400 LMH655400:LML655400 LWD655400:LWH655400 MFZ655400:MGD655400 MPV655400:MPZ655400 MZR655400:MZV655400 NJN655400:NJR655400 NTJ655400:NTN655400 ODF655400:ODJ655400 ONB655400:ONF655400 OWX655400:OXB655400 PGT655400:PGX655400 PQP655400:PQT655400 QAL655400:QAP655400 QKH655400:QKL655400 QUD655400:QUH655400 RDZ655400:RED655400 RNV655400:RNZ655400 RXR655400:RXV655400 SHN655400:SHR655400 SRJ655400:SRN655400 TBF655400:TBJ655400 TLB655400:TLF655400 TUX655400:TVB655400 UET655400:UEX655400 UOP655400:UOT655400 UYL655400:UYP655400 VIH655400:VIL655400 VSD655400:VSH655400 WBZ655400:WCD655400 WLV655400:WLZ655400 WVR655400:WVV655400 J720936:N720936 JF720936:JJ720936 TB720936:TF720936 ACX720936:ADB720936 AMT720936:AMX720936 AWP720936:AWT720936 BGL720936:BGP720936 BQH720936:BQL720936 CAD720936:CAH720936 CJZ720936:CKD720936 CTV720936:CTZ720936 DDR720936:DDV720936 DNN720936:DNR720936 DXJ720936:DXN720936 EHF720936:EHJ720936 ERB720936:ERF720936 FAX720936:FBB720936 FKT720936:FKX720936 FUP720936:FUT720936 GEL720936:GEP720936 GOH720936:GOL720936 GYD720936:GYH720936 HHZ720936:HID720936 HRV720936:HRZ720936 IBR720936:IBV720936 ILN720936:ILR720936 IVJ720936:IVN720936 JFF720936:JFJ720936 JPB720936:JPF720936 JYX720936:JZB720936 KIT720936:KIX720936 KSP720936:KST720936 LCL720936:LCP720936 LMH720936:LML720936 LWD720936:LWH720936 MFZ720936:MGD720936 MPV720936:MPZ720936 MZR720936:MZV720936 NJN720936:NJR720936 NTJ720936:NTN720936 ODF720936:ODJ720936 ONB720936:ONF720936 OWX720936:OXB720936 PGT720936:PGX720936 PQP720936:PQT720936 QAL720936:QAP720936 QKH720936:QKL720936 QUD720936:QUH720936 RDZ720936:RED720936 RNV720936:RNZ720936 RXR720936:RXV720936 SHN720936:SHR720936 SRJ720936:SRN720936 TBF720936:TBJ720936 TLB720936:TLF720936 TUX720936:TVB720936 UET720936:UEX720936 UOP720936:UOT720936 UYL720936:UYP720936 VIH720936:VIL720936 VSD720936:VSH720936 WBZ720936:WCD720936 WLV720936:WLZ720936 WVR720936:WVV720936 J786472:N786472 JF786472:JJ786472 TB786472:TF786472 ACX786472:ADB786472 AMT786472:AMX786472 AWP786472:AWT786472 BGL786472:BGP786472 BQH786472:BQL786472 CAD786472:CAH786472 CJZ786472:CKD786472 CTV786472:CTZ786472 DDR786472:DDV786472 DNN786472:DNR786472 DXJ786472:DXN786472 EHF786472:EHJ786472 ERB786472:ERF786472 FAX786472:FBB786472 FKT786472:FKX786472 FUP786472:FUT786472 GEL786472:GEP786472 GOH786472:GOL786472 GYD786472:GYH786472 HHZ786472:HID786472 HRV786472:HRZ786472 IBR786472:IBV786472 ILN786472:ILR786472 IVJ786472:IVN786472 JFF786472:JFJ786472 JPB786472:JPF786472 JYX786472:JZB786472 KIT786472:KIX786472 KSP786472:KST786472 LCL786472:LCP786472 LMH786472:LML786472 LWD786472:LWH786472 MFZ786472:MGD786472 MPV786472:MPZ786472 MZR786472:MZV786472 NJN786472:NJR786472 NTJ786472:NTN786472 ODF786472:ODJ786472 ONB786472:ONF786472 OWX786472:OXB786472 PGT786472:PGX786472 PQP786472:PQT786472 QAL786472:QAP786472 QKH786472:QKL786472 QUD786472:QUH786472 RDZ786472:RED786472 RNV786472:RNZ786472 RXR786472:RXV786472 SHN786472:SHR786472 SRJ786472:SRN786472 TBF786472:TBJ786472 TLB786472:TLF786472 TUX786472:TVB786472 UET786472:UEX786472 UOP786472:UOT786472 UYL786472:UYP786472 VIH786472:VIL786472 VSD786472:VSH786472 WBZ786472:WCD786472 WLV786472:WLZ786472 WVR786472:WVV786472 J852008:N852008 JF852008:JJ852008 TB852008:TF852008 ACX852008:ADB852008 AMT852008:AMX852008 AWP852008:AWT852008 BGL852008:BGP852008 BQH852008:BQL852008 CAD852008:CAH852008 CJZ852008:CKD852008 CTV852008:CTZ852008 DDR852008:DDV852008 DNN852008:DNR852008 DXJ852008:DXN852008 EHF852008:EHJ852008 ERB852008:ERF852008 FAX852008:FBB852008 FKT852008:FKX852008 FUP852008:FUT852008 GEL852008:GEP852008 GOH852008:GOL852008 GYD852008:GYH852008 HHZ852008:HID852008 HRV852008:HRZ852008 IBR852008:IBV852008 ILN852008:ILR852008 IVJ852008:IVN852008 JFF852008:JFJ852008 JPB852008:JPF852008 JYX852008:JZB852008 KIT852008:KIX852008 KSP852008:KST852008 LCL852008:LCP852008 LMH852008:LML852008 LWD852008:LWH852008 MFZ852008:MGD852008 MPV852008:MPZ852008 MZR852008:MZV852008 NJN852008:NJR852008 NTJ852008:NTN852008 ODF852008:ODJ852008 ONB852008:ONF852008 OWX852008:OXB852008 PGT852008:PGX852008 PQP852008:PQT852008 QAL852008:QAP852008 QKH852008:QKL852008 QUD852008:QUH852008 RDZ852008:RED852008 RNV852008:RNZ852008 RXR852008:RXV852008 SHN852008:SHR852008 SRJ852008:SRN852008 TBF852008:TBJ852008 TLB852008:TLF852008 TUX852008:TVB852008 UET852008:UEX852008 UOP852008:UOT852008 UYL852008:UYP852008 VIH852008:VIL852008 VSD852008:VSH852008 WBZ852008:WCD852008 WLV852008:WLZ852008 WVR852008:WVV852008 J917544:N917544 JF917544:JJ917544 TB917544:TF917544 ACX917544:ADB917544 AMT917544:AMX917544 AWP917544:AWT917544 BGL917544:BGP917544 BQH917544:BQL917544 CAD917544:CAH917544 CJZ917544:CKD917544 CTV917544:CTZ917544 DDR917544:DDV917544 DNN917544:DNR917544 DXJ917544:DXN917544 EHF917544:EHJ917544 ERB917544:ERF917544 FAX917544:FBB917544 FKT917544:FKX917544 FUP917544:FUT917544 GEL917544:GEP917544 GOH917544:GOL917544 GYD917544:GYH917544 HHZ917544:HID917544 HRV917544:HRZ917544 IBR917544:IBV917544 ILN917544:ILR917544 IVJ917544:IVN917544 JFF917544:JFJ917544 JPB917544:JPF917544 JYX917544:JZB917544 KIT917544:KIX917544 KSP917544:KST917544 LCL917544:LCP917544 LMH917544:LML917544 LWD917544:LWH917544 MFZ917544:MGD917544 MPV917544:MPZ917544 MZR917544:MZV917544 NJN917544:NJR917544 NTJ917544:NTN917544 ODF917544:ODJ917544 ONB917544:ONF917544 OWX917544:OXB917544 PGT917544:PGX917544 PQP917544:PQT917544 QAL917544:QAP917544 QKH917544:QKL917544 QUD917544:QUH917544 RDZ917544:RED917544 RNV917544:RNZ917544 RXR917544:RXV917544 SHN917544:SHR917544 SRJ917544:SRN917544 TBF917544:TBJ917544 TLB917544:TLF917544 TUX917544:TVB917544 UET917544:UEX917544 UOP917544:UOT917544 UYL917544:UYP917544 VIH917544:VIL917544 VSD917544:VSH917544 WBZ917544:WCD917544 WLV917544:WLZ917544 WVR917544:WVV917544 J983080:N983080 JF983080:JJ983080 TB983080:TF983080 ACX983080:ADB983080 AMT983080:AMX983080 AWP983080:AWT983080 BGL983080:BGP983080 BQH983080:BQL983080 CAD983080:CAH983080 CJZ983080:CKD983080 CTV983080:CTZ983080 DDR983080:DDV983080 DNN983080:DNR983080 DXJ983080:DXN983080 EHF983080:EHJ983080 ERB983080:ERF983080 FAX983080:FBB983080 FKT983080:FKX983080 FUP983080:FUT983080 GEL983080:GEP983080 GOH983080:GOL983080 GYD983080:GYH983080 HHZ983080:HID983080 HRV983080:HRZ983080 IBR983080:IBV983080 ILN983080:ILR983080 IVJ983080:IVN983080 JFF983080:JFJ983080 JPB983080:JPF983080 JYX983080:JZB983080 KIT983080:KIX983080 KSP983080:KST983080 LCL983080:LCP983080 LMH983080:LML983080 LWD983080:LWH983080 MFZ983080:MGD983080 MPV983080:MPZ983080 MZR983080:MZV983080 NJN983080:NJR983080 NTJ983080:NTN983080 ODF983080:ODJ983080 ONB983080:ONF983080 OWX983080:OXB983080 PGT983080:PGX983080 PQP983080:PQT983080 QAL983080:QAP983080 QKH983080:QKL983080 QUD983080:QUH983080 RDZ983080:RED983080 RNV983080:RNZ983080 RXR983080:RXV983080 SHN983080:SHR983080 SRJ983080:SRN983080 TBF983080:TBJ983080 TLB983080:TLF983080 TUX983080:TVB983080 UET983080:UEX983080 UOP983080:UOT983080 UYL983080:UYP983080 VIH983080:VIL983080 VSD983080:VSH983080 WBZ983080:WCD983080 WLV983080:WLZ983080 WVR983080:WVV983080" xr:uid="{00000000-0002-0000-0900-00002D000000}"/>
    <dataValidation allowBlank="1" showInputMessage="1" showErrorMessage="1" prompt="Total Alzheimer beds/units dedicated for ALZ" sqref="J39:N39 JF39:JJ39 TB39:TF39 ACX39:ADB39 AMT39:AMX39 AWP39:AWT39 BGL39:BGP39 BQH39:BQL39 CAD39:CAH39 CJZ39:CKD39 CTV39:CTZ39 DDR39:DDV39 DNN39:DNR39 DXJ39:DXN39 EHF39:EHJ39 ERB39:ERF39 FAX39:FBB39 FKT39:FKX39 FUP39:FUT39 GEL39:GEP39 GOH39:GOL39 GYD39:GYH39 HHZ39:HID39 HRV39:HRZ39 IBR39:IBV39 ILN39:ILR39 IVJ39:IVN39 JFF39:JFJ39 JPB39:JPF39 JYX39:JZB39 KIT39:KIX39 KSP39:KST39 LCL39:LCP39 LMH39:LML39 LWD39:LWH39 MFZ39:MGD39 MPV39:MPZ39 MZR39:MZV39 NJN39:NJR39 NTJ39:NTN39 ODF39:ODJ39 ONB39:ONF39 OWX39:OXB39 PGT39:PGX39 PQP39:PQT39 QAL39:QAP39 QKH39:QKL39 QUD39:QUH39 RDZ39:RED39 RNV39:RNZ39 RXR39:RXV39 SHN39:SHR39 SRJ39:SRN39 TBF39:TBJ39 TLB39:TLF39 TUX39:TVB39 UET39:UEX39 UOP39:UOT39 UYL39:UYP39 VIH39:VIL39 VSD39:VSH39 WBZ39:WCD39 WLV39:WLZ39 WVR39:WVV39 J65575:N65575 JF65575:JJ65575 TB65575:TF65575 ACX65575:ADB65575 AMT65575:AMX65575 AWP65575:AWT65575 BGL65575:BGP65575 BQH65575:BQL65575 CAD65575:CAH65575 CJZ65575:CKD65575 CTV65575:CTZ65575 DDR65575:DDV65575 DNN65575:DNR65575 DXJ65575:DXN65575 EHF65575:EHJ65575 ERB65575:ERF65575 FAX65575:FBB65575 FKT65575:FKX65575 FUP65575:FUT65575 GEL65575:GEP65575 GOH65575:GOL65575 GYD65575:GYH65575 HHZ65575:HID65575 HRV65575:HRZ65575 IBR65575:IBV65575 ILN65575:ILR65575 IVJ65575:IVN65575 JFF65575:JFJ65575 JPB65575:JPF65575 JYX65575:JZB65575 KIT65575:KIX65575 KSP65575:KST65575 LCL65575:LCP65575 LMH65575:LML65575 LWD65575:LWH65575 MFZ65575:MGD65575 MPV65575:MPZ65575 MZR65575:MZV65575 NJN65575:NJR65575 NTJ65575:NTN65575 ODF65575:ODJ65575 ONB65575:ONF65575 OWX65575:OXB65575 PGT65575:PGX65575 PQP65575:PQT65575 QAL65575:QAP65575 QKH65575:QKL65575 QUD65575:QUH65575 RDZ65575:RED65575 RNV65575:RNZ65575 RXR65575:RXV65575 SHN65575:SHR65575 SRJ65575:SRN65575 TBF65575:TBJ65575 TLB65575:TLF65575 TUX65575:TVB65575 UET65575:UEX65575 UOP65575:UOT65575 UYL65575:UYP65575 VIH65575:VIL65575 VSD65575:VSH65575 WBZ65575:WCD65575 WLV65575:WLZ65575 WVR65575:WVV65575 J131111:N131111 JF131111:JJ131111 TB131111:TF131111 ACX131111:ADB131111 AMT131111:AMX131111 AWP131111:AWT131111 BGL131111:BGP131111 BQH131111:BQL131111 CAD131111:CAH131111 CJZ131111:CKD131111 CTV131111:CTZ131111 DDR131111:DDV131111 DNN131111:DNR131111 DXJ131111:DXN131111 EHF131111:EHJ131111 ERB131111:ERF131111 FAX131111:FBB131111 FKT131111:FKX131111 FUP131111:FUT131111 GEL131111:GEP131111 GOH131111:GOL131111 GYD131111:GYH131111 HHZ131111:HID131111 HRV131111:HRZ131111 IBR131111:IBV131111 ILN131111:ILR131111 IVJ131111:IVN131111 JFF131111:JFJ131111 JPB131111:JPF131111 JYX131111:JZB131111 KIT131111:KIX131111 KSP131111:KST131111 LCL131111:LCP131111 LMH131111:LML131111 LWD131111:LWH131111 MFZ131111:MGD131111 MPV131111:MPZ131111 MZR131111:MZV131111 NJN131111:NJR131111 NTJ131111:NTN131111 ODF131111:ODJ131111 ONB131111:ONF131111 OWX131111:OXB131111 PGT131111:PGX131111 PQP131111:PQT131111 QAL131111:QAP131111 QKH131111:QKL131111 QUD131111:QUH131111 RDZ131111:RED131111 RNV131111:RNZ131111 RXR131111:RXV131111 SHN131111:SHR131111 SRJ131111:SRN131111 TBF131111:TBJ131111 TLB131111:TLF131111 TUX131111:TVB131111 UET131111:UEX131111 UOP131111:UOT131111 UYL131111:UYP131111 VIH131111:VIL131111 VSD131111:VSH131111 WBZ131111:WCD131111 WLV131111:WLZ131111 WVR131111:WVV131111 J196647:N196647 JF196647:JJ196647 TB196647:TF196647 ACX196647:ADB196647 AMT196647:AMX196647 AWP196647:AWT196647 BGL196647:BGP196647 BQH196647:BQL196647 CAD196647:CAH196647 CJZ196647:CKD196647 CTV196647:CTZ196647 DDR196647:DDV196647 DNN196647:DNR196647 DXJ196647:DXN196647 EHF196647:EHJ196647 ERB196647:ERF196647 FAX196647:FBB196647 FKT196647:FKX196647 FUP196647:FUT196647 GEL196647:GEP196647 GOH196647:GOL196647 GYD196647:GYH196647 HHZ196647:HID196647 HRV196647:HRZ196647 IBR196647:IBV196647 ILN196647:ILR196647 IVJ196647:IVN196647 JFF196647:JFJ196647 JPB196647:JPF196647 JYX196647:JZB196647 KIT196647:KIX196647 KSP196647:KST196647 LCL196647:LCP196647 LMH196647:LML196647 LWD196647:LWH196647 MFZ196647:MGD196647 MPV196647:MPZ196647 MZR196647:MZV196647 NJN196647:NJR196647 NTJ196647:NTN196647 ODF196647:ODJ196647 ONB196647:ONF196647 OWX196647:OXB196647 PGT196647:PGX196647 PQP196647:PQT196647 QAL196647:QAP196647 QKH196647:QKL196647 QUD196647:QUH196647 RDZ196647:RED196647 RNV196647:RNZ196647 RXR196647:RXV196647 SHN196647:SHR196647 SRJ196647:SRN196647 TBF196647:TBJ196647 TLB196647:TLF196647 TUX196647:TVB196647 UET196647:UEX196647 UOP196647:UOT196647 UYL196647:UYP196647 VIH196647:VIL196647 VSD196647:VSH196647 WBZ196647:WCD196647 WLV196647:WLZ196647 WVR196647:WVV196647 J262183:N262183 JF262183:JJ262183 TB262183:TF262183 ACX262183:ADB262183 AMT262183:AMX262183 AWP262183:AWT262183 BGL262183:BGP262183 BQH262183:BQL262183 CAD262183:CAH262183 CJZ262183:CKD262183 CTV262183:CTZ262183 DDR262183:DDV262183 DNN262183:DNR262183 DXJ262183:DXN262183 EHF262183:EHJ262183 ERB262183:ERF262183 FAX262183:FBB262183 FKT262183:FKX262183 FUP262183:FUT262183 GEL262183:GEP262183 GOH262183:GOL262183 GYD262183:GYH262183 HHZ262183:HID262183 HRV262183:HRZ262183 IBR262183:IBV262183 ILN262183:ILR262183 IVJ262183:IVN262183 JFF262183:JFJ262183 JPB262183:JPF262183 JYX262183:JZB262183 KIT262183:KIX262183 KSP262183:KST262183 LCL262183:LCP262183 LMH262183:LML262183 LWD262183:LWH262183 MFZ262183:MGD262183 MPV262183:MPZ262183 MZR262183:MZV262183 NJN262183:NJR262183 NTJ262183:NTN262183 ODF262183:ODJ262183 ONB262183:ONF262183 OWX262183:OXB262183 PGT262183:PGX262183 PQP262183:PQT262183 QAL262183:QAP262183 QKH262183:QKL262183 QUD262183:QUH262183 RDZ262183:RED262183 RNV262183:RNZ262183 RXR262183:RXV262183 SHN262183:SHR262183 SRJ262183:SRN262183 TBF262183:TBJ262183 TLB262183:TLF262183 TUX262183:TVB262183 UET262183:UEX262183 UOP262183:UOT262183 UYL262183:UYP262183 VIH262183:VIL262183 VSD262183:VSH262183 WBZ262183:WCD262183 WLV262183:WLZ262183 WVR262183:WVV262183 J327719:N327719 JF327719:JJ327719 TB327719:TF327719 ACX327719:ADB327719 AMT327719:AMX327719 AWP327719:AWT327719 BGL327719:BGP327719 BQH327719:BQL327719 CAD327719:CAH327719 CJZ327719:CKD327719 CTV327719:CTZ327719 DDR327719:DDV327719 DNN327719:DNR327719 DXJ327719:DXN327719 EHF327719:EHJ327719 ERB327719:ERF327719 FAX327719:FBB327719 FKT327719:FKX327719 FUP327719:FUT327719 GEL327719:GEP327719 GOH327719:GOL327719 GYD327719:GYH327719 HHZ327719:HID327719 HRV327719:HRZ327719 IBR327719:IBV327719 ILN327719:ILR327719 IVJ327719:IVN327719 JFF327719:JFJ327719 JPB327719:JPF327719 JYX327719:JZB327719 KIT327719:KIX327719 KSP327719:KST327719 LCL327719:LCP327719 LMH327719:LML327719 LWD327719:LWH327719 MFZ327719:MGD327719 MPV327719:MPZ327719 MZR327719:MZV327719 NJN327719:NJR327719 NTJ327719:NTN327719 ODF327719:ODJ327719 ONB327719:ONF327719 OWX327719:OXB327719 PGT327719:PGX327719 PQP327719:PQT327719 QAL327719:QAP327719 QKH327719:QKL327719 QUD327719:QUH327719 RDZ327719:RED327719 RNV327719:RNZ327719 RXR327719:RXV327719 SHN327719:SHR327719 SRJ327719:SRN327719 TBF327719:TBJ327719 TLB327719:TLF327719 TUX327719:TVB327719 UET327719:UEX327719 UOP327719:UOT327719 UYL327719:UYP327719 VIH327719:VIL327719 VSD327719:VSH327719 WBZ327719:WCD327719 WLV327719:WLZ327719 WVR327719:WVV327719 J393255:N393255 JF393255:JJ393255 TB393255:TF393255 ACX393255:ADB393255 AMT393255:AMX393255 AWP393255:AWT393255 BGL393255:BGP393255 BQH393255:BQL393255 CAD393255:CAH393255 CJZ393255:CKD393255 CTV393255:CTZ393255 DDR393255:DDV393255 DNN393255:DNR393255 DXJ393255:DXN393255 EHF393255:EHJ393255 ERB393255:ERF393255 FAX393255:FBB393255 FKT393255:FKX393255 FUP393255:FUT393255 GEL393255:GEP393255 GOH393255:GOL393255 GYD393255:GYH393255 HHZ393255:HID393255 HRV393255:HRZ393255 IBR393255:IBV393255 ILN393255:ILR393255 IVJ393255:IVN393255 JFF393255:JFJ393255 JPB393255:JPF393255 JYX393255:JZB393255 KIT393255:KIX393255 KSP393255:KST393255 LCL393255:LCP393255 LMH393255:LML393255 LWD393255:LWH393255 MFZ393255:MGD393255 MPV393255:MPZ393255 MZR393255:MZV393255 NJN393255:NJR393255 NTJ393255:NTN393255 ODF393255:ODJ393255 ONB393255:ONF393255 OWX393255:OXB393255 PGT393255:PGX393255 PQP393255:PQT393255 QAL393255:QAP393255 QKH393255:QKL393255 QUD393255:QUH393255 RDZ393255:RED393255 RNV393255:RNZ393255 RXR393255:RXV393255 SHN393255:SHR393255 SRJ393255:SRN393255 TBF393255:TBJ393255 TLB393255:TLF393255 TUX393255:TVB393255 UET393255:UEX393255 UOP393255:UOT393255 UYL393255:UYP393255 VIH393255:VIL393255 VSD393255:VSH393255 WBZ393255:WCD393255 WLV393255:WLZ393255 WVR393255:WVV393255 J458791:N458791 JF458791:JJ458791 TB458791:TF458791 ACX458791:ADB458791 AMT458791:AMX458791 AWP458791:AWT458791 BGL458791:BGP458791 BQH458791:BQL458791 CAD458791:CAH458791 CJZ458791:CKD458791 CTV458791:CTZ458791 DDR458791:DDV458791 DNN458791:DNR458791 DXJ458791:DXN458791 EHF458791:EHJ458791 ERB458791:ERF458791 FAX458791:FBB458791 FKT458791:FKX458791 FUP458791:FUT458791 GEL458791:GEP458791 GOH458791:GOL458791 GYD458791:GYH458791 HHZ458791:HID458791 HRV458791:HRZ458791 IBR458791:IBV458791 ILN458791:ILR458791 IVJ458791:IVN458791 JFF458791:JFJ458791 JPB458791:JPF458791 JYX458791:JZB458791 KIT458791:KIX458791 KSP458791:KST458791 LCL458791:LCP458791 LMH458791:LML458791 LWD458791:LWH458791 MFZ458791:MGD458791 MPV458791:MPZ458791 MZR458791:MZV458791 NJN458791:NJR458791 NTJ458791:NTN458791 ODF458791:ODJ458791 ONB458791:ONF458791 OWX458791:OXB458791 PGT458791:PGX458791 PQP458791:PQT458791 QAL458791:QAP458791 QKH458791:QKL458791 QUD458791:QUH458791 RDZ458791:RED458791 RNV458791:RNZ458791 RXR458791:RXV458791 SHN458791:SHR458791 SRJ458791:SRN458791 TBF458791:TBJ458791 TLB458791:TLF458791 TUX458791:TVB458791 UET458791:UEX458791 UOP458791:UOT458791 UYL458791:UYP458791 VIH458791:VIL458791 VSD458791:VSH458791 WBZ458791:WCD458791 WLV458791:WLZ458791 WVR458791:WVV458791 J524327:N524327 JF524327:JJ524327 TB524327:TF524327 ACX524327:ADB524327 AMT524327:AMX524327 AWP524327:AWT524327 BGL524327:BGP524327 BQH524327:BQL524327 CAD524327:CAH524327 CJZ524327:CKD524327 CTV524327:CTZ524327 DDR524327:DDV524327 DNN524327:DNR524327 DXJ524327:DXN524327 EHF524327:EHJ524327 ERB524327:ERF524327 FAX524327:FBB524327 FKT524327:FKX524327 FUP524327:FUT524327 GEL524327:GEP524327 GOH524327:GOL524327 GYD524327:GYH524327 HHZ524327:HID524327 HRV524327:HRZ524327 IBR524327:IBV524327 ILN524327:ILR524327 IVJ524327:IVN524327 JFF524327:JFJ524327 JPB524327:JPF524327 JYX524327:JZB524327 KIT524327:KIX524327 KSP524327:KST524327 LCL524327:LCP524327 LMH524327:LML524327 LWD524327:LWH524327 MFZ524327:MGD524327 MPV524327:MPZ524327 MZR524327:MZV524327 NJN524327:NJR524327 NTJ524327:NTN524327 ODF524327:ODJ524327 ONB524327:ONF524327 OWX524327:OXB524327 PGT524327:PGX524327 PQP524327:PQT524327 QAL524327:QAP524327 QKH524327:QKL524327 QUD524327:QUH524327 RDZ524327:RED524327 RNV524327:RNZ524327 RXR524327:RXV524327 SHN524327:SHR524327 SRJ524327:SRN524327 TBF524327:TBJ524327 TLB524327:TLF524327 TUX524327:TVB524327 UET524327:UEX524327 UOP524327:UOT524327 UYL524327:UYP524327 VIH524327:VIL524327 VSD524327:VSH524327 WBZ524327:WCD524327 WLV524327:WLZ524327 WVR524327:WVV524327 J589863:N589863 JF589863:JJ589863 TB589863:TF589863 ACX589863:ADB589863 AMT589863:AMX589863 AWP589863:AWT589863 BGL589863:BGP589863 BQH589863:BQL589863 CAD589863:CAH589863 CJZ589863:CKD589863 CTV589863:CTZ589863 DDR589863:DDV589863 DNN589863:DNR589863 DXJ589863:DXN589863 EHF589863:EHJ589863 ERB589863:ERF589863 FAX589863:FBB589863 FKT589863:FKX589863 FUP589863:FUT589863 GEL589863:GEP589863 GOH589863:GOL589863 GYD589863:GYH589863 HHZ589863:HID589863 HRV589863:HRZ589863 IBR589863:IBV589863 ILN589863:ILR589863 IVJ589863:IVN589863 JFF589863:JFJ589863 JPB589863:JPF589863 JYX589863:JZB589863 KIT589863:KIX589863 KSP589863:KST589863 LCL589863:LCP589863 LMH589863:LML589863 LWD589863:LWH589863 MFZ589863:MGD589863 MPV589863:MPZ589863 MZR589863:MZV589863 NJN589863:NJR589863 NTJ589863:NTN589863 ODF589863:ODJ589863 ONB589863:ONF589863 OWX589863:OXB589863 PGT589863:PGX589863 PQP589863:PQT589863 QAL589863:QAP589863 QKH589863:QKL589863 QUD589863:QUH589863 RDZ589863:RED589863 RNV589863:RNZ589863 RXR589863:RXV589863 SHN589863:SHR589863 SRJ589863:SRN589863 TBF589863:TBJ589863 TLB589863:TLF589863 TUX589863:TVB589863 UET589863:UEX589863 UOP589863:UOT589863 UYL589863:UYP589863 VIH589863:VIL589863 VSD589863:VSH589863 WBZ589863:WCD589863 WLV589863:WLZ589863 WVR589863:WVV589863 J655399:N655399 JF655399:JJ655399 TB655399:TF655399 ACX655399:ADB655399 AMT655399:AMX655399 AWP655399:AWT655399 BGL655399:BGP655399 BQH655399:BQL655399 CAD655399:CAH655399 CJZ655399:CKD655399 CTV655399:CTZ655399 DDR655399:DDV655399 DNN655399:DNR655399 DXJ655399:DXN655399 EHF655399:EHJ655399 ERB655399:ERF655399 FAX655399:FBB655399 FKT655399:FKX655399 FUP655399:FUT655399 GEL655399:GEP655399 GOH655399:GOL655399 GYD655399:GYH655399 HHZ655399:HID655399 HRV655399:HRZ655399 IBR655399:IBV655399 ILN655399:ILR655399 IVJ655399:IVN655399 JFF655399:JFJ655399 JPB655399:JPF655399 JYX655399:JZB655399 KIT655399:KIX655399 KSP655399:KST655399 LCL655399:LCP655399 LMH655399:LML655399 LWD655399:LWH655399 MFZ655399:MGD655399 MPV655399:MPZ655399 MZR655399:MZV655399 NJN655399:NJR655399 NTJ655399:NTN655399 ODF655399:ODJ655399 ONB655399:ONF655399 OWX655399:OXB655399 PGT655399:PGX655399 PQP655399:PQT655399 QAL655399:QAP655399 QKH655399:QKL655399 QUD655399:QUH655399 RDZ655399:RED655399 RNV655399:RNZ655399 RXR655399:RXV655399 SHN655399:SHR655399 SRJ655399:SRN655399 TBF655399:TBJ655399 TLB655399:TLF655399 TUX655399:TVB655399 UET655399:UEX655399 UOP655399:UOT655399 UYL655399:UYP655399 VIH655399:VIL655399 VSD655399:VSH655399 WBZ655399:WCD655399 WLV655399:WLZ655399 WVR655399:WVV655399 J720935:N720935 JF720935:JJ720935 TB720935:TF720935 ACX720935:ADB720935 AMT720935:AMX720935 AWP720935:AWT720935 BGL720935:BGP720935 BQH720935:BQL720935 CAD720935:CAH720935 CJZ720935:CKD720935 CTV720935:CTZ720935 DDR720935:DDV720935 DNN720935:DNR720935 DXJ720935:DXN720935 EHF720935:EHJ720935 ERB720935:ERF720935 FAX720935:FBB720935 FKT720935:FKX720935 FUP720935:FUT720935 GEL720935:GEP720935 GOH720935:GOL720935 GYD720935:GYH720935 HHZ720935:HID720935 HRV720935:HRZ720935 IBR720935:IBV720935 ILN720935:ILR720935 IVJ720935:IVN720935 JFF720935:JFJ720935 JPB720935:JPF720935 JYX720935:JZB720935 KIT720935:KIX720935 KSP720935:KST720935 LCL720935:LCP720935 LMH720935:LML720935 LWD720935:LWH720935 MFZ720935:MGD720935 MPV720935:MPZ720935 MZR720935:MZV720935 NJN720935:NJR720935 NTJ720935:NTN720935 ODF720935:ODJ720935 ONB720935:ONF720935 OWX720935:OXB720935 PGT720935:PGX720935 PQP720935:PQT720935 QAL720935:QAP720935 QKH720935:QKL720935 QUD720935:QUH720935 RDZ720935:RED720935 RNV720935:RNZ720935 RXR720935:RXV720935 SHN720935:SHR720935 SRJ720935:SRN720935 TBF720935:TBJ720935 TLB720935:TLF720935 TUX720935:TVB720935 UET720935:UEX720935 UOP720935:UOT720935 UYL720935:UYP720935 VIH720935:VIL720935 VSD720935:VSH720935 WBZ720935:WCD720935 WLV720935:WLZ720935 WVR720935:WVV720935 J786471:N786471 JF786471:JJ786471 TB786471:TF786471 ACX786471:ADB786471 AMT786471:AMX786471 AWP786471:AWT786471 BGL786471:BGP786471 BQH786471:BQL786471 CAD786471:CAH786471 CJZ786471:CKD786471 CTV786471:CTZ786471 DDR786471:DDV786471 DNN786471:DNR786471 DXJ786471:DXN786471 EHF786471:EHJ786471 ERB786471:ERF786471 FAX786471:FBB786471 FKT786471:FKX786471 FUP786471:FUT786471 GEL786471:GEP786471 GOH786471:GOL786471 GYD786471:GYH786471 HHZ786471:HID786471 HRV786471:HRZ786471 IBR786471:IBV786471 ILN786471:ILR786471 IVJ786471:IVN786471 JFF786471:JFJ786471 JPB786471:JPF786471 JYX786471:JZB786471 KIT786471:KIX786471 KSP786471:KST786471 LCL786471:LCP786471 LMH786471:LML786471 LWD786471:LWH786471 MFZ786471:MGD786471 MPV786471:MPZ786471 MZR786471:MZV786471 NJN786471:NJR786471 NTJ786471:NTN786471 ODF786471:ODJ786471 ONB786471:ONF786471 OWX786471:OXB786471 PGT786471:PGX786471 PQP786471:PQT786471 QAL786471:QAP786471 QKH786471:QKL786471 QUD786471:QUH786471 RDZ786471:RED786471 RNV786471:RNZ786471 RXR786471:RXV786471 SHN786471:SHR786471 SRJ786471:SRN786471 TBF786471:TBJ786471 TLB786471:TLF786471 TUX786471:TVB786471 UET786471:UEX786471 UOP786471:UOT786471 UYL786471:UYP786471 VIH786471:VIL786471 VSD786471:VSH786471 WBZ786471:WCD786471 WLV786471:WLZ786471 WVR786471:WVV786471 J852007:N852007 JF852007:JJ852007 TB852007:TF852007 ACX852007:ADB852007 AMT852007:AMX852007 AWP852007:AWT852007 BGL852007:BGP852007 BQH852007:BQL852007 CAD852007:CAH852007 CJZ852007:CKD852007 CTV852007:CTZ852007 DDR852007:DDV852007 DNN852007:DNR852007 DXJ852007:DXN852007 EHF852007:EHJ852007 ERB852007:ERF852007 FAX852007:FBB852007 FKT852007:FKX852007 FUP852007:FUT852007 GEL852007:GEP852007 GOH852007:GOL852007 GYD852007:GYH852007 HHZ852007:HID852007 HRV852007:HRZ852007 IBR852007:IBV852007 ILN852007:ILR852007 IVJ852007:IVN852007 JFF852007:JFJ852007 JPB852007:JPF852007 JYX852007:JZB852007 KIT852007:KIX852007 KSP852007:KST852007 LCL852007:LCP852007 LMH852007:LML852007 LWD852007:LWH852007 MFZ852007:MGD852007 MPV852007:MPZ852007 MZR852007:MZV852007 NJN852007:NJR852007 NTJ852007:NTN852007 ODF852007:ODJ852007 ONB852007:ONF852007 OWX852007:OXB852007 PGT852007:PGX852007 PQP852007:PQT852007 QAL852007:QAP852007 QKH852007:QKL852007 QUD852007:QUH852007 RDZ852007:RED852007 RNV852007:RNZ852007 RXR852007:RXV852007 SHN852007:SHR852007 SRJ852007:SRN852007 TBF852007:TBJ852007 TLB852007:TLF852007 TUX852007:TVB852007 UET852007:UEX852007 UOP852007:UOT852007 UYL852007:UYP852007 VIH852007:VIL852007 VSD852007:VSH852007 WBZ852007:WCD852007 WLV852007:WLZ852007 WVR852007:WVV852007 J917543:N917543 JF917543:JJ917543 TB917543:TF917543 ACX917543:ADB917543 AMT917543:AMX917543 AWP917543:AWT917543 BGL917543:BGP917543 BQH917543:BQL917543 CAD917543:CAH917543 CJZ917543:CKD917543 CTV917543:CTZ917543 DDR917543:DDV917543 DNN917543:DNR917543 DXJ917543:DXN917543 EHF917543:EHJ917543 ERB917543:ERF917543 FAX917543:FBB917543 FKT917543:FKX917543 FUP917543:FUT917543 GEL917543:GEP917543 GOH917543:GOL917543 GYD917543:GYH917543 HHZ917543:HID917543 HRV917543:HRZ917543 IBR917543:IBV917543 ILN917543:ILR917543 IVJ917543:IVN917543 JFF917543:JFJ917543 JPB917543:JPF917543 JYX917543:JZB917543 KIT917543:KIX917543 KSP917543:KST917543 LCL917543:LCP917543 LMH917543:LML917543 LWD917543:LWH917543 MFZ917543:MGD917543 MPV917543:MPZ917543 MZR917543:MZV917543 NJN917543:NJR917543 NTJ917543:NTN917543 ODF917543:ODJ917543 ONB917543:ONF917543 OWX917543:OXB917543 PGT917543:PGX917543 PQP917543:PQT917543 QAL917543:QAP917543 QKH917543:QKL917543 QUD917543:QUH917543 RDZ917543:RED917543 RNV917543:RNZ917543 RXR917543:RXV917543 SHN917543:SHR917543 SRJ917543:SRN917543 TBF917543:TBJ917543 TLB917543:TLF917543 TUX917543:TVB917543 UET917543:UEX917543 UOP917543:UOT917543 UYL917543:UYP917543 VIH917543:VIL917543 VSD917543:VSH917543 WBZ917543:WCD917543 WLV917543:WLZ917543 WVR917543:WVV917543 J983079:N983079 JF983079:JJ983079 TB983079:TF983079 ACX983079:ADB983079 AMT983079:AMX983079 AWP983079:AWT983079 BGL983079:BGP983079 BQH983079:BQL983079 CAD983079:CAH983079 CJZ983079:CKD983079 CTV983079:CTZ983079 DDR983079:DDV983079 DNN983079:DNR983079 DXJ983079:DXN983079 EHF983079:EHJ983079 ERB983079:ERF983079 FAX983079:FBB983079 FKT983079:FKX983079 FUP983079:FUT983079 GEL983079:GEP983079 GOH983079:GOL983079 GYD983079:GYH983079 HHZ983079:HID983079 HRV983079:HRZ983079 IBR983079:IBV983079 ILN983079:ILR983079 IVJ983079:IVN983079 JFF983079:JFJ983079 JPB983079:JPF983079 JYX983079:JZB983079 KIT983079:KIX983079 KSP983079:KST983079 LCL983079:LCP983079 LMH983079:LML983079 LWD983079:LWH983079 MFZ983079:MGD983079 MPV983079:MPZ983079 MZR983079:MZV983079 NJN983079:NJR983079 NTJ983079:NTN983079 ODF983079:ODJ983079 ONB983079:ONF983079 OWX983079:OXB983079 PGT983079:PGX983079 PQP983079:PQT983079 QAL983079:QAP983079 QKH983079:QKL983079 QUD983079:QUH983079 RDZ983079:RED983079 RNV983079:RNZ983079 RXR983079:RXV983079 SHN983079:SHR983079 SRJ983079:SRN983079 TBF983079:TBJ983079 TLB983079:TLF983079 TUX983079:TVB983079 UET983079:UEX983079 UOP983079:UOT983079 UYL983079:UYP983079 VIH983079:VIL983079 VSD983079:VSH983079 WBZ983079:WCD983079 WLV983079:WLZ983079 WVR983079:WVV983079" xr:uid="{00000000-0002-0000-0900-00002E000000}"/>
    <dataValidation allowBlank="1" showInputMessage="1" showErrorMessage="1" prompt="Total Assisted Living (ALF)  Beds/Units per license" sqref="J38:N38 JF38:JJ38 TB38:TF38 ACX38:ADB38 AMT38:AMX38 AWP38:AWT38 BGL38:BGP38 BQH38:BQL38 CAD38:CAH38 CJZ38:CKD38 CTV38:CTZ38 DDR38:DDV38 DNN38:DNR38 DXJ38:DXN38 EHF38:EHJ38 ERB38:ERF38 FAX38:FBB38 FKT38:FKX38 FUP38:FUT38 GEL38:GEP38 GOH38:GOL38 GYD38:GYH38 HHZ38:HID38 HRV38:HRZ38 IBR38:IBV38 ILN38:ILR38 IVJ38:IVN38 JFF38:JFJ38 JPB38:JPF38 JYX38:JZB38 KIT38:KIX38 KSP38:KST38 LCL38:LCP38 LMH38:LML38 LWD38:LWH38 MFZ38:MGD38 MPV38:MPZ38 MZR38:MZV38 NJN38:NJR38 NTJ38:NTN38 ODF38:ODJ38 ONB38:ONF38 OWX38:OXB38 PGT38:PGX38 PQP38:PQT38 QAL38:QAP38 QKH38:QKL38 QUD38:QUH38 RDZ38:RED38 RNV38:RNZ38 RXR38:RXV38 SHN38:SHR38 SRJ38:SRN38 TBF38:TBJ38 TLB38:TLF38 TUX38:TVB38 UET38:UEX38 UOP38:UOT38 UYL38:UYP38 VIH38:VIL38 VSD38:VSH38 WBZ38:WCD38 WLV38:WLZ38 WVR38:WVV38 J65574:N65574 JF65574:JJ65574 TB65574:TF65574 ACX65574:ADB65574 AMT65574:AMX65574 AWP65574:AWT65574 BGL65574:BGP65574 BQH65574:BQL65574 CAD65574:CAH65574 CJZ65574:CKD65574 CTV65574:CTZ65574 DDR65574:DDV65574 DNN65574:DNR65574 DXJ65574:DXN65574 EHF65574:EHJ65574 ERB65574:ERF65574 FAX65574:FBB65574 FKT65574:FKX65574 FUP65574:FUT65574 GEL65574:GEP65574 GOH65574:GOL65574 GYD65574:GYH65574 HHZ65574:HID65574 HRV65574:HRZ65574 IBR65574:IBV65574 ILN65574:ILR65574 IVJ65574:IVN65574 JFF65574:JFJ65574 JPB65574:JPF65574 JYX65574:JZB65574 KIT65574:KIX65574 KSP65574:KST65574 LCL65574:LCP65574 LMH65574:LML65574 LWD65574:LWH65574 MFZ65574:MGD65574 MPV65574:MPZ65574 MZR65574:MZV65574 NJN65574:NJR65574 NTJ65574:NTN65574 ODF65574:ODJ65574 ONB65574:ONF65574 OWX65574:OXB65574 PGT65574:PGX65574 PQP65574:PQT65574 QAL65574:QAP65574 QKH65574:QKL65574 QUD65574:QUH65574 RDZ65574:RED65574 RNV65574:RNZ65574 RXR65574:RXV65574 SHN65574:SHR65574 SRJ65574:SRN65574 TBF65574:TBJ65574 TLB65574:TLF65574 TUX65574:TVB65574 UET65574:UEX65574 UOP65574:UOT65574 UYL65574:UYP65574 VIH65574:VIL65574 VSD65574:VSH65574 WBZ65574:WCD65574 WLV65574:WLZ65574 WVR65574:WVV65574 J131110:N131110 JF131110:JJ131110 TB131110:TF131110 ACX131110:ADB131110 AMT131110:AMX131110 AWP131110:AWT131110 BGL131110:BGP131110 BQH131110:BQL131110 CAD131110:CAH131110 CJZ131110:CKD131110 CTV131110:CTZ131110 DDR131110:DDV131110 DNN131110:DNR131110 DXJ131110:DXN131110 EHF131110:EHJ131110 ERB131110:ERF131110 FAX131110:FBB131110 FKT131110:FKX131110 FUP131110:FUT131110 GEL131110:GEP131110 GOH131110:GOL131110 GYD131110:GYH131110 HHZ131110:HID131110 HRV131110:HRZ131110 IBR131110:IBV131110 ILN131110:ILR131110 IVJ131110:IVN131110 JFF131110:JFJ131110 JPB131110:JPF131110 JYX131110:JZB131110 KIT131110:KIX131110 KSP131110:KST131110 LCL131110:LCP131110 LMH131110:LML131110 LWD131110:LWH131110 MFZ131110:MGD131110 MPV131110:MPZ131110 MZR131110:MZV131110 NJN131110:NJR131110 NTJ131110:NTN131110 ODF131110:ODJ131110 ONB131110:ONF131110 OWX131110:OXB131110 PGT131110:PGX131110 PQP131110:PQT131110 QAL131110:QAP131110 QKH131110:QKL131110 QUD131110:QUH131110 RDZ131110:RED131110 RNV131110:RNZ131110 RXR131110:RXV131110 SHN131110:SHR131110 SRJ131110:SRN131110 TBF131110:TBJ131110 TLB131110:TLF131110 TUX131110:TVB131110 UET131110:UEX131110 UOP131110:UOT131110 UYL131110:UYP131110 VIH131110:VIL131110 VSD131110:VSH131110 WBZ131110:WCD131110 WLV131110:WLZ131110 WVR131110:WVV131110 J196646:N196646 JF196646:JJ196646 TB196646:TF196646 ACX196646:ADB196646 AMT196646:AMX196646 AWP196646:AWT196646 BGL196646:BGP196646 BQH196646:BQL196646 CAD196646:CAH196646 CJZ196646:CKD196646 CTV196646:CTZ196646 DDR196646:DDV196646 DNN196646:DNR196646 DXJ196646:DXN196646 EHF196646:EHJ196646 ERB196646:ERF196646 FAX196646:FBB196646 FKT196646:FKX196646 FUP196646:FUT196646 GEL196646:GEP196646 GOH196646:GOL196646 GYD196646:GYH196646 HHZ196646:HID196646 HRV196646:HRZ196646 IBR196646:IBV196646 ILN196646:ILR196646 IVJ196646:IVN196646 JFF196646:JFJ196646 JPB196646:JPF196646 JYX196646:JZB196646 KIT196646:KIX196646 KSP196646:KST196646 LCL196646:LCP196646 LMH196646:LML196646 LWD196646:LWH196646 MFZ196646:MGD196646 MPV196646:MPZ196646 MZR196646:MZV196646 NJN196646:NJR196646 NTJ196646:NTN196646 ODF196646:ODJ196646 ONB196646:ONF196646 OWX196646:OXB196646 PGT196646:PGX196646 PQP196646:PQT196646 QAL196646:QAP196646 QKH196646:QKL196646 QUD196646:QUH196646 RDZ196646:RED196646 RNV196646:RNZ196646 RXR196646:RXV196646 SHN196646:SHR196646 SRJ196646:SRN196646 TBF196646:TBJ196646 TLB196646:TLF196646 TUX196646:TVB196646 UET196646:UEX196646 UOP196646:UOT196646 UYL196646:UYP196646 VIH196646:VIL196646 VSD196646:VSH196646 WBZ196646:WCD196646 WLV196646:WLZ196646 WVR196646:WVV196646 J262182:N262182 JF262182:JJ262182 TB262182:TF262182 ACX262182:ADB262182 AMT262182:AMX262182 AWP262182:AWT262182 BGL262182:BGP262182 BQH262182:BQL262182 CAD262182:CAH262182 CJZ262182:CKD262182 CTV262182:CTZ262182 DDR262182:DDV262182 DNN262182:DNR262182 DXJ262182:DXN262182 EHF262182:EHJ262182 ERB262182:ERF262182 FAX262182:FBB262182 FKT262182:FKX262182 FUP262182:FUT262182 GEL262182:GEP262182 GOH262182:GOL262182 GYD262182:GYH262182 HHZ262182:HID262182 HRV262182:HRZ262182 IBR262182:IBV262182 ILN262182:ILR262182 IVJ262182:IVN262182 JFF262182:JFJ262182 JPB262182:JPF262182 JYX262182:JZB262182 KIT262182:KIX262182 KSP262182:KST262182 LCL262182:LCP262182 LMH262182:LML262182 LWD262182:LWH262182 MFZ262182:MGD262182 MPV262182:MPZ262182 MZR262182:MZV262182 NJN262182:NJR262182 NTJ262182:NTN262182 ODF262182:ODJ262182 ONB262182:ONF262182 OWX262182:OXB262182 PGT262182:PGX262182 PQP262182:PQT262182 QAL262182:QAP262182 QKH262182:QKL262182 QUD262182:QUH262182 RDZ262182:RED262182 RNV262182:RNZ262182 RXR262182:RXV262182 SHN262182:SHR262182 SRJ262182:SRN262182 TBF262182:TBJ262182 TLB262182:TLF262182 TUX262182:TVB262182 UET262182:UEX262182 UOP262182:UOT262182 UYL262182:UYP262182 VIH262182:VIL262182 VSD262182:VSH262182 WBZ262182:WCD262182 WLV262182:WLZ262182 WVR262182:WVV262182 J327718:N327718 JF327718:JJ327718 TB327718:TF327718 ACX327718:ADB327718 AMT327718:AMX327718 AWP327718:AWT327718 BGL327718:BGP327718 BQH327718:BQL327718 CAD327718:CAH327718 CJZ327718:CKD327718 CTV327718:CTZ327718 DDR327718:DDV327718 DNN327718:DNR327718 DXJ327718:DXN327718 EHF327718:EHJ327718 ERB327718:ERF327718 FAX327718:FBB327718 FKT327718:FKX327718 FUP327718:FUT327718 GEL327718:GEP327718 GOH327718:GOL327718 GYD327718:GYH327718 HHZ327718:HID327718 HRV327718:HRZ327718 IBR327718:IBV327718 ILN327718:ILR327718 IVJ327718:IVN327718 JFF327718:JFJ327718 JPB327718:JPF327718 JYX327718:JZB327718 KIT327718:KIX327718 KSP327718:KST327718 LCL327718:LCP327718 LMH327718:LML327718 LWD327718:LWH327718 MFZ327718:MGD327718 MPV327718:MPZ327718 MZR327718:MZV327718 NJN327718:NJR327718 NTJ327718:NTN327718 ODF327718:ODJ327718 ONB327718:ONF327718 OWX327718:OXB327718 PGT327718:PGX327718 PQP327718:PQT327718 QAL327718:QAP327718 QKH327718:QKL327718 QUD327718:QUH327718 RDZ327718:RED327718 RNV327718:RNZ327718 RXR327718:RXV327718 SHN327718:SHR327718 SRJ327718:SRN327718 TBF327718:TBJ327718 TLB327718:TLF327718 TUX327718:TVB327718 UET327718:UEX327718 UOP327718:UOT327718 UYL327718:UYP327718 VIH327718:VIL327718 VSD327718:VSH327718 WBZ327718:WCD327718 WLV327718:WLZ327718 WVR327718:WVV327718 J393254:N393254 JF393254:JJ393254 TB393254:TF393254 ACX393254:ADB393254 AMT393254:AMX393254 AWP393254:AWT393254 BGL393254:BGP393254 BQH393254:BQL393254 CAD393254:CAH393254 CJZ393254:CKD393254 CTV393254:CTZ393254 DDR393254:DDV393254 DNN393254:DNR393254 DXJ393254:DXN393254 EHF393254:EHJ393254 ERB393254:ERF393254 FAX393254:FBB393254 FKT393254:FKX393254 FUP393254:FUT393254 GEL393254:GEP393254 GOH393254:GOL393254 GYD393254:GYH393254 HHZ393254:HID393254 HRV393254:HRZ393254 IBR393254:IBV393254 ILN393254:ILR393254 IVJ393254:IVN393254 JFF393254:JFJ393254 JPB393254:JPF393254 JYX393254:JZB393254 KIT393254:KIX393254 KSP393254:KST393254 LCL393254:LCP393254 LMH393254:LML393254 LWD393254:LWH393254 MFZ393254:MGD393254 MPV393254:MPZ393254 MZR393254:MZV393254 NJN393254:NJR393254 NTJ393254:NTN393254 ODF393254:ODJ393254 ONB393254:ONF393254 OWX393254:OXB393254 PGT393254:PGX393254 PQP393254:PQT393254 QAL393254:QAP393254 QKH393254:QKL393254 QUD393254:QUH393254 RDZ393254:RED393254 RNV393254:RNZ393254 RXR393254:RXV393254 SHN393254:SHR393254 SRJ393254:SRN393254 TBF393254:TBJ393254 TLB393254:TLF393254 TUX393254:TVB393254 UET393254:UEX393254 UOP393254:UOT393254 UYL393254:UYP393254 VIH393254:VIL393254 VSD393254:VSH393254 WBZ393254:WCD393254 WLV393254:WLZ393254 WVR393254:WVV393254 J458790:N458790 JF458790:JJ458790 TB458790:TF458790 ACX458790:ADB458790 AMT458790:AMX458790 AWP458790:AWT458790 BGL458790:BGP458790 BQH458790:BQL458790 CAD458790:CAH458790 CJZ458790:CKD458790 CTV458790:CTZ458790 DDR458790:DDV458790 DNN458790:DNR458790 DXJ458790:DXN458790 EHF458790:EHJ458790 ERB458790:ERF458790 FAX458790:FBB458790 FKT458790:FKX458790 FUP458790:FUT458790 GEL458790:GEP458790 GOH458790:GOL458790 GYD458790:GYH458790 HHZ458790:HID458790 HRV458790:HRZ458790 IBR458790:IBV458790 ILN458790:ILR458790 IVJ458790:IVN458790 JFF458790:JFJ458790 JPB458790:JPF458790 JYX458790:JZB458790 KIT458790:KIX458790 KSP458790:KST458790 LCL458790:LCP458790 LMH458790:LML458790 LWD458790:LWH458790 MFZ458790:MGD458790 MPV458790:MPZ458790 MZR458790:MZV458790 NJN458790:NJR458790 NTJ458790:NTN458790 ODF458790:ODJ458790 ONB458790:ONF458790 OWX458790:OXB458790 PGT458790:PGX458790 PQP458790:PQT458790 QAL458790:QAP458790 QKH458790:QKL458790 QUD458790:QUH458790 RDZ458790:RED458790 RNV458790:RNZ458790 RXR458790:RXV458790 SHN458790:SHR458790 SRJ458790:SRN458790 TBF458790:TBJ458790 TLB458790:TLF458790 TUX458790:TVB458790 UET458790:UEX458790 UOP458790:UOT458790 UYL458790:UYP458790 VIH458790:VIL458790 VSD458790:VSH458790 WBZ458790:WCD458790 WLV458790:WLZ458790 WVR458790:WVV458790 J524326:N524326 JF524326:JJ524326 TB524326:TF524326 ACX524326:ADB524326 AMT524326:AMX524326 AWP524326:AWT524326 BGL524326:BGP524326 BQH524326:BQL524326 CAD524326:CAH524326 CJZ524326:CKD524326 CTV524326:CTZ524326 DDR524326:DDV524326 DNN524326:DNR524326 DXJ524326:DXN524326 EHF524326:EHJ524326 ERB524326:ERF524326 FAX524326:FBB524326 FKT524326:FKX524326 FUP524326:FUT524326 GEL524326:GEP524326 GOH524326:GOL524326 GYD524326:GYH524326 HHZ524326:HID524326 HRV524326:HRZ524326 IBR524326:IBV524326 ILN524326:ILR524326 IVJ524326:IVN524326 JFF524326:JFJ524326 JPB524326:JPF524326 JYX524326:JZB524326 KIT524326:KIX524326 KSP524326:KST524326 LCL524326:LCP524326 LMH524326:LML524326 LWD524326:LWH524326 MFZ524326:MGD524326 MPV524326:MPZ524326 MZR524326:MZV524326 NJN524326:NJR524326 NTJ524326:NTN524326 ODF524326:ODJ524326 ONB524326:ONF524326 OWX524326:OXB524326 PGT524326:PGX524326 PQP524326:PQT524326 QAL524326:QAP524326 QKH524326:QKL524326 QUD524326:QUH524326 RDZ524326:RED524326 RNV524326:RNZ524326 RXR524326:RXV524326 SHN524326:SHR524326 SRJ524326:SRN524326 TBF524326:TBJ524326 TLB524326:TLF524326 TUX524326:TVB524326 UET524326:UEX524326 UOP524326:UOT524326 UYL524326:UYP524326 VIH524326:VIL524326 VSD524326:VSH524326 WBZ524326:WCD524326 WLV524326:WLZ524326 WVR524326:WVV524326 J589862:N589862 JF589862:JJ589862 TB589862:TF589862 ACX589862:ADB589862 AMT589862:AMX589862 AWP589862:AWT589862 BGL589862:BGP589862 BQH589862:BQL589862 CAD589862:CAH589862 CJZ589862:CKD589862 CTV589862:CTZ589862 DDR589862:DDV589862 DNN589862:DNR589862 DXJ589862:DXN589862 EHF589862:EHJ589862 ERB589862:ERF589862 FAX589862:FBB589862 FKT589862:FKX589862 FUP589862:FUT589862 GEL589862:GEP589862 GOH589862:GOL589862 GYD589862:GYH589862 HHZ589862:HID589862 HRV589862:HRZ589862 IBR589862:IBV589862 ILN589862:ILR589862 IVJ589862:IVN589862 JFF589862:JFJ589862 JPB589862:JPF589862 JYX589862:JZB589862 KIT589862:KIX589862 KSP589862:KST589862 LCL589862:LCP589862 LMH589862:LML589862 LWD589862:LWH589862 MFZ589862:MGD589862 MPV589862:MPZ589862 MZR589862:MZV589862 NJN589862:NJR589862 NTJ589862:NTN589862 ODF589862:ODJ589862 ONB589862:ONF589862 OWX589862:OXB589862 PGT589862:PGX589862 PQP589862:PQT589862 QAL589862:QAP589862 QKH589862:QKL589862 QUD589862:QUH589862 RDZ589862:RED589862 RNV589862:RNZ589862 RXR589862:RXV589862 SHN589862:SHR589862 SRJ589862:SRN589862 TBF589862:TBJ589862 TLB589862:TLF589862 TUX589862:TVB589862 UET589862:UEX589862 UOP589862:UOT589862 UYL589862:UYP589862 VIH589862:VIL589862 VSD589862:VSH589862 WBZ589862:WCD589862 WLV589862:WLZ589862 WVR589862:WVV589862 J655398:N655398 JF655398:JJ655398 TB655398:TF655398 ACX655398:ADB655398 AMT655398:AMX655398 AWP655398:AWT655398 BGL655398:BGP655398 BQH655398:BQL655398 CAD655398:CAH655398 CJZ655398:CKD655398 CTV655398:CTZ655398 DDR655398:DDV655398 DNN655398:DNR655398 DXJ655398:DXN655398 EHF655398:EHJ655398 ERB655398:ERF655398 FAX655398:FBB655398 FKT655398:FKX655398 FUP655398:FUT655398 GEL655398:GEP655398 GOH655398:GOL655398 GYD655398:GYH655398 HHZ655398:HID655398 HRV655398:HRZ655398 IBR655398:IBV655398 ILN655398:ILR655398 IVJ655398:IVN655398 JFF655398:JFJ655398 JPB655398:JPF655398 JYX655398:JZB655398 KIT655398:KIX655398 KSP655398:KST655398 LCL655398:LCP655398 LMH655398:LML655398 LWD655398:LWH655398 MFZ655398:MGD655398 MPV655398:MPZ655398 MZR655398:MZV655398 NJN655398:NJR655398 NTJ655398:NTN655398 ODF655398:ODJ655398 ONB655398:ONF655398 OWX655398:OXB655398 PGT655398:PGX655398 PQP655398:PQT655398 QAL655398:QAP655398 QKH655398:QKL655398 QUD655398:QUH655398 RDZ655398:RED655398 RNV655398:RNZ655398 RXR655398:RXV655398 SHN655398:SHR655398 SRJ655398:SRN655398 TBF655398:TBJ655398 TLB655398:TLF655398 TUX655398:TVB655398 UET655398:UEX655398 UOP655398:UOT655398 UYL655398:UYP655398 VIH655398:VIL655398 VSD655398:VSH655398 WBZ655398:WCD655398 WLV655398:WLZ655398 WVR655398:WVV655398 J720934:N720934 JF720934:JJ720934 TB720934:TF720934 ACX720934:ADB720934 AMT720934:AMX720934 AWP720934:AWT720934 BGL720934:BGP720934 BQH720934:BQL720934 CAD720934:CAH720934 CJZ720934:CKD720934 CTV720934:CTZ720934 DDR720934:DDV720934 DNN720934:DNR720934 DXJ720934:DXN720934 EHF720934:EHJ720934 ERB720934:ERF720934 FAX720934:FBB720934 FKT720934:FKX720934 FUP720934:FUT720934 GEL720934:GEP720934 GOH720934:GOL720934 GYD720934:GYH720934 HHZ720934:HID720934 HRV720934:HRZ720934 IBR720934:IBV720934 ILN720934:ILR720934 IVJ720934:IVN720934 JFF720934:JFJ720934 JPB720934:JPF720934 JYX720934:JZB720934 KIT720934:KIX720934 KSP720934:KST720934 LCL720934:LCP720934 LMH720934:LML720934 LWD720934:LWH720934 MFZ720934:MGD720934 MPV720934:MPZ720934 MZR720934:MZV720934 NJN720934:NJR720934 NTJ720934:NTN720934 ODF720934:ODJ720934 ONB720934:ONF720934 OWX720934:OXB720934 PGT720934:PGX720934 PQP720934:PQT720934 QAL720934:QAP720934 QKH720934:QKL720934 QUD720934:QUH720934 RDZ720934:RED720934 RNV720934:RNZ720934 RXR720934:RXV720934 SHN720934:SHR720934 SRJ720934:SRN720934 TBF720934:TBJ720934 TLB720934:TLF720934 TUX720934:TVB720934 UET720934:UEX720934 UOP720934:UOT720934 UYL720934:UYP720934 VIH720934:VIL720934 VSD720934:VSH720934 WBZ720934:WCD720934 WLV720934:WLZ720934 WVR720934:WVV720934 J786470:N786470 JF786470:JJ786470 TB786470:TF786470 ACX786470:ADB786470 AMT786470:AMX786470 AWP786470:AWT786470 BGL786470:BGP786470 BQH786470:BQL786470 CAD786470:CAH786470 CJZ786470:CKD786470 CTV786470:CTZ786470 DDR786470:DDV786470 DNN786470:DNR786470 DXJ786470:DXN786470 EHF786470:EHJ786470 ERB786470:ERF786470 FAX786470:FBB786470 FKT786470:FKX786470 FUP786470:FUT786470 GEL786470:GEP786470 GOH786470:GOL786470 GYD786470:GYH786470 HHZ786470:HID786470 HRV786470:HRZ786470 IBR786470:IBV786470 ILN786470:ILR786470 IVJ786470:IVN786470 JFF786470:JFJ786470 JPB786470:JPF786470 JYX786470:JZB786470 KIT786470:KIX786470 KSP786470:KST786470 LCL786470:LCP786470 LMH786470:LML786470 LWD786470:LWH786470 MFZ786470:MGD786470 MPV786470:MPZ786470 MZR786470:MZV786470 NJN786470:NJR786470 NTJ786470:NTN786470 ODF786470:ODJ786470 ONB786470:ONF786470 OWX786470:OXB786470 PGT786470:PGX786470 PQP786470:PQT786470 QAL786470:QAP786470 QKH786470:QKL786470 QUD786470:QUH786470 RDZ786470:RED786470 RNV786470:RNZ786470 RXR786470:RXV786470 SHN786470:SHR786470 SRJ786470:SRN786470 TBF786470:TBJ786470 TLB786470:TLF786470 TUX786470:TVB786470 UET786470:UEX786470 UOP786470:UOT786470 UYL786470:UYP786470 VIH786470:VIL786470 VSD786470:VSH786470 WBZ786470:WCD786470 WLV786470:WLZ786470 WVR786470:WVV786470 J852006:N852006 JF852006:JJ852006 TB852006:TF852006 ACX852006:ADB852006 AMT852006:AMX852006 AWP852006:AWT852006 BGL852006:BGP852006 BQH852006:BQL852006 CAD852006:CAH852006 CJZ852006:CKD852006 CTV852006:CTZ852006 DDR852006:DDV852006 DNN852006:DNR852006 DXJ852006:DXN852006 EHF852006:EHJ852006 ERB852006:ERF852006 FAX852006:FBB852006 FKT852006:FKX852006 FUP852006:FUT852006 GEL852006:GEP852006 GOH852006:GOL852006 GYD852006:GYH852006 HHZ852006:HID852006 HRV852006:HRZ852006 IBR852006:IBV852006 ILN852006:ILR852006 IVJ852006:IVN852006 JFF852006:JFJ852006 JPB852006:JPF852006 JYX852006:JZB852006 KIT852006:KIX852006 KSP852006:KST852006 LCL852006:LCP852006 LMH852006:LML852006 LWD852006:LWH852006 MFZ852006:MGD852006 MPV852006:MPZ852006 MZR852006:MZV852006 NJN852006:NJR852006 NTJ852006:NTN852006 ODF852006:ODJ852006 ONB852006:ONF852006 OWX852006:OXB852006 PGT852006:PGX852006 PQP852006:PQT852006 QAL852006:QAP852006 QKH852006:QKL852006 QUD852006:QUH852006 RDZ852006:RED852006 RNV852006:RNZ852006 RXR852006:RXV852006 SHN852006:SHR852006 SRJ852006:SRN852006 TBF852006:TBJ852006 TLB852006:TLF852006 TUX852006:TVB852006 UET852006:UEX852006 UOP852006:UOT852006 UYL852006:UYP852006 VIH852006:VIL852006 VSD852006:VSH852006 WBZ852006:WCD852006 WLV852006:WLZ852006 WVR852006:WVV852006 J917542:N917542 JF917542:JJ917542 TB917542:TF917542 ACX917542:ADB917542 AMT917542:AMX917542 AWP917542:AWT917542 BGL917542:BGP917542 BQH917542:BQL917542 CAD917542:CAH917542 CJZ917542:CKD917542 CTV917542:CTZ917542 DDR917542:DDV917542 DNN917542:DNR917542 DXJ917542:DXN917542 EHF917542:EHJ917542 ERB917542:ERF917542 FAX917542:FBB917542 FKT917542:FKX917542 FUP917542:FUT917542 GEL917542:GEP917542 GOH917542:GOL917542 GYD917542:GYH917542 HHZ917542:HID917542 HRV917542:HRZ917542 IBR917542:IBV917542 ILN917542:ILR917542 IVJ917542:IVN917542 JFF917542:JFJ917542 JPB917542:JPF917542 JYX917542:JZB917542 KIT917542:KIX917542 KSP917542:KST917542 LCL917542:LCP917542 LMH917542:LML917542 LWD917542:LWH917542 MFZ917542:MGD917542 MPV917542:MPZ917542 MZR917542:MZV917542 NJN917542:NJR917542 NTJ917542:NTN917542 ODF917542:ODJ917542 ONB917542:ONF917542 OWX917542:OXB917542 PGT917542:PGX917542 PQP917542:PQT917542 QAL917542:QAP917542 QKH917542:QKL917542 QUD917542:QUH917542 RDZ917542:RED917542 RNV917542:RNZ917542 RXR917542:RXV917542 SHN917542:SHR917542 SRJ917542:SRN917542 TBF917542:TBJ917542 TLB917542:TLF917542 TUX917542:TVB917542 UET917542:UEX917542 UOP917542:UOT917542 UYL917542:UYP917542 VIH917542:VIL917542 VSD917542:VSH917542 WBZ917542:WCD917542 WLV917542:WLZ917542 WVR917542:WVV917542 J983078:N983078 JF983078:JJ983078 TB983078:TF983078 ACX983078:ADB983078 AMT983078:AMX983078 AWP983078:AWT983078 BGL983078:BGP983078 BQH983078:BQL983078 CAD983078:CAH983078 CJZ983078:CKD983078 CTV983078:CTZ983078 DDR983078:DDV983078 DNN983078:DNR983078 DXJ983078:DXN983078 EHF983078:EHJ983078 ERB983078:ERF983078 FAX983078:FBB983078 FKT983078:FKX983078 FUP983078:FUT983078 GEL983078:GEP983078 GOH983078:GOL983078 GYD983078:GYH983078 HHZ983078:HID983078 HRV983078:HRZ983078 IBR983078:IBV983078 ILN983078:ILR983078 IVJ983078:IVN983078 JFF983078:JFJ983078 JPB983078:JPF983078 JYX983078:JZB983078 KIT983078:KIX983078 KSP983078:KST983078 LCL983078:LCP983078 LMH983078:LML983078 LWD983078:LWH983078 MFZ983078:MGD983078 MPV983078:MPZ983078 MZR983078:MZV983078 NJN983078:NJR983078 NTJ983078:NTN983078 ODF983078:ODJ983078 ONB983078:ONF983078 OWX983078:OXB983078 PGT983078:PGX983078 PQP983078:PQT983078 QAL983078:QAP983078 QKH983078:QKL983078 QUD983078:QUH983078 RDZ983078:RED983078 RNV983078:RNZ983078 RXR983078:RXV983078 SHN983078:SHR983078 SRJ983078:SRN983078 TBF983078:TBJ983078 TLB983078:TLF983078 TUX983078:TVB983078 UET983078:UEX983078 UOP983078:UOT983078 UYL983078:UYP983078 VIH983078:VIL983078 VSD983078:VSH983078 WBZ983078:WCD983078 WLV983078:WLZ983078 WVR983078:WVV983078" xr:uid="{00000000-0002-0000-0900-00002F000000}"/>
    <dataValidation allowBlank="1" showInputMessage="1" showErrorMessage="1" prompt="Total operational Independent Living (IL) units" sqref="J37:N37 JF37:JJ37 TB37:TF37 ACX37:ADB37 AMT37:AMX37 AWP37:AWT37 BGL37:BGP37 BQH37:BQL37 CAD37:CAH37 CJZ37:CKD37 CTV37:CTZ37 DDR37:DDV37 DNN37:DNR37 DXJ37:DXN37 EHF37:EHJ37 ERB37:ERF37 FAX37:FBB37 FKT37:FKX37 FUP37:FUT37 GEL37:GEP37 GOH37:GOL37 GYD37:GYH37 HHZ37:HID37 HRV37:HRZ37 IBR37:IBV37 ILN37:ILR37 IVJ37:IVN37 JFF37:JFJ37 JPB37:JPF37 JYX37:JZB37 KIT37:KIX37 KSP37:KST37 LCL37:LCP37 LMH37:LML37 LWD37:LWH37 MFZ37:MGD37 MPV37:MPZ37 MZR37:MZV37 NJN37:NJR37 NTJ37:NTN37 ODF37:ODJ37 ONB37:ONF37 OWX37:OXB37 PGT37:PGX37 PQP37:PQT37 QAL37:QAP37 QKH37:QKL37 QUD37:QUH37 RDZ37:RED37 RNV37:RNZ37 RXR37:RXV37 SHN37:SHR37 SRJ37:SRN37 TBF37:TBJ37 TLB37:TLF37 TUX37:TVB37 UET37:UEX37 UOP37:UOT37 UYL37:UYP37 VIH37:VIL37 VSD37:VSH37 WBZ37:WCD37 WLV37:WLZ37 WVR37:WVV37 J65573:N65573 JF65573:JJ65573 TB65573:TF65573 ACX65573:ADB65573 AMT65573:AMX65573 AWP65573:AWT65573 BGL65573:BGP65573 BQH65573:BQL65573 CAD65573:CAH65573 CJZ65573:CKD65573 CTV65573:CTZ65573 DDR65573:DDV65573 DNN65573:DNR65573 DXJ65573:DXN65573 EHF65573:EHJ65573 ERB65573:ERF65573 FAX65573:FBB65573 FKT65573:FKX65573 FUP65573:FUT65573 GEL65573:GEP65573 GOH65573:GOL65573 GYD65573:GYH65573 HHZ65573:HID65573 HRV65573:HRZ65573 IBR65573:IBV65573 ILN65573:ILR65573 IVJ65573:IVN65573 JFF65573:JFJ65573 JPB65573:JPF65573 JYX65573:JZB65573 KIT65573:KIX65573 KSP65573:KST65573 LCL65573:LCP65573 LMH65573:LML65573 LWD65573:LWH65573 MFZ65573:MGD65573 MPV65573:MPZ65573 MZR65573:MZV65573 NJN65573:NJR65573 NTJ65573:NTN65573 ODF65573:ODJ65573 ONB65573:ONF65573 OWX65573:OXB65573 PGT65573:PGX65573 PQP65573:PQT65573 QAL65573:QAP65573 QKH65573:QKL65573 QUD65573:QUH65573 RDZ65573:RED65573 RNV65573:RNZ65573 RXR65573:RXV65573 SHN65573:SHR65573 SRJ65573:SRN65573 TBF65573:TBJ65573 TLB65573:TLF65573 TUX65573:TVB65573 UET65573:UEX65573 UOP65573:UOT65573 UYL65573:UYP65573 VIH65573:VIL65573 VSD65573:VSH65573 WBZ65573:WCD65573 WLV65573:WLZ65573 WVR65573:WVV65573 J131109:N131109 JF131109:JJ131109 TB131109:TF131109 ACX131109:ADB131109 AMT131109:AMX131109 AWP131109:AWT131109 BGL131109:BGP131109 BQH131109:BQL131109 CAD131109:CAH131109 CJZ131109:CKD131109 CTV131109:CTZ131109 DDR131109:DDV131109 DNN131109:DNR131109 DXJ131109:DXN131109 EHF131109:EHJ131109 ERB131109:ERF131109 FAX131109:FBB131109 FKT131109:FKX131109 FUP131109:FUT131109 GEL131109:GEP131109 GOH131109:GOL131109 GYD131109:GYH131109 HHZ131109:HID131109 HRV131109:HRZ131109 IBR131109:IBV131109 ILN131109:ILR131109 IVJ131109:IVN131109 JFF131109:JFJ131109 JPB131109:JPF131109 JYX131109:JZB131109 KIT131109:KIX131109 KSP131109:KST131109 LCL131109:LCP131109 LMH131109:LML131109 LWD131109:LWH131109 MFZ131109:MGD131109 MPV131109:MPZ131109 MZR131109:MZV131109 NJN131109:NJR131109 NTJ131109:NTN131109 ODF131109:ODJ131109 ONB131109:ONF131109 OWX131109:OXB131109 PGT131109:PGX131109 PQP131109:PQT131109 QAL131109:QAP131109 QKH131109:QKL131109 QUD131109:QUH131109 RDZ131109:RED131109 RNV131109:RNZ131109 RXR131109:RXV131109 SHN131109:SHR131109 SRJ131109:SRN131109 TBF131109:TBJ131109 TLB131109:TLF131109 TUX131109:TVB131109 UET131109:UEX131109 UOP131109:UOT131109 UYL131109:UYP131109 VIH131109:VIL131109 VSD131109:VSH131109 WBZ131109:WCD131109 WLV131109:WLZ131109 WVR131109:WVV131109 J196645:N196645 JF196645:JJ196645 TB196645:TF196645 ACX196645:ADB196645 AMT196645:AMX196645 AWP196645:AWT196645 BGL196645:BGP196645 BQH196645:BQL196645 CAD196645:CAH196645 CJZ196645:CKD196645 CTV196645:CTZ196645 DDR196645:DDV196645 DNN196645:DNR196645 DXJ196645:DXN196645 EHF196645:EHJ196645 ERB196645:ERF196645 FAX196645:FBB196645 FKT196645:FKX196645 FUP196645:FUT196645 GEL196645:GEP196645 GOH196645:GOL196645 GYD196645:GYH196645 HHZ196645:HID196645 HRV196645:HRZ196645 IBR196645:IBV196645 ILN196645:ILR196645 IVJ196645:IVN196645 JFF196645:JFJ196645 JPB196645:JPF196645 JYX196645:JZB196645 KIT196645:KIX196645 KSP196645:KST196645 LCL196645:LCP196645 LMH196645:LML196645 LWD196645:LWH196645 MFZ196645:MGD196645 MPV196645:MPZ196645 MZR196645:MZV196645 NJN196645:NJR196645 NTJ196645:NTN196645 ODF196645:ODJ196645 ONB196645:ONF196645 OWX196645:OXB196645 PGT196645:PGX196645 PQP196645:PQT196645 QAL196645:QAP196645 QKH196645:QKL196645 QUD196645:QUH196645 RDZ196645:RED196645 RNV196645:RNZ196645 RXR196645:RXV196645 SHN196645:SHR196645 SRJ196645:SRN196645 TBF196645:TBJ196645 TLB196645:TLF196645 TUX196645:TVB196645 UET196645:UEX196645 UOP196645:UOT196645 UYL196645:UYP196645 VIH196645:VIL196645 VSD196645:VSH196645 WBZ196645:WCD196645 WLV196645:WLZ196645 WVR196645:WVV196645 J262181:N262181 JF262181:JJ262181 TB262181:TF262181 ACX262181:ADB262181 AMT262181:AMX262181 AWP262181:AWT262181 BGL262181:BGP262181 BQH262181:BQL262181 CAD262181:CAH262181 CJZ262181:CKD262181 CTV262181:CTZ262181 DDR262181:DDV262181 DNN262181:DNR262181 DXJ262181:DXN262181 EHF262181:EHJ262181 ERB262181:ERF262181 FAX262181:FBB262181 FKT262181:FKX262181 FUP262181:FUT262181 GEL262181:GEP262181 GOH262181:GOL262181 GYD262181:GYH262181 HHZ262181:HID262181 HRV262181:HRZ262181 IBR262181:IBV262181 ILN262181:ILR262181 IVJ262181:IVN262181 JFF262181:JFJ262181 JPB262181:JPF262181 JYX262181:JZB262181 KIT262181:KIX262181 KSP262181:KST262181 LCL262181:LCP262181 LMH262181:LML262181 LWD262181:LWH262181 MFZ262181:MGD262181 MPV262181:MPZ262181 MZR262181:MZV262181 NJN262181:NJR262181 NTJ262181:NTN262181 ODF262181:ODJ262181 ONB262181:ONF262181 OWX262181:OXB262181 PGT262181:PGX262181 PQP262181:PQT262181 QAL262181:QAP262181 QKH262181:QKL262181 QUD262181:QUH262181 RDZ262181:RED262181 RNV262181:RNZ262181 RXR262181:RXV262181 SHN262181:SHR262181 SRJ262181:SRN262181 TBF262181:TBJ262181 TLB262181:TLF262181 TUX262181:TVB262181 UET262181:UEX262181 UOP262181:UOT262181 UYL262181:UYP262181 VIH262181:VIL262181 VSD262181:VSH262181 WBZ262181:WCD262181 WLV262181:WLZ262181 WVR262181:WVV262181 J327717:N327717 JF327717:JJ327717 TB327717:TF327717 ACX327717:ADB327717 AMT327717:AMX327717 AWP327717:AWT327717 BGL327717:BGP327717 BQH327717:BQL327717 CAD327717:CAH327717 CJZ327717:CKD327717 CTV327717:CTZ327717 DDR327717:DDV327717 DNN327717:DNR327717 DXJ327717:DXN327717 EHF327717:EHJ327717 ERB327717:ERF327717 FAX327717:FBB327717 FKT327717:FKX327717 FUP327717:FUT327717 GEL327717:GEP327717 GOH327717:GOL327717 GYD327717:GYH327717 HHZ327717:HID327717 HRV327717:HRZ327717 IBR327717:IBV327717 ILN327717:ILR327717 IVJ327717:IVN327717 JFF327717:JFJ327717 JPB327717:JPF327717 JYX327717:JZB327717 KIT327717:KIX327717 KSP327717:KST327717 LCL327717:LCP327717 LMH327717:LML327717 LWD327717:LWH327717 MFZ327717:MGD327717 MPV327717:MPZ327717 MZR327717:MZV327717 NJN327717:NJR327717 NTJ327717:NTN327717 ODF327717:ODJ327717 ONB327717:ONF327717 OWX327717:OXB327717 PGT327717:PGX327717 PQP327717:PQT327717 QAL327717:QAP327717 QKH327717:QKL327717 QUD327717:QUH327717 RDZ327717:RED327717 RNV327717:RNZ327717 RXR327717:RXV327717 SHN327717:SHR327717 SRJ327717:SRN327717 TBF327717:TBJ327717 TLB327717:TLF327717 TUX327717:TVB327717 UET327717:UEX327717 UOP327717:UOT327717 UYL327717:UYP327717 VIH327717:VIL327717 VSD327717:VSH327717 WBZ327717:WCD327717 WLV327717:WLZ327717 WVR327717:WVV327717 J393253:N393253 JF393253:JJ393253 TB393253:TF393253 ACX393253:ADB393253 AMT393253:AMX393253 AWP393253:AWT393253 BGL393253:BGP393253 BQH393253:BQL393253 CAD393253:CAH393253 CJZ393253:CKD393253 CTV393253:CTZ393253 DDR393253:DDV393253 DNN393253:DNR393253 DXJ393253:DXN393253 EHF393253:EHJ393253 ERB393253:ERF393253 FAX393253:FBB393253 FKT393253:FKX393253 FUP393253:FUT393253 GEL393253:GEP393253 GOH393253:GOL393253 GYD393253:GYH393253 HHZ393253:HID393253 HRV393253:HRZ393253 IBR393253:IBV393253 ILN393253:ILR393253 IVJ393253:IVN393253 JFF393253:JFJ393253 JPB393253:JPF393253 JYX393253:JZB393253 KIT393253:KIX393253 KSP393253:KST393253 LCL393253:LCP393253 LMH393253:LML393253 LWD393253:LWH393253 MFZ393253:MGD393253 MPV393253:MPZ393253 MZR393253:MZV393253 NJN393253:NJR393253 NTJ393253:NTN393253 ODF393253:ODJ393253 ONB393253:ONF393253 OWX393253:OXB393253 PGT393253:PGX393253 PQP393253:PQT393253 QAL393253:QAP393253 QKH393253:QKL393253 QUD393253:QUH393253 RDZ393253:RED393253 RNV393253:RNZ393253 RXR393253:RXV393253 SHN393253:SHR393253 SRJ393253:SRN393253 TBF393253:TBJ393253 TLB393253:TLF393253 TUX393253:TVB393253 UET393253:UEX393253 UOP393253:UOT393253 UYL393253:UYP393253 VIH393253:VIL393253 VSD393253:VSH393253 WBZ393253:WCD393253 WLV393253:WLZ393253 WVR393253:WVV393253 J458789:N458789 JF458789:JJ458789 TB458789:TF458789 ACX458789:ADB458789 AMT458789:AMX458789 AWP458789:AWT458789 BGL458789:BGP458789 BQH458789:BQL458789 CAD458789:CAH458789 CJZ458789:CKD458789 CTV458789:CTZ458789 DDR458789:DDV458789 DNN458789:DNR458789 DXJ458789:DXN458789 EHF458789:EHJ458789 ERB458789:ERF458789 FAX458789:FBB458789 FKT458789:FKX458789 FUP458789:FUT458789 GEL458789:GEP458789 GOH458789:GOL458789 GYD458789:GYH458789 HHZ458789:HID458789 HRV458789:HRZ458789 IBR458789:IBV458789 ILN458789:ILR458789 IVJ458789:IVN458789 JFF458789:JFJ458789 JPB458789:JPF458789 JYX458789:JZB458789 KIT458789:KIX458789 KSP458789:KST458789 LCL458789:LCP458789 LMH458789:LML458789 LWD458789:LWH458789 MFZ458789:MGD458789 MPV458789:MPZ458789 MZR458789:MZV458789 NJN458789:NJR458789 NTJ458789:NTN458789 ODF458789:ODJ458789 ONB458789:ONF458789 OWX458789:OXB458789 PGT458789:PGX458789 PQP458789:PQT458789 QAL458789:QAP458789 QKH458789:QKL458789 QUD458789:QUH458789 RDZ458789:RED458789 RNV458789:RNZ458789 RXR458789:RXV458789 SHN458789:SHR458789 SRJ458789:SRN458789 TBF458789:TBJ458789 TLB458789:TLF458789 TUX458789:TVB458789 UET458789:UEX458789 UOP458789:UOT458789 UYL458789:UYP458789 VIH458789:VIL458789 VSD458789:VSH458789 WBZ458789:WCD458789 WLV458789:WLZ458789 WVR458789:WVV458789 J524325:N524325 JF524325:JJ524325 TB524325:TF524325 ACX524325:ADB524325 AMT524325:AMX524325 AWP524325:AWT524325 BGL524325:BGP524325 BQH524325:BQL524325 CAD524325:CAH524325 CJZ524325:CKD524325 CTV524325:CTZ524325 DDR524325:DDV524325 DNN524325:DNR524325 DXJ524325:DXN524325 EHF524325:EHJ524325 ERB524325:ERF524325 FAX524325:FBB524325 FKT524325:FKX524325 FUP524325:FUT524325 GEL524325:GEP524325 GOH524325:GOL524325 GYD524325:GYH524325 HHZ524325:HID524325 HRV524325:HRZ524325 IBR524325:IBV524325 ILN524325:ILR524325 IVJ524325:IVN524325 JFF524325:JFJ524325 JPB524325:JPF524325 JYX524325:JZB524325 KIT524325:KIX524325 KSP524325:KST524325 LCL524325:LCP524325 LMH524325:LML524325 LWD524325:LWH524325 MFZ524325:MGD524325 MPV524325:MPZ524325 MZR524325:MZV524325 NJN524325:NJR524325 NTJ524325:NTN524325 ODF524325:ODJ524325 ONB524325:ONF524325 OWX524325:OXB524325 PGT524325:PGX524325 PQP524325:PQT524325 QAL524325:QAP524325 QKH524325:QKL524325 QUD524325:QUH524325 RDZ524325:RED524325 RNV524325:RNZ524325 RXR524325:RXV524325 SHN524325:SHR524325 SRJ524325:SRN524325 TBF524325:TBJ524325 TLB524325:TLF524325 TUX524325:TVB524325 UET524325:UEX524325 UOP524325:UOT524325 UYL524325:UYP524325 VIH524325:VIL524325 VSD524325:VSH524325 WBZ524325:WCD524325 WLV524325:WLZ524325 WVR524325:WVV524325 J589861:N589861 JF589861:JJ589861 TB589861:TF589861 ACX589861:ADB589861 AMT589861:AMX589861 AWP589861:AWT589861 BGL589861:BGP589861 BQH589861:BQL589861 CAD589861:CAH589861 CJZ589861:CKD589861 CTV589861:CTZ589861 DDR589861:DDV589861 DNN589861:DNR589861 DXJ589861:DXN589861 EHF589861:EHJ589861 ERB589861:ERF589861 FAX589861:FBB589861 FKT589861:FKX589861 FUP589861:FUT589861 GEL589861:GEP589861 GOH589861:GOL589861 GYD589861:GYH589861 HHZ589861:HID589861 HRV589861:HRZ589861 IBR589861:IBV589861 ILN589861:ILR589861 IVJ589861:IVN589861 JFF589861:JFJ589861 JPB589861:JPF589861 JYX589861:JZB589861 KIT589861:KIX589861 KSP589861:KST589861 LCL589861:LCP589861 LMH589861:LML589861 LWD589861:LWH589861 MFZ589861:MGD589861 MPV589861:MPZ589861 MZR589861:MZV589861 NJN589861:NJR589861 NTJ589861:NTN589861 ODF589861:ODJ589861 ONB589861:ONF589861 OWX589861:OXB589861 PGT589861:PGX589861 PQP589861:PQT589861 QAL589861:QAP589861 QKH589861:QKL589861 QUD589861:QUH589861 RDZ589861:RED589861 RNV589861:RNZ589861 RXR589861:RXV589861 SHN589861:SHR589861 SRJ589861:SRN589861 TBF589861:TBJ589861 TLB589861:TLF589861 TUX589861:TVB589861 UET589861:UEX589861 UOP589861:UOT589861 UYL589861:UYP589861 VIH589861:VIL589861 VSD589861:VSH589861 WBZ589861:WCD589861 WLV589861:WLZ589861 WVR589861:WVV589861 J655397:N655397 JF655397:JJ655397 TB655397:TF655397 ACX655397:ADB655397 AMT655397:AMX655397 AWP655397:AWT655397 BGL655397:BGP655397 BQH655397:BQL655397 CAD655397:CAH655397 CJZ655397:CKD655397 CTV655397:CTZ655397 DDR655397:DDV655397 DNN655397:DNR655397 DXJ655397:DXN655397 EHF655397:EHJ655397 ERB655397:ERF655397 FAX655397:FBB655397 FKT655397:FKX655397 FUP655397:FUT655397 GEL655397:GEP655397 GOH655397:GOL655397 GYD655397:GYH655397 HHZ655397:HID655397 HRV655397:HRZ655397 IBR655397:IBV655397 ILN655397:ILR655397 IVJ655397:IVN655397 JFF655397:JFJ655397 JPB655397:JPF655397 JYX655397:JZB655397 KIT655397:KIX655397 KSP655397:KST655397 LCL655397:LCP655397 LMH655397:LML655397 LWD655397:LWH655397 MFZ655397:MGD655397 MPV655397:MPZ655397 MZR655397:MZV655397 NJN655397:NJR655397 NTJ655397:NTN655397 ODF655397:ODJ655397 ONB655397:ONF655397 OWX655397:OXB655397 PGT655397:PGX655397 PQP655397:PQT655397 QAL655397:QAP655397 QKH655397:QKL655397 QUD655397:QUH655397 RDZ655397:RED655397 RNV655397:RNZ655397 RXR655397:RXV655397 SHN655397:SHR655397 SRJ655397:SRN655397 TBF655397:TBJ655397 TLB655397:TLF655397 TUX655397:TVB655397 UET655397:UEX655397 UOP655397:UOT655397 UYL655397:UYP655397 VIH655397:VIL655397 VSD655397:VSH655397 WBZ655397:WCD655397 WLV655397:WLZ655397 WVR655397:WVV655397 J720933:N720933 JF720933:JJ720933 TB720933:TF720933 ACX720933:ADB720933 AMT720933:AMX720933 AWP720933:AWT720933 BGL720933:BGP720933 BQH720933:BQL720933 CAD720933:CAH720933 CJZ720933:CKD720933 CTV720933:CTZ720933 DDR720933:DDV720933 DNN720933:DNR720933 DXJ720933:DXN720933 EHF720933:EHJ720933 ERB720933:ERF720933 FAX720933:FBB720933 FKT720933:FKX720933 FUP720933:FUT720933 GEL720933:GEP720933 GOH720933:GOL720933 GYD720933:GYH720933 HHZ720933:HID720933 HRV720933:HRZ720933 IBR720933:IBV720933 ILN720933:ILR720933 IVJ720933:IVN720933 JFF720933:JFJ720933 JPB720933:JPF720933 JYX720933:JZB720933 KIT720933:KIX720933 KSP720933:KST720933 LCL720933:LCP720933 LMH720933:LML720933 LWD720933:LWH720933 MFZ720933:MGD720933 MPV720933:MPZ720933 MZR720933:MZV720933 NJN720933:NJR720933 NTJ720933:NTN720933 ODF720933:ODJ720933 ONB720933:ONF720933 OWX720933:OXB720933 PGT720933:PGX720933 PQP720933:PQT720933 QAL720933:QAP720933 QKH720933:QKL720933 QUD720933:QUH720933 RDZ720933:RED720933 RNV720933:RNZ720933 RXR720933:RXV720933 SHN720933:SHR720933 SRJ720933:SRN720933 TBF720933:TBJ720933 TLB720933:TLF720933 TUX720933:TVB720933 UET720933:UEX720933 UOP720933:UOT720933 UYL720933:UYP720933 VIH720933:VIL720933 VSD720933:VSH720933 WBZ720933:WCD720933 WLV720933:WLZ720933 WVR720933:WVV720933 J786469:N786469 JF786469:JJ786469 TB786469:TF786469 ACX786469:ADB786469 AMT786469:AMX786469 AWP786469:AWT786469 BGL786469:BGP786469 BQH786469:BQL786469 CAD786469:CAH786469 CJZ786469:CKD786469 CTV786469:CTZ786469 DDR786469:DDV786469 DNN786469:DNR786469 DXJ786469:DXN786469 EHF786469:EHJ786469 ERB786469:ERF786469 FAX786469:FBB786469 FKT786469:FKX786469 FUP786469:FUT786469 GEL786469:GEP786469 GOH786469:GOL786469 GYD786469:GYH786469 HHZ786469:HID786469 HRV786469:HRZ786469 IBR786469:IBV786469 ILN786469:ILR786469 IVJ786469:IVN786469 JFF786469:JFJ786469 JPB786469:JPF786469 JYX786469:JZB786469 KIT786469:KIX786469 KSP786469:KST786469 LCL786469:LCP786469 LMH786469:LML786469 LWD786469:LWH786469 MFZ786469:MGD786469 MPV786469:MPZ786469 MZR786469:MZV786469 NJN786469:NJR786469 NTJ786469:NTN786469 ODF786469:ODJ786469 ONB786469:ONF786469 OWX786469:OXB786469 PGT786469:PGX786469 PQP786469:PQT786469 QAL786469:QAP786469 QKH786469:QKL786469 QUD786469:QUH786469 RDZ786469:RED786469 RNV786469:RNZ786469 RXR786469:RXV786469 SHN786469:SHR786469 SRJ786469:SRN786469 TBF786469:TBJ786469 TLB786469:TLF786469 TUX786469:TVB786469 UET786469:UEX786469 UOP786469:UOT786469 UYL786469:UYP786469 VIH786469:VIL786469 VSD786469:VSH786469 WBZ786469:WCD786469 WLV786469:WLZ786469 WVR786469:WVV786469 J852005:N852005 JF852005:JJ852005 TB852005:TF852005 ACX852005:ADB852005 AMT852005:AMX852005 AWP852005:AWT852005 BGL852005:BGP852005 BQH852005:BQL852005 CAD852005:CAH852005 CJZ852005:CKD852005 CTV852005:CTZ852005 DDR852005:DDV852005 DNN852005:DNR852005 DXJ852005:DXN852005 EHF852005:EHJ852005 ERB852005:ERF852005 FAX852005:FBB852005 FKT852005:FKX852005 FUP852005:FUT852005 GEL852005:GEP852005 GOH852005:GOL852005 GYD852005:GYH852005 HHZ852005:HID852005 HRV852005:HRZ852005 IBR852005:IBV852005 ILN852005:ILR852005 IVJ852005:IVN852005 JFF852005:JFJ852005 JPB852005:JPF852005 JYX852005:JZB852005 KIT852005:KIX852005 KSP852005:KST852005 LCL852005:LCP852005 LMH852005:LML852005 LWD852005:LWH852005 MFZ852005:MGD852005 MPV852005:MPZ852005 MZR852005:MZV852005 NJN852005:NJR852005 NTJ852005:NTN852005 ODF852005:ODJ852005 ONB852005:ONF852005 OWX852005:OXB852005 PGT852005:PGX852005 PQP852005:PQT852005 QAL852005:QAP852005 QKH852005:QKL852005 QUD852005:QUH852005 RDZ852005:RED852005 RNV852005:RNZ852005 RXR852005:RXV852005 SHN852005:SHR852005 SRJ852005:SRN852005 TBF852005:TBJ852005 TLB852005:TLF852005 TUX852005:TVB852005 UET852005:UEX852005 UOP852005:UOT852005 UYL852005:UYP852005 VIH852005:VIL852005 VSD852005:VSH852005 WBZ852005:WCD852005 WLV852005:WLZ852005 WVR852005:WVV852005 J917541:N917541 JF917541:JJ917541 TB917541:TF917541 ACX917541:ADB917541 AMT917541:AMX917541 AWP917541:AWT917541 BGL917541:BGP917541 BQH917541:BQL917541 CAD917541:CAH917541 CJZ917541:CKD917541 CTV917541:CTZ917541 DDR917541:DDV917541 DNN917541:DNR917541 DXJ917541:DXN917541 EHF917541:EHJ917541 ERB917541:ERF917541 FAX917541:FBB917541 FKT917541:FKX917541 FUP917541:FUT917541 GEL917541:GEP917541 GOH917541:GOL917541 GYD917541:GYH917541 HHZ917541:HID917541 HRV917541:HRZ917541 IBR917541:IBV917541 ILN917541:ILR917541 IVJ917541:IVN917541 JFF917541:JFJ917541 JPB917541:JPF917541 JYX917541:JZB917541 KIT917541:KIX917541 KSP917541:KST917541 LCL917541:LCP917541 LMH917541:LML917541 LWD917541:LWH917541 MFZ917541:MGD917541 MPV917541:MPZ917541 MZR917541:MZV917541 NJN917541:NJR917541 NTJ917541:NTN917541 ODF917541:ODJ917541 ONB917541:ONF917541 OWX917541:OXB917541 PGT917541:PGX917541 PQP917541:PQT917541 QAL917541:QAP917541 QKH917541:QKL917541 QUD917541:QUH917541 RDZ917541:RED917541 RNV917541:RNZ917541 RXR917541:RXV917541 SHN917541:SHR917541 SRJ917541:SRN917541 TBF917541:TBJ917541 TLB917541:TLF917541 TUX917541:TVB917541 UET917541:UEX917541 UOP917541:UOT917541 UYL917541:UYP917541 VIH917541:VIL917541 VSD917541:VSH917541 WBZ917541:WCD917541 WLV917541:WLZ917541 WVR917541:WVV917541 J983077:N983077 JF983077:JJ983077 TB983077:TF983077 ACX983077:ADB983077 AMT983077:AMX983077 AWP983077:AWT983077 BGL983077:BGP983077 BQH983077:BQL983077 CAD983077:CAH983077 CJZ983077:CKD983077 CTV983077:CTZ983077 DDR983077:DDV983077 DNN983077:DNR983077 DXJ983077:DXN983077 EHF983077:EHJ983077 ERB983077:ERF983077 FAX983077:FBB983077 FKT983077:FKX983077 FUP983077:FUT983077 GEL983077:GEP983077 GOH983077:GOL983077 GYD983077:GYH983077 HHZ983077:HID983077 HRV983077:HRZ983077 IBR983077:IBV983077 ILN983077:ILR983077 IVJ983077:IVN983077 JFF983077:JFJ983077 JPB983077:JPF983077 JYX983077:JZB983077 KIT983077:KIX983077 KSP983077:KST983077 LCL983077:LCP983077 LMH983077:LML983077 LWD983077:LWH983077 MFZ983077:MGD983077 MPV983077:MPZ983077 MZR983077:MZV983077 NJN983077:NJR983077 NTJ983077:NTN983077 ODF983077:ODJ983077 ONB983077:ONF983077 OWX983077:OXB983077 PGT983077:PGX983077 PQP983077:PQT983077 QAL983077:QAP983077 QKH983077:QKL983077 QUD983077:QUH983077 RDZ983077:RED983077 RNV983077:RNZ983077 RXR983077:RXV983077 SHN983077:SHR983077 SRJ983077:SRN983077 TBF983077:TBJ983077 TLB983077:TLF983077 TUX983077:TVB983077 UET983077:UEX983077 UOP983077:UOT983077 UYL983077:UYP983077 VIH983077:VIL983077 VSD983077:VSH983077 WBZ983077:WCD983077 WLV983077:WLZ983077 WVR983077:WVV983077 J44:N44 JF44:JJ44 TB44:TF44 ACX44:ADB44 AMT44:AMX44 AWP44:AWT44 BGL44:BGP44 BQH44:BQL44 CAD44:CAH44 CJZ44:CKD44 CTV44:CTZ44 DDR44:DDV44 DNN44:DNR44 DXJ44:DXN44 EHF44:EHJ44 ERB44:ERF44 FAX44:FBB44 FKT44:FKX44 FUP44:FUT44 GEL44:GEP44 GOH44:GOL44 GYD44:GYH44 HHZ44:HID44 HRV44:HRZ44 IBR44:IBV44 ILN44:ILR44 IVJ44:IVN44 JFF44:JFJ44 JPB44:JPF44 JYX44:JZB44 KIT44:KIX44 KSP44:KST44 LCL44:LCP44 LMH44:LML44 LWD44:LWH44 MFZ44:MGD44 MPV44:MPZ44 MZR44:MZV44 NJN44:NJR44 NTJ44:NTN44 ODF44:ODJ44 ONB44:ONF44 OWX44:OXB44 PGT44:PGX44 PQP44:PQT44 QAL44:QAP44 QKH44:QKL44 QUD44:QUH44 RDZ44:RED44 RNV44:RNZ44 RXR44:RXV44 SHN44:SHR44 SRJ44:SRN44 TBF44:TBJ44 TLB44:TLF44 TUX44:TVB44 UET44:UEX44 UOP44:UOT44 UYL44:UYP44 VIH44:VIL44 VSD44:VSH44 WBZ44:WCD44 WLV44:WLZ44 WVR44:WVV44 J65580:N65580 JF65580:JJ65580 TB65580:TF65580 ACX65580:ADB65580 AMT65580:AMX65580 AWP65580:AWT65580 BGL65580:BGP65580 BQH65580:BQL65580 CAD65580:CAH65580 CJZ65580:CKD65580 CTV65580:CTZ65580 DDR65580:DDV65580 DNN65580:DNR65580 DXJ65580:DXN65580 EHF65580:EHJ65580 ERB65580:ERF65580 FAX65580:FBB65580 FKT65580:FKX65580 FUP65580:FUT65580 GEL65580:GEP65580 GOH65580:GOL65580 GYD65580:GYH65580 HHZ65580:HID65580 HRV65580:HRZ65580 IBR65580:IBV65580 ILN65580:ILR65580 IVJ65580:IVN65580 JFF65580:JFJ65580 JPB65580:JPF65580 JYX65580:JZB65580 KIT65580:KIX65580 KSP65580:KST65580 LCL65580:LCP65580 LMH65580:LML65580 LWD65580:LWH65580 MFZ65580:MGD65580 MPV65580:MPZ65580 MZR65580:MZV65580 NJN65580:NJR65580 NTJ65580:NTN65580 ODF65580:ODJ65580 ONB65580:ONF65580 OWX65580:OXB65580 PGT65580:PGX65580 PQP65580:PQT65580 QAL65580:QAP65580 QKH65580:QKL65580 QUD65580:QUH65580 RDZ65580:RED65580 RNV65580:RNZ65580 RXR65580:RXV65580 SHN65580:SHR65580 SRJ65580:SRN65580 TBF65580:TBJ65580 TLB65580:TLF65580 TUX65580:TVB65580 UET65580:UEX65580 UOP65580:UOT65580 UYL65580:UYP65580 VIH65580:VIL65580 VSD65580:VSH65580 WBZ65580:WCD65580 WLV65580:WLZ65580 WVR65580:WVV65580 J131116:N131116 JF131116:JJ131116 TB131116:TF131116 ACX131116:ADB131116 AMT131116:AMX131116 AWP131116:AWT131116 BGL131116:BGP131116 BQH131116:BQL131116 CAD131116:CAH131116 CJZ131116:CKD131116 CTV131116:CTZ131116 DDR131116:DDV131116 DNN131116:DNR131116 DXJ131116:DXN131116 EHF131116:EHJ131116 ERB131116:ERF131116 FAX131116:FBB131116 FKT131116:FKX131116 FUP131116:FUT131116 GEL131116:GEP131116 GOH131116:GOL131116 GYD131116:GYH131116 HHZ131116:HID131116 HRV131116:HRZ131116 IBR131116:IBV131116 ILN131116:ILR131116 IVJ131116:IVN131116 JFF131116:JFJ131116 JPB131116:JPF131116 JYX131116:JZB131116 KIT131116:KIX131116 KSP131116:KST131116 LCL131116:LCP131116 LMH131116:LML131116 LWD131116:LWH131116 MFZ131116:MGD131116 MPV131116:MPZ131116 MZR131116:MZV131116 NJN131116:NJR131116 NTJ131116:NTN131116 ODF131116:ODJ131116 ONB131116:ONF131116 OWX131116:OXB131116 PGT131116:PGX131116 PQP131116:PQT131116 QAL131116:QAP131116 QKH131116:QKL131116 QUD131116:QUH131116 RDZ131116:RED131116 RNV131116:RNZ131116 RXR131116:RXV131116 SHN131116:SHR131116 SRJ131116:SRN131116 TBF131116:TBJ131116 TLB131116:TLF131116 TUX131116:TVB131116 UET131116:UEX131116 UOP131116:UOT131116 UYL131116:UYP131116 VIH131116:VIL131116 VSD131116:VSH131116 WBZ131116:WCD131116 WLV131116:WLZ131116 WVR131116:WVV131116 J196652:N196652 JF196652:JJ196652 TB196652:TF196652 ACX196652:ADB196652 AMT196652:AMX196652 AWP196652:AWT196652 BGL196652:BGP196652 BQH196652:BQL196652 CAD196652:CAH196652 CJZ196652:CKD196652 CTV196652:CTZ196652 DDR196652:DDV196652 DNN196652:DNR196652 DXJ196652:DXN196652 EHF196652:EHJ196652 ERB196652:ERF196652 FAX196652:FBB196652 FKT196652:FKX196652 FUP196652:FUT196652 GEL196652:GEP196652 GOH196652:GOL196652 GYD196652:GYH196652 HHZ196652:HID196652 HRV196652:HRZ196652 IBR196652:IBV196652 ILN196652:ILR196652 IVJ196652:IVN196652 JFF196652:JFJ196652 JPB196652:JPF196652 JYX196652:JZB196652 KIT196652:KIX196652 KSP196652:KST196652 LCL196652:LCP196652 LMH196652:LML196652 LWD196652:LWH196652 MFZ196652:MGD196652 MPV196652:MPZ196652 MZR196652:MZV196652 NJN196652:NJR196652 NTJ196652:NTN196652 ODF196652:ODJ196652 ONB196652:ONF196652 OWX196652:OXB196652 PGT196652:PGX196652 PQP196652:PQT196652 QAL196652:QAP196652 QKH196652:QKL196652 QUD196652:QUH196652 RDZ196652:RED196652 RNV196652:RNZ196652 RXR196652:RXV196652 SHN196652:SHR196652 SRJ196652:SRN196652 TBF196652:TBJ196652 TLB196652:TLF196652 TUX196652:TVB196652 UET196652:UEX196652 UOP196652:UOT196652 UYL196652:UYP196652 VIH196652:VIL196652 VSD196652:VSH196652 WBZ196652:WCD196652 WLV196652:WLZ196652 WVR196652:WVV196652 J262188:N262188 JF262188:JJ262188 TB262188:TF262188 ACX262188:ADB262188 AMT262188:AMX262188 AWP262188:AWT262188 BGL262188:BGP262188 BQH262188:BQL262188 CAD262188:CAH262188 CJZ262188:CKD262188 CTV262188:CTZ262188 DDR262188:DDV262188 DNN262188:DNR262188 DXJ262188:DXN262188 EHF262188:EHJ262188 ERB262188:ERF262188 FAX262188:FBB262188 FKT262188:FKX262188 FUP262188:FUT262188 GEL262188:GEP262188 GOH262188:GOL262188 GYD262188:GYH262188 HHZ262188:HID262188 HRV262188:HRZ262188 IBR262188:IBV262188 ILN262188:ILR262188 IVJ262188:IVN262188 JFF262188:JFJ262188 JPB262188:JPF262188 JYX262188:JZB262188 KIT262188:KIX262188 KSP262188:KST262188 LCL262188:LCP262188 LMH262188:LML262188 LWD262188:LWH262188 MFZ262188:MGD262188 MPV262188:MPZ262188 MZR262188:MZV262188 NJN262188:NJR262188 NTJ262188:NTN262188 ODF262188:ODJ262188 ONB262188:ONF262188 OWX262188:OXB262188 PGT262188:PGX262188 PQP262188:PQT262188 QAL262188:QAP262188 QKH262188:QKL262188 QUD262188:QUH262188 RDZ262188:RED262188 RNV262188:RNZ262188 RXR262188:RXV262188 SHN262188:SHR262188 SRJ262188:SRN262188 TBF262188:TBJ262188 TLB262188:TLF262188 TUX262188:TVB262188 UET262188:UEX262188 UOP262188:UOT262188 UYL262188:UYP262188 VIH262188:VIL262188 VSD262188:VSH262188 WBZ262188:WCD262188 WLV262188:WLZ262188 WVR262188:WVV262188 J327724:N327724 JF327724:JJ327724 TB327724:TF327724 ACX327724:ADB327724 AMT327724:AMX327724 AWP327724:AWT327724 BGL327724:BGP327724 BQH327724:BQL327724 CAD327724:CAH327724 CJZ327724:CKD327724 CTV327724:CTZ327724 DDR327724:DDV327724 DNN327724:DNR327724 DXJ327724:DXN327724 EHF327724:EHJ327724 ERB327724:ERF327724 FAX327724:FBB327724 FKT327724:FKX327724 FUP327724:FUT327724 GEL327724:GEP327724 GOH327724:GOL327724 GYD327724:GYH327724 HHZ327724:HID327724 HRV327724:HRZ327724 IBR327724:IBV327724 ILN327724:ILR327724 IVJ327724:IVN327724 JFF327724:JFJ327724 JPB327724:JPF327724 JYX327724:JZB327724 KIT327724:KIX327724 KSP327724:KST327724 LCL327724:LCP327724 LMH327724:LML327724 LWD327724:LWH327724 MFZ327724:MGD327724 MPV327724:MPZ327724 MZR327724:MZV327724 NJN327724:NJR327724 NTJ327724:NTN327724 ODF327724:ODJ327724 ONB327724:ONF327724 OWX327724:OXB327724 PGT327724:PGX327724 PQP327724:PQT327724 QAL327724:QAP327724 QKH327724:QKL327724 QUD327724:QUH327724 RDZ327724:RED327724 RNV327724:RNZ327724 RXR327724:RXV327724 SHN327724:SHR327724 SRJ327724:SRN327724 TBF327724:TBJ327724 TLB327724:TLF327724 TUX327724:TVB327724 UET327724:UEX327724 UOP327724:UOT327724 UYL327724:UYP327724 VIH327724:VIL327724 VSD327724:VSH327724 WBZ327724:WCD327724 WLV327724:WLZ327724 WVR327724:WVV327724 J393260:N393260 JF393260:JJ393260 TB393260:TF393260 ACX393260:ADB393260 AMT393260:AMX393260 AWP393260:AWT393260 BGL393260:BGP393260 BQH393260:BQL393260 CAD393260:CAH393260 CJZ393260:CKD393260 CTV393260:CTZ393260 DDR393260:DDV393260 DNN393260:DNR393260 DXJ393260:DXN393260 EHF393260:EHJ393260 ERB393260:ERF393260 FAX393260:FBB393260 FKT393260:FKX393260 FUP393260:FUT393260 GEL393260:GEP393260 GOH393260:GOL393260 GYD393260:GYH393260 HHZ393260:HID393260 HRV393260:HRZ393260 IBR393260:IBV393260 ILN393260:ILR393260 IVJ393260:IVN393260 JFF393260:JFJ393260 JPB393260:JPF393260 JYX393260:JZB393260 KIT393260:KIX393260 KSP393260:KST393260 LCL393260:LCP393260 LMH393260:LML393260 LWD393260:LWH393260 MFZ393260:MGD393260 MPV393260:MPZ393260 MZR393260:MZV393260 NJN393260:NJR393260 NTJ393260:NTN393260 ODF393260:ODJ393260 ONB393260:ONF393260 OWX393260:OXB393260 PGT393260:PGX393260 PQP393260:PQT393260 QAL393260:QAP393260 QKH393260:QKL393260 QUD393260:QUH393260 RDZ393260:RED393260 RNV393260:RNZ393260 RXR393260:RXV393260 SHN393260:SHR393260 SRJ393260:SRN393260 TBF393260:TBJ393260 TLB393260:TLF393260 TUX393260:TVB393260 UET393260:UEX393260 UOP393260:UOT393260 UYL393260:UYP393260 VIH393260:VIL393260 VSD393260:VSH393260 WBZ393260:WCD393260 WLV393260:WLZ393260 WVR393260:WVV393260 J458796:N458796 JF458796:JJ458796 TB458796:TF458796 ACX458796:ADB458796 AMT458796:AMX458796 AWP458796:AWT458796 BGL458796:BGP458796 BQH458796:BQL458796 CAD458796:CAH458796 CJZ458796:CKD458796 CTV458796:CTZ458796 DDR458796:DDV458796 DNN458796:DNR458796 DXJ458796:DXN458796 EHF458796:EHJ458796 ERB458796:ERF458796 FAX458796:FBB458796 FKT458796:FKX458796 FUP458796:FUT458796 GEL458796:GEP458796 GOH458796:GOL458796 GYD458796:GYH458796 HHZ458796:HID458796 HRV458796:HRZ458796 IBR458796:IBV458796 ILN458796:ILR458796 IVJ458796:IVN458796 JFF458796:JFJ458796 JPB458796:JPF458796 JYX458796:JZB458796 KIT458796:KIX458796 KSP458796:KST458796 LCL458796:LCP458796 LMH458796:LML458796 LWD458796:LWH458796 MFZ458796:MGD458796 MPV458796:MPZ458796 MZR458796:MZV458796 NJN458796:NJR458796 NTJ458796:NTN458796 ODF458796:ODJ458796 ONB458796:ONF458796 OWX458796:OXB458796 PGT458796:PGX458796 PQP458796:PQT458796 QAL458796:QAP458796 QKH458796:QKL458796 QUD458796:QUH458796 RDZ458796:RED458796 RNV458796:RNZ458796 RXR458796:RXV458796 SHN458796:SHR458796 SRJ458796:SRN458796 TBF458796:TBJ458796 TLB458796:TLF458796 TUX458796:TVB458796 UET458796:UEX458796 UOP458796:UOT458796 UYL458796:UYP458796 VIH458796:VIL458796 VSD458796:VSH458796 WBZ458796:WCD458796 WLV458796:WLZ458796 WVR458796:WVV458796 J524332:N524332 JF524332:JJ524332 TB524332:TF524332 ACX524332:ADB524332 AMT524332:AMX524332 AWP524332:AWT524332 BGL524332:BGP524332 BQH524332:BQL524332 CAD524332:CAH524332 CJZ524332:CKD524332 CTV524332:CTZ524332 DDR524332:DDV524332 DNN524332:DNR524332 DXJ524332:DXN524332 EHF524332:EHJ524332 ERB524332:ERF524332 FAX524332:FBB524332 FKT524332:FKX524332 FUP524332:FUT524332 GEL524332:GEP524332 GOH524332:GOL524332 GYD524332:GYH524332 HHZ524332:HID524332 HRV524332:HRZ524332 IBR524332:IBV524332 ILN524332:ILR524332 IVJ524332:IVN524332 JFF524332:JFJ524332 JPB524332:JPF524332 JYX524332:JZB524332 KIT524332:KIX524332 KSP524332:KST524332 LCL524332:LCP524332 LMH524332:LML524332 LWD524332:LWH524332 MFZ524332:MGD524332 MPV524332:MPZ524332 MZR524332:MZV524332 NJN524332:NJR524332 NTJ524332:NTN524332 ODF524332:ODJ524332 ONB524332:ONF524332 OWX524332:OXB524332 PGT524332:PGX524332 PQP524332:PQT524332 QAL524332:QAP524332 QKH524332:QKL524332 QUD524332:QUH524332 RDZ524332:RED524332 RNV524332:RNZ524332 RXR524332:RXV524332 SHN524332:SHR524332 SRJ524332:SRN524332 TBF524332:TBJ524332 TLB524332:TLF524332 TUX524332:TVB524332 UET524332:UEX524332 UOP524332:UOT524332 UYL524332:UYP524332 VIH524332:VIL524332 VSD524332:VSH524332 WBZ524332:WCD524332 WLV524332:WLZ524332 WVR524332:WVV524332 J589868:N589868 JF589868:JJ589868 TB589868:TF589868 ACX589868:ADB589868 AMT589868:AMX589868 AWP589868:AWT589868 BGL589868:BGP589868 BQH589868:BQL589868 CAD589868:CAH589868 CJZ589868:CKD589868 CTV589868:CTZ589868 DDR589868:DDV589868 DNN589868:DNR589868 DXJ589868:DXN589868 EHF589868:EHJ589868 ERB589868:ERF589868 FAX589868:FBB589868 FKT589868:FKX589868 FUP589868:FUT589868 GEL589868:GEP589868 GOH589868:GOL589868 GYD589868:GYH589868 HHZ589868:HID589868 HRV589868:HRZ589868 IBR589868:IBV589868 ILN589868:ILR589868 IVJ589868:IVN589868 JFF589868:JFJ589868 JPB589868:JPF589868 JYX589868:JZB589868 KIT589868:KIX589868 KSP589868:KST589868 LCL589868:LCP589868 LMH589868:LML589868 LWD589868:LWH589868 MFZ589868:MGD589868 MPV589868:MPZ589868 MZR589868:MZV589868 NJN589868:NJR589868 NTJ589868:NTN589868 ODF589868:ODJ589868 ONB589868:ONF589868 OWX589868:OXB589868 PGT589868:PGX589868 PQP589868:PQT589868 QAL589868:QAP589868 QKH589868:QKL589868 QUD589868:QUH589868 RDZ589868:RED589868 RNV589868:RNZ589868 RXR589868:RXV589868 SHN589868:SHR589868 SRJ589868:SRN589868 TBF589868:TBJ589868 TLB589868:TLF589868 TUX589868:TVB589868 UET589868:UEX589868 UOP589868:UOT589868 UYL589868:UYP589868 VIH589868:VIL589868 VSD589868:VSH589868 WBZ589868:WCD589868 WLV589868:WLZ589868 WVR589868:WVV589868 J655404:N655404 JF655404:JJ655404 TB655404:TF655404 ACX655404:ADB655404 AMT655404:AMX655404 AWP655404:AWT655404 BGL655404:BGP655404 BQH655404:BQL655404 CAD655404:CAH655404 CJZ655404:CKD655404 CTV655404:CTZ655404 DDR655404:DDV655404 DNN655404:DNR655404 DXJ655404:DXN655404 EHF655404:EHJ655404 ERB655404:ERF655404 FAX655404:FBB655404 FKT655404:FKX655404 FUP655404:FUT655404 GEL655404:GEP655404 GOH655404:GOL655404 GYD655404:GYH655404 HHZ655404:HID655404 HRV655404:HRZ655404 IBR655404:IBV655404 ILN655404:ILR655404 IVJ655404:IVN655404 JFF655404:JFJ655404 JPB655404:JPF655404 JYX655404:JZB655404 KIT655404:KIX655404 KSP655404:KST655404 LCL655404:LCP655404 LMH655404:LML655404 LWD655404:LWH655404 MFZ655404:MGD655404 MPV655404:MPZ655404 MZR655404:MZV655404 NJN655404:NJR655404 NTJ655404:NTN655404 ODF655404:ODJ655404 ONB655404:ONF655404 OWX655404:OXB655404 PGT655404:PGX655404 PQP655404:PQT655404 QAL655404:QAP655404 QKH655404:QKL655404 QUD655404:QUH655404 RDZ655404:RED655404 RNV655404:RNZ655404 RXR655404:RXV655404 SHN655404:SHR655404 SRJ655404:SRN655404 TBF655404:TBJ655404 TLB655404:TLF655404 TUX655404:TVB655404 UET655404:UEX655404 UOP655404:UOT655404 UYL655404:UYP655404 VIH655404:VIL655404 VSD655404:VSH655404 WBZ655404:WCD655404 WLV655404:WLZ655404 WVR655404:WVV655404 J720940:N720940 JF720940:JJ720940 TB720940:TF720940 ACX720940:ADB720940 AMT720940:AMX720940 AWP720940:AWT720940 BGL720940:BGP720940 BQH720940:BQL720940 CAD720940:CAH720940 CJZ720940:CKD720940 CTV720940:CTZ720940 DDR720940:DDV720940 DNN720940:DNR720940 DXJ720940:DXN720940 EHF720940:EHJ720940 ERB720940:ERF720940 FAX720940:FBB720940 FKT720940:FKX720940 FUP720940:FUT720940 GEL720940:GEP720940 GOH720940:GOL720940 GYD720940:GYH720940 HHZ720940:HID720940 HRV720940:HRZ720940 IBR720940:IBV720940 ILN720940:ILR720940 IVJ720940:IVN720940 JFF720940:JFJ720940 JPB720940:JPF720940 JYX720940:JZB720940 KIT720940:KIX720940 KSP720940:KST720940 LCL720940:LCP720940 LMH720940:LML720940 LWD720940:LWH720940 MFZ720940:MGD720940 MPV720940:MPZ720940 MZR720940:MZV720940 NJN720940:NJR720940 NTJ720940:NTN720940 ODF720940:ODJ720940 ONB720940:ONF720940 OWX720940:OXB720940 PGT720940:PGX720940 PQP720940:PQT720940 QAL720940:QAP720940 QKH720940:QKL720940 QUD720940:QUH720940 RDZ720940:RED720940 RNV720940:RNZ720940 RXR720940:RXV720940 SHN720940:SHR720940 SRJ720940:SRN720940 TBF720940:TBJ720940 TLB720940:TLF720940 TUX720940:TVB720940 UET720940:UEX720940 UOP720940:UOT720940 UYL720940:UYP720940 VIH720940:VIL720940 VSD720940:VSH720940 WBZ720940:WCD720940 WLV720940:WLZ720940 WVR720940:WVV720940 J786476:N786476 JF786476:JJ786476 TB786476:TF786476 ACX786476:ADB786476 AMT786476:AMX786476 AWP786476:AWT786476 BGL786476:BGP786476 BQH786476:BQL786476 CAD786476:CAH786476 CJZ786476:CKD786476 CTV786476:CTZ786476 DDR786476:DDV786476 DNN786476:DNR786476 DXJ786476:DXN786476 EHF786476:EHJ786476 ERB786476:ERF786476 FAX786476:FBB786476 FKT786476:FKX786476 FUP786476:FUT786476 GEL786476:GEP786476 GOH786476:GOL786476 GYD786476:GYH786476 HHZ786476:HID786476 HRV786476:HRZ786476 IBR786476:IBV786476 ILN786476:ILR786476 IVJ786476:IVN786476 JFF786476:JFJ786476 JPB786476:JPF786476 JYX786476:JZB786476 KIT786476:KIX786476 KSP786476:KST786476 LCL786476:LCP786476 LMH786476:LML786476 LWD786476:LWH786476 MFZ786476:MGD786476 MPV786476:MPZ786476 MZR786476:MZV786476 NJN786476:NJR786476 NTJ786476:NTN786476 ODF786476:ODJ786476 ONB786476:ONF786476 OWX786476:OXB786476 PGT786476:PGX786476 PQP786476:PQT786476 QAL786476:QAP786476 QKH786476:QKL786476 QUD786476:QUH786476 RDZ786476:RED786476 RNV786476:RNZ786476 RXR786476:RXV786476 SHN786476:SHR786476 SRJ786476:SRN786476 TBF786476:TBJ786476 TLB786476:TLF786476 TUX786476:TVB786476 UET786476:UEX786476 UOP786476:UOT786476 UYL786476:UYP786476 VIH786476:VIL786476 VSD786476:VSH786476 WBZ786476:WCD786476 WLV786476:WLZ786476 WVR786476:WVV786476 J852012:N852012 JF852012:JJ852012 TB852012:TF852012 ACX852012:ADB852012 AMT852012:AMX852012 AWP852012:AWT852012 BGL852012:BGP852012 BQH852012:BQL852012 CAD852012:CAH852012 CJZ852012:CKD852012 CTV852012:CTZ852012 DDR852012:DDV852012 DNN852012:DNR852012 DXJ852012:DXN852012 EHF852012:EHJ852012 ERB852012:ERF852012 FAX852012:FBB852012 FKT852012:FKX852012 FUP852012:FUT852012 GEL852012:GEP852012 GOH852012:GOL852012 GYD852012:GYH852012 HHZ852012:HID852012 HRV852012:HRZ852012 IBR852012:IBV852012 ILN852012:ILR852012 IVJ852012:IVN852012 JFF852012:JFJ852012 JPB852012:JPF852012 JYX852012:JZB852012 KIT852012:KIX852012 KSP852012:KST852012 LCL852012:LCP852012 LMH852012:LML852012 LWD852012:LWH852012 MFZ852012:MGD852012 MPV852012:MPZ852012 MZR852012:MZV852012 NJN852012:NJR852012 NTJ852012:NTN852012 ODF852012:ODJ852012 ONB852012:ONF852012 OWX852012:OXB852012 PGT852012:PGX852012 PQP852012:PQT852012 QAL852012:QAP852012 QKH852012:QKL852012 QUD852012:QUH852012 RDZ852012:RED852012 RNV852012:RNZ852012 RXR852012:RXV852012 SHN852012:SHR852012 SRJ852012:SRN852012 TBF852012:TBJ852012 TLB852012:TLF852012 TUX852012:TVB852012 UET852012:UEX852012 UOP852012:UOT852012 UYL852012:UYP852012 VIH852012:VIL852012 VSD852012:VSH852012 WBZ852012:WCD852012 WLV852012:WLZ852012 WVR852012:WVV852012 J917548:N917548 JF917548:JJ917548 TB917548:TF917548 ACX917548:ADB917548 AMT917548:AMX917548 AWP917548:AWT917548 BGL917548:BGP917548 BQH917548:BQL917548 CAD917548:CAH917548 CJZ917548:CKD917548 CTV917548:CTZ917548 DDR917548:DDV917548 DNN917548:DNR917548 DXJ917548:DXN917548 EHF917548:EHJ917548 ERB917548:ERF917548 FAX917548:FBB917548 FKT917548:FKX917548 FUP917548:FUT917548 GEL917548:GEP917548 GOH917548:GOL917548 GYD917548:GYH917548 HHZ917548:HID917548 HRV917548:HRZ917548 IBR917548:IBV917548 ILN917548:ILR917548 IVJ917548:IVN917548 JFF917548:JFJ917548 JPB917548:JPF917548 JYX917548:JZB917548 KIT917548:KIX917548 KSP917548:KST917548 LCL917548:LCP917548 LMH917548:LML917548 LWD917548:LWH917548 MFZ917548:MGD917548 MPV917548:MPZ917548 MZR917548:MZV917548 NJN917548:NJR917548 NTJ917548:NTN917548 ODF917548:ODJ917548 ONB917548:ONF917548 OWX917548:OXB917548 PGT917548:PGX917548 PQP917548:PQT917548 QAL917548:QAP917548 QKH917548:QKL917548 QUD917548:QUH917548 RDZ917548:RED917548 RNV917548:RNZ917548 RXR917548:RXV917548 SHN917548:SHR917548 SRJ917548:SRN917548 TBF917548:TBJ917548 TLB917548:TLF917548 TUX917548:TVB917548 UET917548:UEX917548 UOP917548:UOT917548 UYL917548:UYP917548 VIH917548:VIL917548 VSD917548:VSH917548 WBZ917548:WCD917548 WLV917548:WLZ917548 WVR917548:WVV917548 J983084:N983084 JF983084:JJ983084 TB983084:TF983084 ACX983084:ADB983084 AMT983084:AMX983084 AWP983084:AWT983084 BGL983084:BGP983084 BQH983084:BQL983084 CAD983084:CAH983084 CJZ983084:CKD983084 CTV983084:CTZ983084 DDR983084:DDV983084 DNN983084:DNR983084 DXJ983084:DXN983084 EHF983084:EHJ983084 ERB983084:ERF983084 FAX983084:FBB983084 FKT983084:FKX983084 FUP983084:FUT983084 GEL983084:GEP983084 GOH983084:GOL983084 GYD983084:GYH983084 HHZ983084:HID983084 HRV983084:HRZ983084 IBR983084:IBV983084 ILN983084:ILR983084 IVJ983084:IVN983084 JFF983084:JFJ983084 JPB983084:JPF983084 JYX983084:JZB983084 KIT983084:KIX983084 KSP983084:KST983084 LCL983084:LCP983084 LMH983084:LML983084 LWD983084:LWH983084 MFZ983084:MGD983084 MPV983084:MPZ983084 MZR983084:MZV983084 NJN983084:NJR983084 NTJ983084:NTN983084 ODF983084:ODJ983084 ONB983084:ONF983084 OWX983084:OXB983084 PGT983084:PGX983084 PQP983084:PQT983084 QAL983084:QAP983084 QKH983084:QKL983084 QUD983084:QUH983084 RDZ983084:RED983084 RNV983084:RNZ983084 RXR983084:RXV983084 SHN983084:SHR983084 SRJ983084:SRN983084 TBF983084:TBJ983084 TLB983084:TLF983084 TUX983084:TVB983084 UET983084:UEX983084 UOP983084:UOT983084 UYL983084:UYP983084 VIH983084:VIL983084 VSD983084:VSH983084 WBZ983084:WCD983084 WLV983084:WLZ983084 WVR983084:WVV983084" xr:uid="{00000000-0002-0000-0900-000030000000}"/>
  </dataValidations>
  <pageMargins left="0.7" right="0.7" top="0.75" bottom="0.75" header="0.3" footer="0.3"/>
  <pageSetup orientation="portrait" r:id="rId1"/>
  <customProperties>
    <customPr name="EpmWorksheetKeyString_GUID" r:id="rId2"/>
    <customPr name="FPMExcelClientCellBasedFunctionStatus" r:id="rId3"/>
    <customPr name="FPMExcelClientRefreshTime" r:id="rId4"/>
  </customProperties>
  <drawing r:id="rId5"/>
  <legacyDrawing r:id="rId6"/>
  <controls>
    <mc:AlternateContent xmlns:mc="http://schemas.openxmlformats.org/markup-compatibility/2006">
      <mc:Choice Requires="x14">
        <control shapeId="13313" r:id="rId7" name="FPMExcelClientSheetOptionstb1">
          <controlPr defaultSize="0" autoLine="0" r:id="rId8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7</xdr:col>
                <xdr:colOff>95250</xdr:colOff>
                <xdr:row>1</xdr:row>
                <xdr:rowOff>0</xdr:rowOff>
              </to>
            </anchor>
          </controlPr>
        </control>
      </mc:Choice>
      <mc:Fallback>
        <control shapeId="13313" r:id="rId7" name="FPMExcelClientSheetOptionstb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C3:T384"/>
  <sheetViews>
    <sheetView showGridLines="0" workbookViewId="0"/>
  </sheetViews>
  <sheetFormatPr defaultColWidth="9.140625" defaultRowHeight="15"/>
  <cols>
    <col min="1" max="3" width="9.140625" style="28"/>
    <col min="4" max="4" width="36.28515625" style="28" bestFit="1" customWidth="1"/>
    <col min="5" max="11" width="9.140625" style="28"/>
    <col min="12" max="12" width="33" style="28" bestFit="1" customWidth="1"/>
    <col min="13" max="16384" width="9.140625" style="28"/>
  </cols>
  <sheetData>
    <row r="3" spans="3:20">
      <c r="D3"/>
    </row>
    <row r="4" spans="3:20">
      <c r="C4" s="28">
        <v>1</v>
      </c>
      <c r="D4" s="27" t="s">
        <v>34</v>
      </c>
    </row>
    <row r="5" spans="3:20">
      <c r="C5" s="28">
        <f t="shared" ref="C5:C52" si="0">C4+1</f>
        <v>2</v>
      </c>
      <c r="D5" s="27" t="s">
        <v>35</v>
      </c>
    </row>
    <row r="6" spans="3:20">
      <c r="C6" s="28">
        <f t="shared" si="0"/>
        <v>3</v>
      </c>
      <c r="D6" s="27" t="s">
        <v>36</v>
      </c>
    </row>
    <row r="7" spans="3:20">
      <c r="C7" s="28">
        <f t="shared" si="0"/>
        <v>4</v>
      </c>
    </row>
    <row r="8" spans="3:20">
      <c r="C8" s="28">
        <f t="shared" si="0"/>
        <v>5</v>
      </c>
    </row>
    <row r="9" spans="3:20">
      <c r="C9" s="28">
        <f t="shared" si="0"/>
        <v>6</v>
      </c>
    </row>
    <row r="10" spans="3:20">
      <c r="C10" s="28">
        <f t="shared" si="0"/>
        <v>7</v>
      </c>
      <c r="D10"/>
      <c r="T10"/>
    </row>
    <row r="11" spans="3:20">
      <c r="C11" s="28">
        <f t="shared" si="0"/>
        <v>8</v>
      </c>
      <c r="D11"/>
      <c r="T11"/>
    </row>
    <row r="12" spans="3:20">
      <c r="C12" s="28">
        <f t="shared" si="0"/>
        <v>9</v>
      </c>
      <c r="D12"/>
      <c r="T12"/>
    </row>
    <row r="13" spans="3:20">
      <c r="C13" s="28">
        <f t="shared" si="0"/>
        <v>10</v>
      </c>
      <c r="D13"/>
      <c r="T13"/>
    </row>
    <row r="14" spans="3:20">
      <c r="C14" s="28">
        <f t="shared" si="0"/>
        <v>11</v>
      </c>
      <c r="D14"/>
      <c r="T14"/>
    </row>
    <row r="15" spans="3:20">
      <c r="C15" s="28">
        <f t="shared" si="0"/>
        <v>12</v>
      </c>
      <c r="D15"/>
      <c r="T15"/>
    </row>
    <row r="16" spans="3:20">
      <c r="C16" s="28">
        <f t="shared" si="0"/>
        <v>13</v>
      </c>
      <c r="D16"/>
      <c r="T16"/>
    </row>
    <row r="17" spans="3:20">
      <c r="C17" s="28">
        <f t="shared" si="0"/>
        <v>14</v>
      </c>
      <c r="D17"/>
      <c r="L17"/>
      <c r="T17"/>
    </row>
    <row r="18" spans="3:20">
      <c r="C18" s="28">
        <f t="shared" si="0"/>
        <v>15</v>
      </c>
      <c r="D18"/>
      <c r="T18"/>
    </row>
    <row r="19" spans="3:20">
      <c r="C19" s="28">
        <f t="shared" si="0"/>
        <v>16</v>
      </c>
      <c r="D19"/>
      <c r="H19"/>
      <c r="L19"/>
      <c r="R19"/>
      <c r="T19"/>
    </row>
    <row r="20" spans="3:20">
      <c r="C20" s="28">
        <f t="shared" si="0"/>
        <v>17</v>
      </c>
      <c r="D20"/>
      <c r="H20"/>
      <c r="R20"/>
      <c r="T20"/>
    </row>
    <row r="21" spans="3:20">
      <c r="C21" s="28">
        <f t="shared" si="0"/>
        <v>18</v>
      </c>
      <c r="D21"/>
      <c r="H21"/>
      <c r="R21"/>
      <c r="T21"/>
    </row>
    <row r="22" spans="3:20">
      <c r="C22" s="28">
        <f t="shared" si="0"/>
        <v>19</v>
      </c>
      <c r="D22"/>
      <c r="H22"/>
      <c r="L22"/>
      <c r="R22"/>
      <c r="T22"/>
    </row>
    <row r="23" spans="3:20">
      <c r="C23" s="28">
        <f t="shared" si="0"/>
        <v>20</v>
      </c>
      <c r="D23"/>
      <c r="H23"/>
      <c r="L23"/>
      <c r="R23"/>
      <c r="T23"/>
    </row>
    <row r="24" spans="3:20">
      <c r="C24" s="28">
        <f t="shared" si="0"/>
        <v>21</v>
      </c>
      <c r="D24"/>
      <c r="H24"/>
      <c r="L24"/>
      <c r="R24"/>
      <c r="T24"/>
    </row>
    <row r="25" spans="3:20">
      <c r="C25" s="28">
        <f t="shared" si="0"/>
        <v>22</v>
      </c>
      <c r="D25"/>
      <c r="H25"/>
      <c r="L25"/>
      <c r="R25"/>
      <c r="T25"/>
    </row>
    <row r="26" spans="3:20">
      <c r="C26" s="28">
        <f t="shared" si="0"/>
        <v>23</v>
      </c>
      <c r="D26"/>
      <c r="H26"/>
      <c r="L26"/>
      <c r="R26"/>
      <c r="T26"/>
    </row>
    <row r="27" spans="3:20">
      <c r="C27" s="28">
        <f t="shared" si="0"/>
        <v>24</v>
      </c>
      <c r="D27"/>
      <c r="H27"/>
      <c r="L27"/>
      <c r="R27"/>
      <c r="T27"/>
    </row>
    <row r="28" spans="3:20">
      <c r="C28" s="28">
        <f t="shared" si="0"/>
        <v>25</v>
      </c>
      <c r="D28"/>
      <c r="H28"/>
      <c r="L28"/>
      <c r="R28"/>
      <c r="T28"/>
    </row>
    <row r="29" spans="3:20">
      <c r="C29" s="28">
        <f t="shared" si="0"/>
        <v>26</v>
      </c>
      <c r="D29"/>
      <c r="H29"/>
      <c r="L29"/>
      <c r="R29"/>
      <c r="T29"/>
    </row>
    <row r="30" spans="3:20">
      <c r="C30" s="28">
        <f t="shared" si="0"/>
        <v>27</v>
      </c>
      <c r="D30"/>
      <c r="H30"/>
      <c r="L30"/>
      <c r="R30"/>
      <c r="T30"/>
    </row>
    <row r="31" spans="3:20">
      <c r="C31" s="28">
        <f t="shared" si="0"/>
        <v>28</v>
      </c>
      <c r="D31"/>
      <c r="H31"/>
      <c r="L31"/>
      <c r="R31"/>
      <c r="T31"/>
    </row>
    <row r="32" spans="3:20">
      <c r="C32" s="28">
        <f t="shared" si="0"/>
        <v>29</v>
      </c>
      <c r="D32"/>
      <c r="H32"/>
      <c r="L32"/>
      <c r="R32"/>
      <c r="T32"/>
    </row>
    <row r="33" spans="3:20">
      <c r="C33" s="28">
        <f t="shared" si="0"/>
        <v>30</v>
      </c>
      <c r="D33"/>
      <c r="H33"/>
      <c r="L33"/>
      <c r="R33"/>
      <c r="T33"/>
    </row>
    <row r="34" spans="3:20">
      <c r="C34" s="28">
        <f t="shared" si="0"/>
        <v>31</v>
      </c>
      <c r="D34"/>
      <c r="H34"/>
      <c r="L34"/>
      <c r="R34"/>
      <c r="T34"/>
    </row>
    <row r="35" spans="3:20">
      <c r="C35" s="28">
        <f t="shared" si="0"/>
        <v>32</v>
      </c>
      <c r="D35"/>
      <c r="H35"/>
      <c r="L35"/>
      <c r="R35"/>
      <c r="T35"/>
    </row>
    <row r="36" spans="3:20">
      <c r="C36" s="28">
        <f t="shared" si="0"/>
        <v>33</v>
      </c>
      <c r="D36"/>
      <c r="H36"/>
      <c r="L36"/>
      <c r="R36"/>
      <c r="T36"/>
    </row>
    <row r="37" spans="3:20">
      <c r="C37" s="28">
        <f t="shared" si="0"/>
        <v>34</v>
      </c>
      <c r="D37"/>
      <c r="H37"/>
      <c r="L37"/>
      <c r="R37"/>
      <c r="T37"/>
    </row>
    <row r="38" spans="3:20">
      <c r="C38" s="28">
        <f t="shared" si="0"/>
        <v>35</v>
      </c>
      <c r="D38"/>
      <c r="H38"/>
      <c r="L38"/>
      <c r="R38"/>
      <c r="T38"/>
    </row>
    <row r="39" spans="3:20">
      <c r="C39" s="28">
        <f t="shared" si="0"/>
        <v>36</v>
      </c>
      <c r="D39"/>
      <c r="H39"/>
      <c r="L39"/>
      <c r="R39"/>
      <c r="T39"/>
    </row>
    <row r="40" spans="3:20">
      <c r="C40" s="28">
        <f t="shared" si="0"/>
        <v>37</v>
      </c>
      <c r="D40"/>
      <c r="H40"/>
      <c r="L40"/>
      <c r="R40"/>
      <c r="T40"/>
    </row>
    <row r="41" spans="3:20">
      <c r="C41" s="28">
        <f t="shared" si="0"/>
        <v>38</v>
      </c>
      <c r="D41"/>
      <c r="H41"/>
      <c r="L41"/>
      <c r="R41"/>
      <c r="T41"/>
    </row>
    <row r="42" spans="3:20">
      <c r="C42" s="28">
        <f t="shared" si="0"/>
        <v>39</v>
      </c>
      <c r="D42"/>
      <c r="H42"/>
      <c r="L42"/>
      <c r="R42"/>
      <c r="T42"/>
    </row>
    <row r="43" spans="3:20">
      <c r="C43" s="28">
        <f t="shared" si="0"/>
        <v>40</v>
      </c>
      <c r="D43"/>
      <c r="H43"/>
      <c r="L43"/>
      <c r="R43"/>
      <c r="T43"/>
    </row>
    <row r="44" spans="3:20">
      <c r="C44" s="28">
        <f t="shared" si="0"/>
        <v>41</v>
      </c>
      <c r="D44"/>
      <c r="H44"/>
      <c r="L44"/>
      <c r="R44"/>
      <c r="T44"/>
    </row>
    <row r="45" spans="3:20">
      <c r="C45" s="28">
        <f t="shared" si="0"/>
        <v>42</v>
      </c>
      <c r="D45"/>
      <c r="H45"/>
      <c r="T45"/>
    </row>
    <row r="46" spans="3:20">
      <c r="C46" s="28">
        <f t="shared" si="0"/>
        <v>43</v>
      </c>
      <c r="D46"/>
      <c r="H46"/>
      <c r="T46"/>
    </row>
    <row r="47" spans="3:20">
      <c r="C47" s="28">
        <f t="shared" si="0"/>
        <v>44</v>
      </c>
      <c r="D47"/>
      <c r="H47"/>
      <c r="T47"/>
    </row>
    <row r="48" spans="3:20">
      <c r="C48" s="28">
        <f t="shared" si="0"/>
        <v>45</v>
      </c>
      <c r="D48"/>
      <c r="H48"/>
      <c r="T48"/>
    </row>
    <row r="49" spans="3:20">
      <c r="C49" s="28">
        <f t="shared" si="0"/>
        <v>46</v>
      </c>
      <c r="D49"/>
      <c r="H49"/>
      <c r="T49"/>
    </row>
    <row r="50" spans="3:20">
      <c r="C50" s="28">
        <f t="shared" si="0"/>
        <v>47</v>
      </c>
      <c r="D50"/>
      <c r="H50"/>
      <c r="T50"/>
    </row>
    <row r="51" spans="3:20">
      <c r="C51" s="28">
        <f t="shared" si="0"/>
        <v>48</v>
      </c>
      <c r="D51"/>
      <c r="H51"/>
      <c r="T51"/>
    </row>
    <row r="52" spans="3:20">
      <c r="C52" s="28">
        <f t="shared" si="0"/>
        <v>49</v>
      </c>
      <c r="D52"/>
      <c r="H52"/>
      <c r="T52"/>
    </row>
    <row r="53" spans="3:20">
      <c r="D53"/>
      <c r="H53"/>
      <c r="T53"/>
    </row>
    <row r="54" spans="3:20">
      <c r="D54"/>
      <c r="H54"/>
      <c r="T54"/>
    </row>
    <row r="55" spans="3:20">
      <c r="D55"/>
      <c r="H55"/>
      <c r="T55"/>
    </row>
    <row r="56" spans="3:20">
      <c r="D56"/>
      <c r="H56"/>
      <c r="T56"/>
    </row>
    <row r="57" spans="3:20">
      <c r="D57"/>
      <c r="H57"/>
      <c r="T57"/>
    </row>
    <row r="58" spans="3:20">
      <c r="D58"/>
      <c r="H58"/>
      <c r="T58"/>
    </row>
    <row r="59" spans="3:20">
      <c r="D59"/>
      <c r="H59"/>
      <c r="T59"/>
    </row>
    <row r="60" spans="3:20">
      <c r="D60"/>
      <c r="H60"/>
      <c r="T60"/>
    </row>
    <row r="61" spans="3:20">
      <c r="D61"/>
      <c r="H61"/>
      <c r="T61"/>
    </row>
    <row r="62" spans="3:20">
      <c r="D62"/>
      <c r="H62"/>
      <c r="T62"/>
    </row>
    <row r="63" spans="3:20">
      <c r="D63"/>
      <c r="H63"/>
      <c r="T63"/>
    </row>
    <row r="64" spans="3:20">
      <c r="D64"/>
      <c r="H64"/>
      <c r="T64"/>
    </row>
    <row r="65" spans="4:20">
      <c r="D65"/>
      <c r="H65"/>
      <c r="T65"/>
    </row>
    <row r="66" spans="4:20">
      <c r="D66"/>
      <c r="H66"/>
      <c r="T66"/>
    </row>
    <row r="67" spans="4:20">
      <c r="D67"/>
      <c r="H67"/>
      <c r="T67"/>
    </row>
    <row r="68" spans="4:20">
      <c r="D68"/>
      <c r="H68"/>
      <c r="T68"/>
    </row>
    <row r="69" spans="4:20">
      <c r="D69"/>
      <c r="H69"/>
      <c r="T69"/>
    </row>
    <row r="70" spans="4:20">
      <c r="D70"/>
      <c r="H70"/>
      <c r="T70"/>
    </row>
    <row r="71" spans="4:20">
      <c r="D71"/>
      <c r="H71"/>
      <c r="T71"/>
    </row>
    <row r="72" spans="4:20">
      <c r="D72"/>
      <c r="H72"/>
      <c r="T72"/>
    </row>
    <row r="73" spans="4:20">
      <c r="D73"/>
      <c r="H73"/>
      <c r="T73"/>
    </row>
    <row r="74" spans="4:20">
      <c r="D74"/>
      <c r="H74"/>
      <c r="T74"/>
    </row>
    <row r="75" spans="4:20">
      <c r="D75"/>
      <c r="H75"/>
      <c r="T75"/>
    </row>
    <row r="76" spans="4:20">
      <c r="D76"/>
      <c r="H76"/>
      <c r="T76"/>
    </row>
    <row r="77" spans="4:20">
      <c r="D77"/>
      <c r="H77"/>
      <c r="T77"/>
    </row>
    <row r="78" spans="4:20">
      <c r="D78"/>
      <c r="H78"/>
      <c r="T78"/>
    </row>
    <row r="79" spans="4:20">
      <c r="D79"/>
      <c r="H79"/>
      <c r="T79"/>
    </row>
    <row r="80" spans="4:20">
      <c r="D80"/>
      <c r="H80"/>
      <c r="T80"/>
    </row>
    <row r="81" spans="4:20">
      <c r="D81"/>
      <c r="H81"/>
      <c r="T81"/>
    </row>
    <row r="82" spans="4:20">
      <c r="D82"/>
      <c r="H82"/>
      <c r="T82"/>
    </row>
    <row r="83" spans="4:20">
      <c r="D83"/>
      <c r="H83"/>
      <c r="T83"/>
    </row>
    <row r="84" spans="4:20">
      <c r="D84"/>
      <c r="H84"/>
      <c r="T84"/>
    </row>
    <row r="85" spans="4:20">
      <c r="D85"/>
      <c r="H85"/>
      <c r="T85"/>
    </row>
    <row r="86" spans="4:20">
      <c r="D86"/>
      <c r="H86"/>
      <c r="T86"/>
    </row>
    <row r="87" spans="4:20">
      <c r="D87"/>
      <c r="H87"/>
      <c r="T87"/>
    </row>
    <row r="88" spans="4:20">
      <c r="D88"/>
      <c r="H88"/>
      <c r="T88"/>
    </row>
    <row r="89" spans="4:20">
      <c r="D89"/>
      <c r="H89"/>
      <c r="T89"/>
    </row>
    <row r="90" spans="4:20">
      <c r="D90"/>
      <c r="H90"/>
      <c r="T90"/>
    </row>
    <row r="91" spans="4:20">
      <c r="D91"/>
      <c r="H91"/>
      <c r="T91"/>
    </row>
    <row r="92" spans="4:20">
      <c r="D92"/>
      <c r="H92"/>
      <c r="T92"/>
    </row>
    <row r="93" spans="4:20">
      <c r="D93"/>
      <c r="H93"/>
      <c r="T93"/>
    </row>
    <row r="94" spans="4:20">
      <c r="D94"/>
      <c r="H94"/>
      <c r="T94"/>
    </row>
    <row r="95" spans="4:20">
      <c r="D95"/>
      <c r="H95"/>
      <c r="T95"/>
    </row>
    <row r="96" spans="4:20">
      <c r="D96"/>
      <c r="H96"/>
      <c r="T96"/>
    </row>
    <row r="97" spans="4:20">
      <c r="D97"/>
      <c r="H97"/>
      <c r="T97"/>
    </row>
    <row r="98" spans="4:20">
      <c r="D98"/>
      <c r="H98"/>
      <c r="T98"/>
    </row>
    <row r="99" spans="4:20">
      <c r="D99"/>
      <c r="H99"/>
      <c r="T99"/>
    </row>
    <row r="100" spans="4:20">
      <c r="D100"/>
      <c r="H100"/>
      <c r="T100"/>
    </row>
    <row r="101" spans="4:20">
      <c r="D101"/>
      <c r="H101"/>
      <c r="T101"/>
    </row>
    <row r="102" spans="4:20">
      <c r="D102"/>
      <c r="H102"/>
      <c r="T102"/>
    </row>
    <row r="103" spans="4:20">
      <c r="D103"/>
      <c r="H103"/>
      <c r="T103"/>
    </row>
    <row r="104" spans="4:20">
      <c r="D104"/>
      <c r="H104"/>
      <c r="T104"/>
    </row>
    <row r="105" spans="4:20">
      <c r="D105"/>
      <c r="H105"/>
      <c r="T105"/>
    </row>
    <row r="106" spans="4:20">
      <c r="D106"/>
      <c r="H106"/>
      <c r="T106"/>
    </row>
    <row r="107" spans="4:20">
      <c r="D107"/>
      <c r="H107"/>
      <c r="T107"/>
    </row>
    <row r="108" spans="4:20">
      <c r="D108"/>
      <c r="H108"/>
      <c r="T108"/>
    </row>
    <row r="109" spans="4:20">
      <c r="D109"/>
      <c r="H109"/>
      <c r="T109"/>
    </row>
    <row r="110" spans="4:20">
      <c r="D110"/>
      <c r="H110"/>
      <c r="T110"/>
    </row>
    <row r="111" spans="4:20">
      <c r="D111"/>
      <c r="H111"/>
      <c r="T111"/>
    </row>
    <row r="112" spans="4:20">
      <c r="D112"/>
      <c r="H112"/>
      <c r="T112"/>
    </row>
    <row r="113" spans="4:20">
      <c r="D113"/>
      <c r="H113"/>
      <c r="T113"/>
    </row>
    <row r="114" spans="4:20">
      <c r="D114"/>
      <c r="H114"/>
      <c r="T114"/>
    </row>
    <row r="115" spans="4:20">
      <c r="D115"/>
      <c r="H115"/>
      <c r="T115"/>
    </row>
    <row r="116" spans="4:20">
      <c r="D116"/>
      <c r="H116"/>
      <c r="T116"/>
    </row>
    <row r="117" spans="4:20">
      <c r="D117"/>
      <c r="H117"/>
      <c r="T117"/>
    </row>
    <row r="118" spans="4:20">
      <c r="D118"/>
      <c r="H118"/>
      <c r="T118"/>
    </row>
    <row r="119" spans="4:20">
      <c r="D119"/>
      <c r="H119"/>
      <c r="T119"/>
    </row>
    <row r="120" spans="4:20">
      <c r="D120"/>
      <c r="H120"/>
      <c r="T120"/>
    </row>
    <row r="121" spans="4:20">
      <c r="D121"/>
      <c r="H121"/>
      <c r="T121"/>
    </row>
    <row r="122" spans="4:20">
      <c r="D122"/>
      <c r="H122"/>
      <c r="T122"/>
    </row>
    <row r="123" spans="4:20">
      <c r="D123"/>
      <c r="H123"/>
      <c r="T123"/>
    </row>
    <row r="124" spans="4:20">
      <c r="D124"/>
      <c r="H124"/>
      <c r="T124"/>
    </row>
    <row r="125" spans="4:20">
      <c r="D125"/>
      <c r="H125"/>
      <c r="T125"/>
    </row>
    <row r="126" spans="4:20">
      <c r="D126"/>
      <c r="H126"/>
      <c r="T126"/>
    </row>
    <row r="127" spans="4:20">
      <c r="D127"/>
      <c r="H127"/>
      <c r="T127"/>
    </row>
    <row r="128" spans="4:20">
      <c r="D128"/>
      <c r="H128"/>
      <c r="T128"/>
    </row>
    <row r="129" spans="4:20">
      <c r="D129"/>
      <c r="H129"/>
      <c r="T129"/>
    </row>
    <row r="130" spans="4:20">
      <c r="D130"/>
      <c r="H130"/>
      <c r="T130"/>
    </row>
    <row r="131" spans="4:20">
      <c r="D131"/>
      <c r="H131"/>
      <c r="T131"/>
    </row>
    <row r="132" spans="4:20">
      <c r="D132"/>
      <c r="H132"/>
      <c r="T132"/>
    </row>
    <row r="133" spans="4:20">
      <c r="D133"/>
      <c r="H133"/>
      <c r="T133"/>
    </row>
    <row r="134" spans="4:20">
      <c r="D134"/>
      <c r="H134"/>
      <c r="T134"/>
    </row>
    <row r="135" spans="4:20">
      <c r="D135"/>
      <c r="H135"/>
      <c r="T135"/>
    </row>
    <row r="136" spans="4:20">
      <c r="D136"/>
      <c r="H136"/>
      <c r="T136"/>
    </row>
    <row r="137" spans="4:20">
      <c r="D137"/>
      <c r="H137"/>
      <c r="T137"/>
    </row>
    <row r="138" spans="4:20">
      <c r="D138"/>
      <c r="H138"/>
      <c r="T138"/>
    </row>
    <row r="139" spans="4:20">
      <c r="D139"/>
      <c r="H139"/>
      <c r="T139"/>
    </row>
    <row r="140" spans="4:20">
      <c r="D140"/>
      <c r="H140"/>
      <c r="T140"/>
    </row>
    <row r="141" spans="4:20">
      <c r="D141"/>
      <c r="H141"/>
      <c r="T141"/>
    </row>
    <row r="142" spans="4:20">
      <c r="D142"/>
      <c r="H142"/>
      <c r="T142"/>
    </row>
    <row r="143" spans="4:20">
      <c r="D143"/>
      <c r="H143"/>
      <c r="T143"/>
    </row>
    <row r="144" spans="4:20">
      <c r="D144"/>
      <c r="H144"/>
      <c r="T144"/>
    </row>
    <row r="145" spans="4:20">
      <c r="D145"/>
      <c r="H145"/>
      <c r="T145"/>
    </row>
    <row r="146" spans="4:20">
      <c r="D146"/>
      <c r="H146"/>
      <c r="T146"/>
    </row>
    <row r="147" spans="4:20">
      <c r="D147"/>
      <c r="H147"/>
      <c r="T147"/>
    </row>
    <row r="148" spans="4:20">
      <c r="D148"/>
      <c r="H148"/>
      <c r="T148"/>
    </row>
    <row r="149" spans="4:20">
      <c r="D149"/>
      <c r="H149"/>
      <c r="T149"/>
    </row>
    <row r="150" spans="4:20">
      <c r="D150"/>
      <c r="H150"/>
      <c r="T150"/>
    </row>
    <row r="151" spans="4:20">
      <c r="D151"/>
      <c r="H151"/>
      <c r="T151"/>
    </row>
    <row r="152" spans="4:20">
      <c r="D152"/>
      <c r="H152"/>
      <c r="T152"/>
    </row>
    <row r="153" spans="4:20">
      <c r="D153"/>
      <c r="H153"/>
      <c r="T153"/>
    </row>
    <row r="154" spans="4:20">
      <c r="D154"/>
      <c r="H154"/>
      <c r="T154"/>
    </row>
    <row r="155" spans="4:20">
      <c r="D155"/>
      <c r="H155"/>
      <c r="T155"/>
    </row>
    <row r="156" spans="4:20">
      <c r="D156"/>
      <c r="H156"/>
      <c r="T156"/>
    </row>
    <row r="157" spans="4:20">
      <c r="D157"/>
      <c r="H157"/>
      <c r="T157"/>
    </row>
    <row r="158" spans="4:20">
      <c r="D158"/>
      <c r="H158"/>
      <c r="T158"/>
    </row>
    <row r="159" spans="4:20">
      <c r="D159"/>
      <c r="H159"/>
      <c r="T159"/>
    </row>
    <row r="160" spans="4:20">
      <c r="D160"/>
      <c r="H160"/>
      <c r="T160"/>
    </row>
    <row r="161" spans="4:20">
      <c r="D161"/>
      <c r="H161"/>
      <c r="T161"/>
    </row>
    <row r="162" spans="4:20">
      <c r="D162"/>
      <c r="H162"/>
      <c r="T162"/>
    </row>
    <row r="163" spans="4:20">
      <c r="D163"/>
      <c r="H163"/>
      <c r="T163"/>
    </row>
    <row r="164" spans="4:20">
      <c r="D164"/>
      <c r="H164"/>
      <c r="T164"/>
    </row>
    <row r="165" spans="4:20">
      <c r="D165"/>
      <c r="H165"/>
      <c r="T165"/>
    </row>
    <row r="166" spans="4:20">
      <c r="D166"/>
      <c r="H166"/>
      <c r="T166"/>
    </row>
    <row r="167" spans="4:20">
      <c r="D167"/>
      <c r="H167"/>
      <c r="T167"/>
    </row>
    <row r="168" spans="4:20">
      <c r="D168"/>
      <c r="H168"/>
      <c r="T168"/>
    </row>
    <row r="169" spans="4:20">
      <c r="D169"/>
      <c r="H169"/>
      <c r="T169"/>
    </row>
    <row r="170" spans="4:20">
      <c r="D170"/>
      <c r="H170"/>
      <c r="T170"/>
    </row>
    <row r="171" spans="4:20">
      <c r="D171"/>
      <c r="H171"/>
      <c r="T171"/>
    </row>
    <row r="172" spans="4:20">
      <c r="D172"/>
      <c r="H172"/>
      <c r="T172"/>
    </row>
    <row r="173" spans="4:20">
      <c r="D173"/>
      <c r="H173"/>
      <c r="T173"/>
    </row>
    <row r="174" spans="4:20">
      <c r="D174"/>
      <c r="H174"/>
      <c r="T174"/>
    </row>
    <row r="175" spans="4:20">
      <c r="D175"/>
      <c r="H175"/>
      <c r="T175"/>
    </row>
    <row r="176" spans="4:20">
      <c r="D176"/>
      <c r="H176"/>
      <c r="T176"/>
    </row>
    <row r="177" spans="4:20">
      <c r="D177"/>
      <c r="H177"/>
      <c r="T177"/>
    </row>
    <row r="178" spans="4:20">
      <c r="D178"/>
      <c r="H178"/>
      <c r="T178"/>
    </row>
    <row r="179" spans="4:20">
      <c r="D179"/>
      <c r="H179"/>
      <c r="T179"/>
    </row>
    <row r="180" spans="4:20">
      <c r="D180"/>
      <c r="H180"/>
      <c r="T180"/>
    </row>
    <row r="181" spans="4:20">
      <c r="D181"/>
      <c r="H181"/>
      <c r="T181"/>
    </row>
    <row r="182" spans="4:20">
      <c r="D182"/>
      <c r="H182"/>
      <c r="T182"/>
    </row>
    <row r="183" spans="4:20">
      <c r="D183"/>
      <c r="H183"/>
      <c r="T183"/>
    </row>
    <row r="184" spans="4:20">
      <c r="D184"/>
      <c r="H184"/>
      <c r="T184"/>
    </row>
    <row r="185" spans="4:20">
      <c r="D185"/>
      <c r="H185"/>
      <c r="T185"/>
    </row>
    <row r="186" spans="4:20">
      <c r="D186"/>
      <c r="H186"/>
      <c r="T186"/>
    </row>
    <row r="187" spans="4:20">
      <c r="D187"/>
      <c r="H187"/>
      <c r="T187"/>
    </row>
    <row r="188" spans="4:20">
      <c r="D188"/>
      <c r="H188"/>
      <c r="T188"/>
    </row>
    <row r="189" spans="4:20">
      <c r="D189"/>
      <c r="H189"/>
      <c r="T189"/>
    </row>
    <row r="190" spans="4:20">
      <c r="D190"/>
      <c r="H190"/>
      <c r="T190"/>
    </row>
    <row r="191" spans="4:20">
      <c r="D191"/>
      <c r="H191"/>
      <c r="T191"/>
    </row>
    <row r="192" spans="4:20">
      <c r="D192"/>
      <c r="H192"/>
      <c r="T192"/>
    </row>
    <row r="193" spans="4:20">
      <c r="D193"/>
      <c r="H193"/>
      <c r="T193"/>
    </row>
    <row r="194" spans="4:20">
      <c r="D194"/>
      <c r="H194"/>
      <c r="T194"/>
    </row>
    <row r="195" spans="4:20">
      <c r="D195"/>
      <c r="H195"/>
      <c r="T195"/>
    </row>
    <row r="196" spans="4:20">
      <c r="D196"/>
      <c r="H196"/>
      <c r="T196"/>
    </row>
    <row r="197" spans="4:20">
      <c r="D197"/>
      <c r="H197"/>
      <c r="T197"/>
    </row>
    <row r="198" spans="4:20">
      <c r="D198"/>
      <c r="H198"/>
      <c r="T198"/>
    </row>
    <row r="199" spans="4:20">
      <c r="D199"/>
      <c r="H199"/>
      <c r="T199"/>
    </row>
    <row r="200" spans="4:20">
      <c r="D200"/>
      <c r="H200"/>
      <c r="T200"/>
    </row>
    <row r="201" spans="4:20">
      <c r="D201"/>
      <c r="H201"/>
      <c r="T201"/>
    </row>
    <row r="202" spans="4:20">
      <c r="D202"/>
      <c r="H202"/>
      <c r="T202"/>
    </row>
    <row r="203" spans="4:20">
      <c r="D203"/>
      <c r="H203"/>
      <c r="T203"/>
    </row>
    <row r="204" spans="4:20">
      <c r="D204"/>
      <c r="H204"/>
      <c r="T204"/>
    </row>
    <row r="205" spans="4:20">
      <c r="D205"/>
      <c r="H205"/>
      <c r="T205"/>
    </row>
    <row r="206" spans="4:20">
      <c r="D206"/>
      <c r="H206"/>
      <c r="T206"/>
    </row>
    <row r="207" spans="4:20">
      <c r="D207"/>
      <c r="H207"/>
      <c r="T207"/>
    </row>
    <row r="208" spans="4:20">
      <c r="D208"/>
      <c r="H208"/>
      <c r="T208"/>
    </row>
    <row r="209" spans="4:20">
      <c r="D209"/>
      <c r="H209"/>
      <c r="T209"/>
    </row>
    <row r="210" spans="4:20">
      <c r="D210"/>
      <c r="H210"/>
      <c r="T210"/>
    </row>
    <row r="211" spans="4:20">
      <c r="D211"/>
      <c r="H211"/>
      <c r="T211"/>
    </row>
    <row r="212" spans="4:20">
      <c r="D212"/>
      <c r="H212"/>
      <c r="T212"/>
    </row>
    <row r="213" spans="4:20">
      <c r="D213"/>
      <c r="H213"/>
      <c r="T213"/>
    </row>
    <row r="214" spans="4:20">
      <c r="D214"/>
      <c r="H214"/>
      <c r="T214"/>
    </row>
    <row r="215" spans="4:20">
      <c r="D215"/>
      <c r="H215"/>
      <c r="T215"/>
    </row>
    <row r="216" spans="4:20">
      <c r="D216"/>
      <c r="H216"/>
      <c r="T216"/>
    </row>
    <row r="217" spans="4:20">
      <c r="D217"/>
      <c r="H217"/>
      <c r="T217"/>
    </row>
    <row r="218" spans="4:20">
      <c r="D218"/>
      <c r="H218"/>
      <c r="T218"/>
    </row>
    <row r="219" spans="4:20">
      <c r="D219"/>
      <c r="H219"/>
      <c r="T219"/>
    </row>
    <row r="220" spans="4:20">
      <c r="D220"/>
      <c r="H220"/>
      <c r="T220"/>
    </row>
    <row r="221" spans="4:20">
      <c r="D221"/>
      <c r="H221"/>
      <c r="T221"/>
    </row>
    <row r="222" spans="4:20">
      <c r="D222"/>
      <c r="H222"/>
      <c r="T222"/>
    </row>
    <row r="223" spans="4:20">
      <c r="D223"/>
      <c r="H223"/>
      <c r="T223"/>
    </row>
    <row r="224" spans="4:20">
      <c r="D224"/>
      <c r="H224"/>
      <c r="T224"/>
    </row>
    <row r="225" spans="4:20">
      <c r="D225"/>
      <c r="H225"/>
      <c r="T225"/>
    </row>
    <row r="226" spans="4:20">
      <c r="D226"/>
      <c r="H226"/>
      <c r="T226"/>
    </row>
    <row r="227" spans="4:20">
      <c r="D227"/>
      <c r="H227"/>
      <c r="T227"/>
    </row>
    <row r="228" spans="4:20">
      <c r="D228"/>
      <c r="H228"/>
      <c r="T228"/>
    </row>
    <row r="229" spans="4:20">
      <c r="D229"/>
      <c r="H229"/>
      <c r="T229"/>
    </row>
    <row r="230" spans="4:20">
      <c r="D230"/>
      <c r="H230"/>
      <c r="T230"/>
    </row>
    <row r="231" spans="4:20">
      <c r="D231"/>
      <c r="H231"/>
      <c r="T231"/>
    </row>
    <row r="232" spans="4:20">
      <c r="D232"/>
      <c r="H232"/>
      <c r="T232"/>
    </row>
    <row r="233" spans="4:20">
      <c r="D233"/>
      <c r="H233"/>
      <c r="T233"/>
    </row>
    <row r="234" spans="4:20">
      <c r="D234"/>
      <c r="H234"/>
      <c r="T234"/>
    </row>
    <row r="235" spans="4:20">
      <c r="D235"/>
      <c r="H235"/>
      <c r="T235"/>
    </row>
    <row r="236" spans="4:20">
      <c r="D236"/>
      <c r="H236"/>
      <c r="T236"/>
    </row>
    <row r="237" spans="4:20">
      <c r="D237"/>
      <c r="H237"/>
      <c r="T237"/>
    </row>
    <row r="238" spans="4:20">
      <c r="D238"/>
      <c r="H238"/>
      <c r="T238"/>
    </row>
    <row r="239" spans="4:20">
      <c r="D239"/>
      <c r="H239"/>
      <c r="T239"/>
    </row>
    <row r="240" spans="4:20">
      <c r="D240"/>
      <c r="H240"/>
      <c r="T240"/>
    </row>
    <row r="241" spans="4:20">
      <c r="D241"/>
      <c r="H241"/>
      <c r="T241"/>
    </row>
    <row r="242" spans="4:20">
      <c r="D242"/>
      <c r="H242"/>
      <c r="T242"/>
    </row>
    <row r="243" spans="4:20">
      <c r="D243"/>
      <c r="H243"/>
      <c r="T243"/>
    </row>
    <row r="244" spans="4:20">
      <c r="D244"/>
      <c r="H244"/>
      <c r="T244"/>
    </row>
    <row r="245" spans="4:20">
      <c r="D245"/>
      <c r="H245"/>
      <c r="T245"/>
    </row>
    <row r="246" spans="4:20">
      <c r="D246"/>
      <c r="H246"/>
      <c r="T246"/>
    </row>
    <row r="247" spans="4:20">
      <c r="D247"/>
      <c r="H247"/>
      <c r="T247"/>
    </row>
    <row r="248" spans="4:20">
      <c r="D248"/>
      <c r="H248"/>
      <c r="T248"/>
    </row>
    <row r="249" spans="4:20">
      <c r="D249"/>
      <c r="H249"/>
      <c r="T249"/>
    </row>
    <row r="250" spans="4:20">
      <c r="D250"/>
      <c r="H250"/>
      <c r="T250"/>
    </row>
    <row r="251" spans="4:20">
      <c r="D251"/>
      <c r="H251"/>
      <c r="T251"/>
    </row>
    <row r="252" spans="4:20">
      <c r="D252"/>
      <c r="H252"/>
      <c r="T252"/>
    </row>
    <row r="253" spans="4:20">
      <c r="D253"/>
      <c r="H253"/>
      <c r="T253"/>
    </row>
    <row r="254" spans="4:20">
      <c r="D254"/>
      <c r="H254"/>
      <c r="T254"/>
    </row>
    <row r="255" spans="4:20">
      <c r="D255"/>
      <c r="H255"/>
      <c r="T255"/>
    </row>
    <row r="256" spans="4:20">
      <c r="D256"/>
      <c r="H256"/>
      <c r="T256"/>
    </row>
    <row r="257" spans="4:20">
      <c r="D257"/>
      <c r="H257"/>
      <c r="T257"/>
    </row>
    <row r="258" spans="4:20">
      <c r="D258"/>
      <c r="H258"/>
      <c r="T258"/>
    </row>
    <row r="259" spans="4:20">
      <c r="D259"/>
      <c r="H259"/>
      <c r="T259"/>
    </row>
    <row r="260" spans="4:20">
      <c r="D260"/>
      <c r="H260"/>
      <c r="T260"/>
    </row>
    <row r="261" spans="4:20">
      <c r="D261"/>
      <c r="H261"/>
      <c r="T261"/>
    </row>
    <row r="262" spans="4:20">
      <c r="D262"/>
      <c r="H262"/>
      <c r="T262"/>
    </row>
    <row r="263" spans="4:20">
      <c r="D263"/>
      <c r="H263"/>
      <c r="T263"/>
    </row>
    <row r="264" spans="4:20">
      <c r="D264"/>
      <c r="H264"/>
      <c r="T264"/>
    </row>
    <row r="265" spans="4:20">
      <c r="D265"/>
      <c r="H265"/>
      <c r="T265"/>
    </row>
    <row r="266" spans="4:20">
      <c r="D266"/>
      <c r="H266"/>
      <c r="T266"/>
    </row>
    <row r="267" spans="4:20">
      <c r="D267"/>
      <c r="H267"/>
      <c r="T267"/>
    </row>
    <row r="268" spans="4:20">
      <c r="D268"/>
      <c r="H268"/>
      <c r="T268"/>
    </row>
    <row r="269" spans="4:20">
      <c r="D269"/>
      <c r="H269"/>
      <c r="T269"/>
    </row>
    <row r="270" spans="4:20">
      <c r="D270"/>
      <c r="H270"/>
      <c r="T270"/>
    </row>
    <row r="271" spans="4:20">
      <c r="D271"/>
      <c r="H271"/>
      <c r="T271"/>
    </row>
    <row r="272" spans="4:20">
      <c r="D272"/>
      <c r="H272"/>
      <c r="T272"/>
    </row>
    <row r="273" spans="4:20">
      <c r="D273"/>
      <c r="H273"/>
      <c r="T273"/>
    </row>
    <row r="274" spans="4:20">
      <c r="D274"/>
      <c r="H274"/>
      <c r="T274"/>
    </row>
    <row r="275" spans="4:20">
      <c r="D275"/>
      <c r="H275"/>
      <c r="T275"/>
    </row>
    <row r="276" spans="4:20">
      <c r="D276"/>
      <c r="H276"/>
      <c r="T276"/>
    </row>
    <row r="277" spans="4:20">
      <c r="D277"/>
      <c r="H277"/>
      <c r="T277"/>
    </row>
    <row r="278" spans="4:20">
      <c r="D278"/>
      <c r="H278"/>
      <c r="T278"/>
    </row>
    <row r="279" spans="4:20">
      <c r="D279"/>
      <c r="H279"/>
      <c r="T279"/>
    </row>
    <row r="280" spans="4:20">
      <c r="D280"/>
      <c r="H280"/>
      <c r="T280"/>
    </row>
    <row r="281" spans="4:20">
      <c r="D281"/>
      <c r="H281"/>
      <c r="T281"/>
    </row>
    <row r="282" spans="4:20">
      <c r="D282"/>
      <c r="H282"/>
      <c r="T282"/>
    </row>
    <row r="283" spans="4:20">
      <c r="D283"/>
      <c r="H283"/>
      <c r="T283"/>
    </row>
    <row r="284" spans="4:20">
      <c r="D284"/>
      <c r="H284"/>
      <c r="T284"/>
    </row>
    <row r="285" spans="4:20">
      <c r="D285"/>
      <c r="H285"/>
      <c r="T285"/>
    </row>
    <row r="286" spans="4:20">
      <c r="D286"/>
      <c r="H286"/>
      <c r="T286"/>
    </row>
    <row r="287" spans="4:20">
      <c r="D287"/>
      <c r="H287"/>
      <c r="T287"/>
    </row>
    <row r="288" spans="4:20">
      <c r="D288"/>
      <c r="H288"/>
      <c r="T288"/>
    </row>
    <row r="289" spans="4:20">
      <c r="D289"/>
      <c r="H289"/>
      <c r="T289"/>
    </row>
    <row r="290" spans="4:20">
      <c r="D290"/>
      <c r="H290"/>
      <c r="T290"/>
    </row>
    <row r="291" spans="4:20">
      <c r="D291"/>
      <c r="H291"/>
      <c r="T291"/>
    </row>
    <row r="292" spans="4:20">
      <c r="D292"/>
      <c r="H292"/>
      <c r="T292"/>
    </row>
    <row r="293" spans="4:20">
      <c r="D293"/>
      <c r="H293"/>
      <c r="T293"/>
    </row>
    <row r="294" spans="4:20">
      <c r="D294"/>
      <c r="H294"/>
      <c r="T294"/>
    </row>
    <row r="295" spans="4:20">
      <c r="D295"/>
      <c r="H295"/>
      <c r="T295"/>
    </row>
    <row r="296" spans="4:20">
      <c r="D296"/>
      <c r="H296"/>
      <c r="T296"/>
    </row>
    <row r="297" spans="4:20">
      <c r="D297"/>
      <c r="H297"/>
      <c r="T297"/>
    </row>
    <row r="298" spans="4:20">
      <c r="D298"/>
      <c r="H298"/>
      <c r="T298"/>
    </row>
    <row r="299" spans="4:20">
      <c r="D299"/>
      <c r="H299"/>
      <c r="T299"/>
    </row>
    <row r="300" spans="4:20">
      <c r="D300"/>
      <c r="H300"/>
      <c r="T300"/>
    </row>
    <row r="301" spans="4:20">
      <c r="D301"/>
      <c r="H301"/>
      <c r="T301"/>
    </row>
    <row r="302" spans="4:20">
      <c r="D302"/>
      <c r="H302"/>
      <c r="T302"/>
    </row>
    <row r="303" spans="4:20">
      <c r="D303"/>
      <c r="H303"/>
      <c r="T303"/>
    </row>
    <row r="304" spans="4:20">
      <c r="D304"/>
      <c r="H304"/>
      <c r="T304"/>
    </row>
    <row r="305" spans="4:20">
      <c r="D305"/>
      <c r="H305"/>
      <c r="T305"/>
    </row>
    <row r="306" spans="4:20">
      <c r="D306"/>
      <c r="H306"/>
      <c r="T306"/>
    </row>
    <row r="307" spans="4:20">
      <c r="D307"/>
      <c r="H307"/>
      <c r="T307"/>
    </row>
    <row r="308" spans="4:20">
      <c r="D308"/>
      <c r="H308"/>
      <c r="T308"/>
    </row>
    <row r="309" spans="4:20">
      <c r="D309"/>
      <c r="H309"/>
      <c r="T309"/>
    </row>
    <row r="310" spans="4:20">
      <c r="D310"/>
      <c r="H310"/>
      <c r="T310"/>
    </row>
    <row r="311" spans="4:20">
      <c r="D311"/>
      <c r="H311"/>
      <c r="T311"/>
    </row>
    <row r="312" spans="4:20">
      <c r="D312"/>
      <c r="H312"/>
      <c r="T312"/>
    </row>
    <row r="313" spans="4:20">
      <c r="D313"/>
      <c r="H313"/>
      <c r="T313"/>
    </row>
    <row r="314" spans="4:20">
      <c r="D314"/>
      <c r="H314"/>
      <c r="T314"/>
    </row>
    <row r="315" spans="4:20">
      <c r="D315"/>
      <c r="H315"/>
      <c r="T315"/>
    </row>
    <row r="316" spans="4:20">
      <c r="D316"/>
      <c r="H316"/>
      <c r="T316"/>
    </row>
    <row r="317" spans="4:20">
      <c r="D317"/>
      <c r="H317"/>
      <c r="T317"/>
    </row>
    <row r="318" spans="4:20">
      <c r="D318"/>
      <c r="H318"/>
      <c r="T318"/>
    </row>
    <row r="319" spans="4:20">
      <c r="D319"/>
      <c r="H319"/>
      <c r="T319"/>
    </row>
    <row r="320" spans="4:20">
      <c r="D320"/>
      <c r="H320"/>
      <c r="T320"/>
    </row>
    <row r="321" spans="4:20">
      <c r="D321"/>
      <c r="H321"/>
      <c r="T321"/>
    </row>
    <row r="322" spans="4:20">
      <c r="D322"/>
      <c r="H322"/>
      <c r="T322"/>
    </row>
    <row r="323" spans="4:20">
      <c r="D323"/>
      <c r="H323"/>
      <c r="T323"/>
    </row>
    <row r="324" spans="4:20">
      <c r="D324"/>
      <c r="H324"/>
      <c r="T324"/>
    </row>
    <row r="325" spans="4:20">
      <c r="D325"/>
      <c r="H325"/>
      <c r="T325"/>
    </row>
    <row r="326" spans="4:20">
      <c r="D326"/>
      <c r="H326"/>
      <c r="T326"/>
    </row>
    <row r="327" spans="4:20">
      <c r="D327"/>
      <c r="H327"/>
      <c r="T327"/>
    </row>
    <row r="328" spans="4:20">
      <c r="D328"/>
      <c r="H328"/>
      <c r="T328"/>
    </row>
    <row r="329" spans="4:20">
      <c r="D329"/>
      <c r="H329"/>
      <c r="T329"/>
    </row>
    <row r="330" spans="4:20">
      <c r="D330"/>
      <c r="H330"/>
      <c r="T330"/>
    </row>
    <row r="331" spans="4:20">
      <c r="D331"/>
      <c r="H331"/>
      <c r="T331"/>
    </row>
    <row r="332" spans="4:20">
      <c r="D332"/>
      <c r="H332"/>
      <c r="T332"/>
    </row>
    <row r="333" spans="4:20">
      <c r="D333"/>
      <c r="H333"/>
      <c r="T333"/>
    </row>
    <row r="334" spans="4:20">
      <c r="D334"/>
      <c r="H334"/>
      <c r="T334"/>
    </row>
    <row r="335" spans="4:20">
      <c r="D335"/>
      <c r="H335"/>
      <c r="T335"/>
    </row>
    <row r="336" spans="4:20">
      <c r="D336"/>
      <c r="H336"/>
      <c r="T336"/>
    </row>
    <row r="337" spans="4:20">
      <c r="D337"/>
      <c r="H337"/>
      <c r="T337"/>
    </row>
    <row r="338" spans="4:20">
      <c r="D338"/>
      <c r="H338"/>
      <c r="T338"/>
    </row>
    <row r="339" spans="4:20">
      <c r="D339"/>
      <c r="H339"/>
      <c r="T339"/>
    </row>
    <row r="340" spans="4:20">
      <c r="D340"/>
      <c r="H340"/>
      <c r="T340"/>
    </row>
    <row r="341" spans="4:20">
      <c r="D341"/>
      <c r="H341"/>
      <c r="T341"/>
    </row>
    <row r="342" spans="4:20">
      <c r="D342"/>
      <c r="H342"/>
      <c r="T342"/>
    </row>
    <row r="343" spans="4:20">
      <c r="D343"/>
      <c r="H343"/>
      <c r="T343"/>
    </row>
    <row r="344" spans="4:20">
      <c r="D344"/>
      <c r="H344"/>
      <c r="T344"/>
    </row>
    <row r="345" spans="4:20">
      <c r="D345"/>
      <c r="H345"/>
      <c r="T345"/>
    </row>
    <row r="346" spans="4:20">
      <c r="D346"/>
      <c r="H346"/>
      <c r="T346"/>
    </row>
    <row r="347" spans="4:20">
      <c r="D347"/>
      <c r="H347"/>
      <c r="T347"/>
    </row>
    <row r="348" spans="4:20">
      <c r="D348"/>
      <c r="H348"/>
      <c r="T348"/>
    </row>
    <row r="349" spans="4:20">
      <c r="D349"/>
      <c r="H349"/>
      <c r="T349"/>
    </row>
    <row r="350" spans="4:20">
      <c r="D350"/>
      <c r="H350"/>
      <c r="T350"/>
    </row>
    <row r="351" spans="4:20">
      <c r="D351"/>
      <c r="H351"/>
      <c r="T351"/>
    </row>
    <row r="352" spans="4:20">
      <c r="D352"/>
      <c r="H352"/>
      <c r="T352"/>
    </row>
    <row r="353" spans="4:20">
      <c r="D353"/>
      <c r="H353"/>
      <c r="T353"/>
    </row>
    <row r="354" spans="4:20">
      <c r="D354"/>
      <c r="H354"/>
      <c r="T354"/>
    </row>
    <row r="355" spans="4:20">
      <c r="D355"/>
      <c r="H355"/>
      <c r="T355"/>
    </row>
    <row r="356" spans="4:20">
      <c r="D356"/>
      <c r="H356"/>
      <c r="T356"/>
    </row>
    <row r="357" spans="4:20">
      <c r="D357"/>
      <c r="H357"/>
      <c r="T357"/>
    </row>
    <row r="358" spans="4:20">
      <c r="D358"/>
      <c r="H358"/>
      <c r="T358"/>
    </row>
    <row r="359" spans="4:20">
      <c r="D359"/>
      <c r="H359"/>
      <c r="T359"/>
    </row>
    <row r="360" spans="4:20">
      <c r="D360"/>
      <c r="H360"/>
      <c r="T360"/>
    </row>
    <row r="361" spans="4:20">
      <c r="D361"/>
      <c r="H361"/>
      <c r="T361"/>
    </row>
    <row r="362" spans="4:20">
      <c r="D362"/>
      <c r="H362"/>
      <c r="T362"/>
    </row>
    <row r="363" spans="4:20">
      <c r="D363"/>
      <c r="H363"/>
      <c r="T363"/>
    </row>
    <row r="364" spans="4:20">
      <c r="D364"/>
      <c r="H364"/>
      <c r="T364"/>
    </row>
    <row r="365" spans="4:20">
      <c r="D365"/>
      <c r="H365"/>
      <c r="T365"/>
    </row>
    <row r="366" spans="4:20">
      <c r="D366"/>
      <c r="H366"/>
      <c r="T366"/>
    </row>
    <row r="367" spans="4:20">
      <c r="D367"/>
      <c r="H367"/>
      <c r="T367"/>
    </row>
    <row r="368" spans="4:20">
      <c r="D368"/>
      <c r="H368"/>
      <c r="T368"/>
    </row>
    <row r="369" spans="4:20">
      <c r="D369"/>
      <c r="H369"/>
      <c r="T369"/>
    </row>
    <row r="370" spans="4:20">
      <c r="D370"/>
      <c r="H370"/>
      <c r="T370"/>
    </row>
    <row r="371" spans="4:20">
      <c r="D371"/>
      <c r="H371"/>
      <c r="T371"/>
    </row>
    <row r="372" spans="4:20">
      <c r="D372"/>
      <c r="H372"/>
      <c r="T372"/>
    </row>
    <row r="373" spans="4:20">
      <c r="D373"/>
      <c r="H373"/>
      <c r="T373"/>
    </row>
    <row r="374" spans="4:20">
      <c r="D374"/>
      <c r="H374"/>
      <c r="T374"/>
    </row>
    <row r="375" spans="4:20">
      <c r="D375"/>
      <c r="H375"/>
      <c r="T375"/>
    </row>
    <row r="376" spans="4:20">
      <c r="D376"/>
      <c r="H376"/>
      <c r="T376"/>
    </row>
    <row r="377" spans="4:20">
      <c r="D377"/>
      <c r="H377"/>
      <c r="T377"/>
    </row>
    <row r="378" spans="4:20">
      <c r="D378"/>
      <c r="H378"/>
      <c r="T378"/>
    </row>
    <row r="379" spans="4:20">
      <c r="D379"/>
      <c r="H379"/>
      <c r="T379"/>
    </row>
    <row r="380" spans="4:20">
      <c r="D380"/>
      <c r="H380"/>
      <c r="T380"/>
    </row>
    <row r="381" spans="4:20">
      <c r="D381"/>
      <c r="H381"/>
      <c r="T381"/>
    </row>
    <row r="382" spans="4:20">
      <c r="D382"/>
      <c r="H382"/>
      <c r="T382"/>
    </row>
    <row r="383" spans="4:20">
      <c r="D383"/>
      <c r="H383"/>
      <c r="T383"/>
    </row>
    <row r="384" spans="4:20">
      <c r="D384"/>
    </row>
  </sheetData>
  <sortState ref="R4:R18">
    <sortCondition ref="R4:R18"/>
  </sortState>
  <pageMargins left="0.7" right="0.7" top="0.75" bottom="0.75" header="0.3" footer="0.3"/>
  <customProperties>
    <customPr name="EpmWorksheetKeyString_GUID" r:id="rId1"/>
  </customProperties>
  <drawing r:id="rId2"/>
  <legacyDrawing r:id="rId3"/>
  <controls>
    <mc:AlternateContent xmlns:mc="http://schemas.openxmlformats.org/markup-compatibility/2006">
      <mc:Choice Requires="x14">
        <control shapeId="28673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28673" r:id="rId4" name="FPMExcelClientSheetOptionstb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385"/>
  <sheetViews>
    <sheetView workbookViewId="0"/>
  </sheetViews>
  <sheetFormatPr defaultRowHeight="15"/>
  <cols>
    <col min="1" max="1" width="10.28515625" bestFit="1" customWidth="1"/>
    <col min="2" max="2" width="35" bestFit="1" customWidth="1"/>
    <col min="3" max="4" width="42.85546875" bestFit="1" customWidth="1"/>
    <col min="5" max="5" width="47.28515625" bestFit="1" customWidth="1"/>
    <col min="6" max="6" width="18.7109375" bestFit="1" customWidth="1"/>
    <col min="7" max="7" width="18.140625" bestFit="1" customWidth="1"/>
    <col min="8" max="8" width="20.140625" bestFit="1" customWidth="1"/>
    <col min="9" max="9" width="19" bestFit="1" customWidth="1"/>
    <col min="10" max="10" width="19.85546875" bestFit="1" customWidth="1"/>
    <col min="11" max="11" width="18.7109375" bestFit="1" customWidth="1"/>
    <col min="12" max="12" width="17.5703125" bestFit="1" customWidth="1"/>
    <col min="13" max="13" width="19.140625" bestFit="1" customWidth="1"/>
    <col min="14" max="14" width="17.5703125" bestFit="1" customWidth="1"/>
    <col min="15" max="15" width="18.7109375" bestFit="1" customWidth="1"/>
    <col min="16" max="16" width="19.28515625" bestFit="1" customWidth="1"/>
    <col min="17" max="17" width="18.7109375" bestFit="1" customWidth="1"/>
    <col min="18" max="18" width="20.140625" bestFit="1" customWidth="1"/>
    <col min="19" max="19" width="18.140625" bestFit="1" customWidth="1"/>
    <col min="20" max="20" width="20.140625" bestFit="1" customWidth="1"/>
    <col min="21" max="21" width="19" bestFit="1" customWidth="1"/>
    <col min="22" max="22" width="19.85546875" bestFit="1" customWidth="1"/>
    <col min="23" max="23" width="18.7109375" bestFit="1" customWidth="1"/>
    <col min="24" max="24" width="17.5703125" bestFit="1" customWidth="1"/>
    <col min="25" max="25" width="19.5703125" bestFit="1" customWidth="1"/>
    <col min="26" max="26" width="18.140625" bestFit="1" customWidth="1"/>
    <col min="27" max="27" width="19" bestFit="1" customWidth="1"/>
    <col min="28" max="28" width="20.140625" bestFit="1" customWidth="1"/>
    <col min="29" max="30" width="18.7109375" bestFit="1" customWidth="1"/>
    <col min="31" max="31" width="18.140625" bestFit="1" customWidth="1"/>
    <col min="32" max="32" width="20.140625" bestFit="1" customWidth="1"/>
    <col min="33" max="33" width="19" bestFit="1" customWidth="1"/>
    <col min="34" max="34" width="19.85546875" bestFit="1" customWidth="1"/>
    <col min="35" max="35" width="18.7109375" bestFit="1" customWidth="1"/>
    <col min="36" max="36" width="17.5703125" bestFit="1" customWidth="1"/>
    <col min="37" max="37" width="19.5703125" bestFit="1" customWidth="1"/>
    <col min="38" max="38" width="18.140625" bestFit="1" customWidth="1"/>
    <col min="39" max="39" width="19" bestFit="1" customWidth="1"/>
    <col min="40" max="40" width="20.140625" bestFit="1" customWidth="1"/>
    <col min="41" max="42" width="18.7109375" bestFit="1" customWidth="1"/>
    <col min="43" max="43" width="18.140625" bestFit="1" customWidth="1"/>
    <col min="44" max="44" width="20.140625" bestFit="1" customWidth="1"/>
    <col min="45" max="45" width="19" bestFit="1" customWidth="1"/>
    <col min="46" max="46" width="19.85546875" bestFit="1" customWidth="1"/>
    <col min="47" max="47" width="18.7109375" bestFit="1" customWidth="1"/>
    <col min="48" max="48" width="17.5703125" bestFit="1" customWidth="1"/>
    <col min="49" max="49" width="19.5703125" bestFit="1" customWidth="1"/>
    <col min="50" max="50" width="18.140625" bestFit="1" customWidth="1"/>
    <col min="51" max="51" width="19" bestFit="1" customWidth="1"/>
    <col min="52" max="52" width="20.140625" bestFit="1" customWidth="1"/>
    <col min="53" max="54" width="18.7109375" bestFit="1" customWidth="1"/>
    <col min="55" max="55" width="18.140625" bestFit="1" customWidth="1"/>
    <col min="56" max="56" width="20.140625" bestFit="1" customWidth="1"/>
    <col min="57" max="57" width="19" bestFit="1" customWidth="1"/>
    <col min="58" max="58" width="19.85546875" bestFit="1" customWidth="1"/>
    <col min="59" max="59" width="18.7109375" bestFit="1" customWidth="1"/>
    <col min="60" max="60" width="17.5703125" bestFit="1" customWidth="1"/>
    <col min="61" max="61" width="19.5703125" bestFit="1" customWidth="1"/>
    <col min="62" max="62" width="18.140625" bestFit="1" customWidth="1"/>
    <col min="63" max="63" width="19" bestFit="1" customWidth="1"/>
    <col min="64" max="64" width="20.140625" bestFit="1" customWidth="1"/>
    <col min="65" max="66" width="18.7109375" bestFit="1" customWidth="1"/>
    <col min="67" max="67" width="18.140625" bestFit="1" customWidth="1"/>
    <col min="68" max="68" width="20.140625" bestFit="1" customWidth="1"/>
    <col min="69" max="69" width="19" bestFit="1" customWidth="1"/>
    <col min="70" max="70" width="19.85546875" bestFit="1" customWidth="1"/>
    <col min="71" max="71" width="18.7109375" bestFit="1" customWidth="1"/>
    <col min="72" max="72" width="17.5703125" bestFit="1" customWidth="1"/>
    <col min="73" max="73" width="19.5703125" bestFit="1" customWidth="1"/>
    <col min="74" max="74" width="18.140625" bestFit="1" customWidth="1"/>
    <col min="75" max="75" width="19" bestFit="1" customWidth="1"/>
    <col min="76" max="76" width="20.140625" bestFit="1" customWidth="1"/>
    <col min="77" max="78" width="18.7109375" bestFit="1" customWidth="1"/>
    <col min="79" max="79" width="18.140625" bestFit="1" customWidth="1"/>
    <col min="80" max="80" width="20.140625" bestFit="1" customWidth="1"/>
    <col min="81" max="81" width="19" bestFit="1" customWidth="1"/>
    <col min="82" max="82" width="19.85546875" bestFit="1" customWidth="1"/>
    <col min="83" max="83" width="18.7109375" bestFit="1" customWidth="1"/>
    <col min="84" max="84" width="17.5703125" bestFit="1" customWidth="1"/>
    <col min="85" max="85" width="19.5703125" bestFit="1" customWidth="1"/>
    <col min="86" max="86" width="18.140625" bestFit="1" customWidth="1"/>
    <col min="87" max="87" width="19" bestFit="1" customWidth="1"/>
    <col min="88" max="88" width="20.140625" bestFit="1" customWidth="1"/>
    <col min="89" max="90" width="18.7109375" bestFit="1" customWidth="1"/>
    <col min="91" max="91" width="18.140625" bestFit="1" customWidth="1"/>
    <col min="92" max="92" width="20.140625" bestFit="1" customWidth="1"/>
    <col min="93" max="93" width="19" bestFit="1" customWidth="1"/>
    <col min="94" max="94" width="19.85546875" bestFit="1" customWidth="1"/>
    <col min="95" max="95" width="18.7109375" bestFit="1" customWidth="1"/>
    <col min="96" max="96" width="17.5703125" bestFit="1" customWidth="1"/>
    <col min="97" max="97" width="19.5703125" bestFit="1" customWidth="1"/>
    <col min="98" max="98" width="18.140625" bestFit="1" customWidth="1"/>
    <col min="99" max="99" width="19" bestFit="1" customWidth="1"/>
    <col min="100" max="100" width="20.140625" bestFit="1" customWidth="1"/>
    <col min="101" max="102" width="18.7109375" bestFit="1" customWidth="1"/>
    <col min="103" max="103" width="18.140625" bestFit="1" customWidth="1"/>
    <col min="104" max="104" width="20.140625" bestFit="1" customWidth="1"/>
    <col min="105" max="105" width="19" bestFit="1" customWidth="1"/>
    <col min="106" max="106" width="19.85546875" bestFit="1" customWidth="1"/>
    <col min="107" max="107" width="18.7109375" bestFit="1" customWidth="1"/>
    <col min="108" max="108" width="17.5703125" bestFit="1" customWidth="1"/>
    <col min="109" max="109" width="19.5703125" bestFit="1" customWidth="1"/>
    <col min="110" max="110" width="18.140625" bestFit="1" customWidth="1"/>
    <col min="111" max="111" width="19" bestFit="1" customWidth="1"/>
    <col min="112" max="112" width="18.7109375" bestFit="1" customWidth="1"/>
    <col min="113" max="113" width="18.140625" bestFit="1" customWidth="1"/>
    <col min="114" max="114" width="20.140625" bestFit="1" customWidth="1"/>
    <col min="115" max="115" width="19" bestFit="1" customWidth="1"/>
    <col min="116" max="116" width="19.85546875" bestFit="1" customWidth="1"/>
    <col min="117" max="117" width="18.7109375" bestFit="1" customWidth="1"/>
    <col min="118" max="118" width="17.5703125" bestFit="1" customWidth="1"/>
    <col min="119" max="119" width="19.5703125" bestFit="1" customWidth="1"/>
    <col min="120" max="120" width="18.140625" bestFit="1" customWidth="1"/>
    <col min="121" max="121" width="19" bestFit="1" customWidth="1"/>
    <col min="122" max="122" width="20.140625" bestFit="1" customWidth="1"/>
    <col min="123" max="124" width="18.7109375" bestFit="1" customWidth="1"/>
    <col min="125" max="125" width="18.140625" bestFit="1" customWidth="1"/>
    <col min="126" max="126" width="20.140625" bestFit="1" customWidth="1"/>
    <col min="127" max="127" width="19" bestFit="1" customWidth="1"/>
    <col min="128" max="128" width="19.85546875" bestFit="1" customWidth="1"/>
    <col min="129" max="129" width="18.7109375" bestFit="1" customWidth="1"/>
    <col min="130" max="130" width="17.5703125" bestFit="1" customWidth="1"/>
    <col min="131" max="131" width="19.5703125" bestFit="1" customWidth="1"/>
    <col min="132" max="132" width="18.140625" bestFit="1" customWidth="1"/>
    <col min="133" max="133" width="19" bestFit="1" customWidth="1"/>
    <col min="134" max="134" width="20.140625" bestFit="1" customWidth="1"/>
    <col min="135" max="136" width="18.7109375" bestFit="1" customWidth="1"/>
    <col min="137" max="137" width="18.140625" bestFit="1" customWidth="1"/>
    <col min="138" max="138" width="20.140625" bestFit="1" customWidth="1"/>
    <col min="139" max="139" width="19" bestFit="1" customWidth="1"/>
    <col min="140" max="140" width="19.85546875" bestFit="1" customWidth="1"/>
    <col min="141" max="141" width="18.7109375" bestFit="1" customWidth="1"/>
    <col min="142" max="142" width="17.5703125" bestFit="1" customWidth="1"/>
    <col min="143" max="143" width="19.5703125" bestFit="1" customWidth="1"/>
    <col min="144" max="144" width="18.140625" bestFit="1" customWidth="1"/>
    <col min="145" max="145" width="19" bestFit="1" customWidth="1"/>
    <col min="146" max="146" width="20.140625" bestFit="1" customWidth="1"/>
    <col min="147" max="148" width="18.7109375" bestFit="1" customWidth="1"/>
    <col min="149" max="149" width="18.140625" bestFit="1" customWidth="1"/>
    <col min="150" max="150" width="20.140625" bestFit="1" customWidth="1"/>
    <col min="151" max="151" width="19" bestFit="1" customWidth="1"/>
    <col min="152" max="152" width="19.85546875" bestFit="1" customWidth="1"/>
    <col min="153" max="153" width="18.7109375" bestFit="1" customWidth="1"/>
    <col min="154" max="154" width="17.5703125" bestFit="1" customWidth="1"/>
    <col min="155" max="155" width="19.5703125" bestFit="1" customWidth="1"/>
    <col min="156" max="156" width="18.140625" bestFit="1" customWidth="1"/>
    <col min="157" max="157" width="19" bestFit="1" customWidth="1"/>
    <col min="158" max="158" width="20.140625" bestFit="1" customWidth="1"/>
    <col min="159" max="160" width="18.7109375" bestFit="1" customWidth="1"/>
    <col min="161" max="161" width="18.140625" bestFit="1" customWidth="1"/>
    <col min="162" max="162" width="20.140625" bestFit="1" customWidth="1"/>
    <col min="163" max="163" width="19" bestFit="1" customWidth="1"/>
    <col min="164" max="164" width="19.85546875" bestFit="1" customWidth="1"/>
    <col min="165" max="165" width="18.7109375" bestFit="1" customWidth="1"/>
    <col min="166" max="166" width="17.5703125" bestFit="1" customWidth="1"/>
    <col min="167" max="167" width="19.5703125" bestFit="1" customWidth="1"/>
    <col min="168" max="168" width="18.140625" bestFit="1" customWidth="1"/>
    <col min="169" max="169" width="19" bestFit="1" customWidth="1"/>
    <col min="170" max="170" width="20.140625" bestFit="1" customWidth="1"/>
    <col min="171" max="172" width="18.7109375" bestFit="1" customWidth="1"/>
    <col min="173" max="173" width="18.140625" bestFit="1" customWidth="1"/>
    <col min="174" max="174" width="20.140625" bestFit="1" customWidth="1"/>
    <col min="175" max="175" width="19" bestFit="1" customWidth="1"/>
    <col min="176" max="176" width="19.85546875" bestFit="1" customWidth="1"/>
    <col min="177" max="177" width="18.7109375" bestFit="1" customWidth="1"/>
    <col min="178" max="178" width="17.5703125" bestFit="1" customWidth="1"/>
    <col min="179" max="179" width="19.5703125" bestFit="1" customWidth="1"/>
    <col min="180" max="180" width="18.140625" bestFit="1" customWidth="1"/>
    <col min="181" max="181" width="19" bestFit="1" customWidth="1"/>
    <col min="182" max="182" width="20.140625" bestFit="1" customWidth="1"/>
    <col min="183" max="184" width="18.7109375" bestFit="1" customWidth="1"/>
    <col min="185" max="185" width="18.140625" bestFit="1" customWidth="1"/>
    <col min="186" max="186" width="20.140625" bestFit="1" customWidth="1"/>
    <col min="187" max="187" width="19" bestFit="1" customWidth="1"/>
    <col min="188" max="188" width="19.85546875" bestFit="1" customWidth="1"/>
    <col min="189" max="189" width="18.7109375" bestFit="1" customWidth="1"/>
    <col min="190" max="190" width="17.5703125" bestFit="1" customWidth="1"/>
    <col min="191" max="191" width="19.5703125" bestFit="1" customWidth="1"/>
    <col min="192" max="192" width="18.140625" bestFit="1" customWidth="1"/>
    <col min="193" max="193" width="19" bestFit="1" customWidth="1"/>
    <col min="194" max="194" width="20.140625" bestFit="1" customWidth="1"/>
    <col min="195" max="196" width="18.7109375" bestFit="1" customWidth="1"/>
    <col min="197" max="197" width="18.140625" bestFit="1" customWidth="1"/>
    <col min="198" max="198" width="20.140625" bestFit="1" customWidth="1"/>
    <col min="199" max="199" width="19" bestFit="1" customWidth="1"/>
    <col min="200" max="200" width="19.85546875" bestFit="1" customWidth="1"/>
    <col min="201" max="201" width="18.7109375" bestFit="1" customWidth="1"/>
    <col min="202" max="202" width="17.5703125" bestFit="1" customWidth="1"/>
    <col min="203" max="203" width="19.5703125" bestFit="1" customWidth="1"/>
    <col min="204" max="204" width="18.140625" bestFit="1" customWidth="1"/>
    <col min="205" max="205" width="19" bestFit="1" customWidth="1"/>
    <col min="206" max="206" width="20.140625" bestFit="1" customWidth="1"/>
    <col min="207" max="208" width="18.7109375" bestFit="1" customWidth="1"/>
    <col min="209" max="209" width="18.140625" bestFit="1" customWidth="1"/>
    <col min="210" max="210" width="20.140625" bestFit="1" customWidth="1"/>
    <col min="211" max="211" width="19" bestFit="1" customWidth="1"/>
    <col min="212" max="212" width="19.85546875" bestFit="1" customWidth="1"/>
    <col min="213" max="213" width="18.7109375" bestFit="1" customWidth="1"/>
    <col min="214" max="214" width="17.5703125" bestFit="1" customWidth="1"/>
    <col min="215" max="215" width="19.5703125" bestFit="1" customWidth="1"/>
    <col min="216" max="216" width="18.140625" bestFit="1" customWidth="1"/>
    <col min="217" max="217" width="19" bestFit="1" customWidth="1"/>
    <col min="218" max="325" width="16.5703125" bestFit="1" customWidth="1"/>
    <col min="326" max="326" width="18.7109375" bestFit="1" customWidth="1"/>
    <col min="327" max="327" width="18.140625" bestFit="1" customWidth="1"/>
    <col min="328" max="328" width="20.140625" bestFit="1" customWidth="1"/>
    <col min="329" max="329" width="19" bestFit="1" customWidth="1"/>
    <col min="330" max="330" width="19.85546875" bestFit="1" customWidth="1"/>
    <col min="331" max="331" width="18.7109375" bestFit="1" customWidth="1"/>
    <col min="332" max="332" width="17.5703125" bestFit="1" customWidth="1"/>
    <col min="333" max="333" width="19.5703125" bestFit="1" customWidth="1"/>
    <col min="334" max="334" width="18.140625" bestFit="1" customWidth="1"/>
    <col min="335" max="335" width="19" bestFit="1" customWidth="1"/>
    <col min="336" max="336" width="20.140625" bestFit="1" customWidth="1"/>
    <col min="337" max="338" width="18.7109375" bestFit="1" customWidth="1"/>
    <col min="339" max="339" width="18.140625" bestFit="1" customWidth="1"/>
    <col min="340" max="340" width="20.140625" bestFit="1" customWidth="1"/>
    <col min="341" max="341" width="19" bestFit="1" customWidth="1"/>
    <col min="342" max="342" width="19.85546875" bestFit="1" customWidth="1"/>
    <col min="343" max="343" width="18.7109375" bestFit="1" customWidth="1"/>
    <col min="344" max="344" width="17.5703125" bestFit="1" customWidth="1"/>
    <col min="345" max="345" width="19.5703125" bestFit="1" customWidth="1"/>
    <col min="346" max="346" width="18.140625" bestFit="1" customWidth="1"/>
    <col min="347" max="347" width="19" bestFit="1" customWidth="1"/>
    <col min="348" max="348" width="20.140625" bestFit="1" customWidth="1"/>
    <col min="349" max="350" width="18.7109375" bestFit="1" customWidth="1"/>
    <col min="351" max="351" width="18.140625" bestFit="1" customWidth="1"/>
    <col min="352" max="352" width="20.140625" bestFit="1" customWidth="1"/>
    <col min="353" max="353" width="19" bestFit="1" customWidth="1"/>
    <col min="354" max="354" width="19.85546875" bestFit="1" customWidth="1"/>
    <col min="355" max="355" width="18.7109375" bestFit="1" customWidth="1"/>
    <col min="356" max="356" width="17.5703125" bestFit="1" customWidth="1"/>
    <col min="357" max="357" width="19.5703125" bestFit="1" customWidth="1"/>
    <col min="358" max="358" width="18.140625" bestFit="1" customWidth="1"/>
    <col min="359" max="359" width="19" bestFit="1" customWidth="1"/>
    <col min="360" max="360" width="20.140625" bestFit="1" customWidth="1"/>
    <col min="361" max="362" width="18.7109375" bestFit="1" customWidth="1"/>
    <col min="363" max="363" width="18.140625" bestFit="1" customWidth="1"/>
    <col min="364" max="364" width="20.140625" bestFit="1" customWidth="1"/>
    <col min="365" max="365" width="19" bestFit="1" customWidth="1"/>
    <col min="366" max="366" width="19.85546875" bestFit="1" customWidth="1"/>
    <col min="367" max="367" width="18.7109375" bestFit="1" customWidth="1"/>
    <col min="368" max="368" width="17.5703125" bestFit="1" customWidth="1"/>
    <col min="369" max="369" width="19.5703125" bestFit="1" customWidth="1"/>
    <col min="370" max="370" width="18.140625" bestFit="1" customWidth="1"/>
    <col min="371" max="371" width="19" bestFit="1" customWidth="1"/>
    <col min="372" max="372" width="20.140625" bestFit="1" customWidth="1"/>
    <col min="373" max="374" width="18.7109375" bestFit="1" customWidth="1"/>
    <col min="375" max="375" width="18.140625" bestFit="1" customWidth="1"/>
    <col min="376" max="376" width="20.140625" bestFit="1" customWidth="1"/>
    <col min="377" max="377" width="19" bestFit="1" customWidth="1"/>
    <col min="378" max="378" width="19.85546875" bestFit="1" customWidth="1"/>
    <col min="379" max="379" width="18.7109375" bestFit="1" customWidth="1"/>
    <col min="380" max="380" width="17.5703125" bestFit="1" customWidth="1"/>
    <col min="381" max="381" width="19.5703125" bestFit="1" customWidth="1"/>
    <col min="382" max="382" width="18.140625" bestFit="1" customWidth="1"/>
    <col min="383" max="383" width="19" bestFit="1" customWidth="1"/>
    <col min="384" max="384" width="20.140625" bestFit="1" customWidth="1"/>
    <col min="385" max="386" width="18.7109375" bestFit="1" customWidth="1"/>
    <col min="387" max="387" width="18.140625" bestFit="1" customWidth="1"/>
    <col min="388" max="388" width="20.140625" bestFit="1" customWidth="1"/>
    <col min="389" max="389" width="19" bestFit="1" customWidth="1"/>
    <col min="390" max="390" width="19.85546875" bestFit="1" customWidth="1"/>
    <col min="391" max="391" width="18.7109375" bestFit="1" customWidth="1"/>
    <col min="392" max="392" width="17.5703125" bestFit="1" customWidth="1"/>
    <col min="393" max="393" width="19.5703125" bestFit="1" customWidth="1"/>
    <col min="394" max="394" width="18.140625" bestFit="1" customWidth="1"/>
    <col min="395" max="395" width="19" bestFit="1" customWidth="1"/>
    <col min="396" max="396" width="20.140625" bestFit="1" customWidth="1"/>
    <col min="397" max="398" width="18.7109375" bestFit="1" customWidth="1"/>
    <col min="399" max="399" width="18.140625" bestFit="1" customWidth="1"/>
    <col min="400" max="400" width="20.140625" bestFit="1" customWidth="1"/>
    <col min="401" max="401" width="19" bestFit="1" customWidth="1"/>
    <col min="402" max="402" width="19.85546875" bestFit="1" customWidth="1"/>
    <col min="403" max="403" width="18.7109375" bestFit="1" customWidth="1"/>
    <col min="404" max="404" width="17.5703125" bestFit="1" customWidth="1"/>
    <col min="405" max="405" width="19.5703125" bestFit="1" customWidth="1"/>
    <col min="406" max="406" width="18.140625" bestFit="1" customWidth="1"/>
    <col min="407" max="407" width="19" bestFit="1" customWidth="1"/>
    <col min="408" max="408" width="20.140625" bestFit="1" customWidth="1"/>
    <col min="409" max="410" width="18.7109375" bestFit="1" customWidth="1"/>
    <col min="411" max="411" width="18.140625" bestFit="1" customWidth="1"/>
    <col min="412" max="412" width="20.140625" bestFit="1" customWidth="1"/>
    <col min="413" max="413" width="19" bestFit="1" customWidth="1"/>
    <col min="414" max="414" width="19.85546875" bestFit="1" customWidth="1"/>
    <col min="415" max="415" width="18.7109375" bestFit="1" customWidth="1"/>
    <col min="416" max="416" width="17.5703125" bestFit="1" customWidth="1"/>
    <col min="417" max="417" width="19.5703125" bestFit="1" customWidth="1"/>
    <col min="418" max="418" width="18.140625" bestFit="1" customWidth="1"/>
    <col min="419" max="419" width="19" bestFit="1" customWidth="1"/>
    <col min="420" max="420" width="20.140625" bestFit="1" customWidth="1"/>
    <col min="421" max="422" width="18.7109375" bestFit="1" customWidth="1"/>
    <col min="423" max="423" width="18.140625" bestFit="1" customWidth="1"/>
    <col min="424" max="424" width="20.140625" bestFit="1" customWidth="1"/>
    <col min="425" max="425" width="19" bestFit="1" customWidth="1"/>
    <col min="426" max="426" width="19.85546875" bestFit="1" customWidth="1"/>
    <col min="427" max="427" width="18.7109375" bestFit="1" customWidth="1"/>
    <col min="428" max="428" width="17.5703125" bestFit="1" customWidth="1"/>
    <col min="429" max="429" width="19.5703125" bestFit="1" customWidth="1"/>
    <col min="430" max="430" width="18.140625" bestFit="1" customWidth="1"/>
    <col min="431" max="431" width="19" bestFit="1" customWidth="1"/>
  </cols>
  <sheetData>
    <row r="1" spans="1:12">
      <c r="D1" s="1" t="str">
        <f xml:space="preserve"> _xll.EPMOlapMemberO("[TENANT].[H1].[M_00062]","","M_00062 - Meridian Health Care Management","","000")</f>
        <v>M_00062 - Meridian Health Care Management</v>
      </c>
    </row>
    <row r="2" spans="1:12">
      <c r="D2" s="1" t="str">
        <f xml:space="preserve"> _xll.EPMOlapMemberO("[MEASURES].[].[PERIODIC]","","Periodic","","000")</f>
        <v>Periodic</v>
      </c>
    </row>
    <row r="4" spans="1:12">
      <c r="F4" s="61" t="str">
        <f xml:space="preserve"> _xll.EPMOlapMemberO("[TIME].[H1].[2021.JAN]","","2021.JAN - 2021 JAN","","000")</f>
        <v>2021.JAN - 2021 JAN</v>
      </c>
      <c r="G4" s="1" t="str">
        <f xml:space="preserve"> _xll.EPMOlapMemberO("[TIME].[H1].[2021.FEB]","","2021.FEB - 2021 FEB","","000")</f>
        <v>2021.FEB - 2021 FEB</v>
      </c>
      <c r="H4" s="1" t="str">
        <f xml:space="preserve"> _xll.EPMOlapMemberO("[TIME].[H1].[2021.MAR]","","2021.MAR - 2021 MAR","","000")</f>
        <v>2021.MAR - 2021 MAR</v>
      </c>
      <c r="I4" s="1" t="str">
        <f xml:space="preserve"> _xll.EPMOlapMemberO("[TIME].[H1].[2021.APR]","","2021.APR - 2021 APR","","000")</f>
        <v>2021.APR - 2021 APR</v>
      </c>
      <c r="J4" s="1" t="str">
        <f xml:space="preserve"> _xll.EPMOlapMemberO("[TIME].[H1].[2021.MAY]","","2021.MAY - 2021 MAY","","000")</f>
        <v>2021.MAY - 2021 MAY</v>
      </c>
      <c r="K4" s="1" t="str">
        <f xml:space="preserve"> _xll.EPMOlapMemberO("[TIME].[H1].[2021.JUN]","","2021.JUN - 2021 JUN","","000")</f>
        <v>2021.JUN - 2021 JUN</v>
      </c>
      <c r="L4" s="1" t="str">
        <f xml:space="preserve"> _xll.EPMOlapMemberO("[TIME].[H1].[2021.JUL]","","2021.JUL - 2021 JUL","","000")</f>
        <v>2021.JUL - 2021 JUL</v>
      </c>
    </row>
    <row r="5" spans="1:12">
      <c r="A5" s="27" t="str">
        <f>_xll.EVPRO("Finance",$C5,"Inv_Type")</f>
        <v>Inv_Equity</v>
      </c>
      <c r="B5" s="27" t="str">
        <f t="shared" ref="B5:B68" si="0">MID($C5,FIND("- ",$C5)+2,10000)</f>
        <v>Las Vegas Post Acute &amp; Rehabilitation</v>
      </c>
      <c r="C5" s="27" t="str">
        <f>IF($D5&lt;&gt;"",$D5,C4)</f>
        <v>S09090 - Las Vegas Post Acute &amp; Rehabilitation</v>
      </c>
      <c r="D5" s="61" t="str">
        <f xml:space="preserve"> _xll.EPMOlapMemberO("[ENTITY].[H1].[S09090]","","S09090 - Las Vegas Post Acute &amp; Rehabilitation","","000")</f>
        <v>S09090 - Las Vegas Post Acute &amp; Rehabilitation</v>
      </c>
      <c r="E5" s="61" t="str">
        <f xml:space="preserve"> _xll.EPMOlapMemberO("[ACCOUNT].[H1].[PAY_PAT_DAYS]","","PAY_PAT_DAYS - Total Payor Patient Days","","000")</f>
        <v>PAY_PAT_DAYS - Total Payor Patient Days</v>
      </c>
      <c r="F5" s="310">
        <v>2272</v>
      </c>
      <c r="G5">
        <v>2012</v>
      </c>
      <c r="H5">
        <v>2276</v>
      </c>
      <c r="I5">
        <v>2147</v>
      </c>
      <c r="J5">
        <v>2264</v>
      </c>
      <c r="K5">
        <v>2286</v>
      </c>
      <c r="L5">
        <v>2343</v>
      </c>
    </row>
    <row r="6" spans="1:12">
      <c r="A6" s="27" t="str">
        <f>_xll.EVPRO("Finance",$C6,"Inv_Type")</f>
        <v>Inv_Equity</v>
      </c>
      <c r="B6" s="27" t="str">
        <f t="shared" si="0"/>
        <v>Las Vegas Post Acute &amp; Rehabilitation</v>
      </c>
      <c r="C6" s="27" t="str">
        <f t="shared" ref="C6:C69" si="1">IF($D6&lt;&gt;"",$D6,C5)</f>
        <v>S09090 - Las Vegas Post Acute &amp; Rehabilitation</v>
      </c>
      <c r="D6" s="61"/>
      <c r="E6" s="2" t="str">
        <f xml:space="preserve"> _xll.EPMOlapMemberO("[ACCOUNT].[H1].[A_BEDS_TOTAL]","","A_BEDS_TOTAL - Total Available Beds","","000")</f>
        <v>A_BEDS_TOTAL - Total Available Beds</v>
      </c>
      <c r="F6" s="310">
        <v>79</v>
      </c>
      <c r="G6">
        <v>79</v>
      </c>
      <c r="H6">
        <v>79</v>
      </c>
      <c r="I6">
        <v>79</v>
      </c>
      <c r="J6">
        <v>79</v>
      </c>
      <c r="K6">
        <v>79</v>
      </c>
      <c r="L6">
        <v>79</v>
      </c>
    </row>
    <row r="7" spans="1:12">
      <c r="A7" s="27" t="str">
        <f>_xll.EVPRO("Finance",$C7,"Inv_Type")</f>
        <v>Inv_Equity</v>
      </c>
      <c r="B7" s="27" t="str">
        <f t="shared" si="0"/>
        <v>Las Vegas Post Acute &amp; Rehabilitation</v>
      </c>
      <c r="C7" s="27" t="str">
        <f t="shared" si="1"/>
        <v>S09090 - Las Vegas Post Acute &amp; Rehabilitation</v>
      </c>
      <c r="D7" s="61"/>
      <c r="E7" s="15" t="str">
        <f xml:space="preserve"> _xll.EPMOlapMemberO("[ACCOUNT].[H1].[T_REVENUES]","","T_REVENUES - Total Tenant Revenues","","000")</f>
        <v>T_REVENUES - Total Tenant Revenues</v>
      </c>
      <c r="F7" s="310">
        <v>1359504.32</v>
      </c>
      <c r="G7">
        <v>1295354.83</v>
      </c>
      <c r="H7">
        <v>1213945.82</v>
      </c>
      <c r="I7">
        <v>1207204.18</v>
      </c>
      <c r="J7">
        <v>1413605.7</v>
      </c>
      <c r="K7">
        <v>1363977.09</v>
      </c>
      <c r="L7">
        <v>3005376.43</v>
      </c>
    </row>
    <row r="8" spans="1:12">
      <c r="A8" s="27" t="str">
        <f>_xll.EVPRO("Finance",$C8,"Inv_Type")</f>
        <v>Inv_Equity</v>
      </c>
      <c r="B8" s="27" t="str">
        <f t="shared" si="0"/>
        <v>Las Vegas Post Acute &amp; Rehabilitation</v>
      </c>
      <c r="C8" s="27" t="str">
        <f t="shared" si="1"/>
        <v>S09090 - Las Vegas Post Acute &amp; Rehabilitation</v>
      </c>
      <c r="D8" s="61"/>
      <c r="E8" s="15" t="str">
        <f xml:space="preserve"> _xll.EPMOlapMemberO("[ACCOUNT].[H1].[T_OPEX]","","T_OPEX - Tenant Operating Expenses","","000")</f>
        <v>T_OPEX - Tenant Operating Expenses</v>
      </c>
      <c r="F8" s="310">
        <v>873793.01</v>
      </c>
      <c r="G8">
        <v>760116.38</v>
      </c>
      <c r="H8">
        <v>768753.49</v>
      </c>
      <c r="I8">
        <v>780884.13</v>
      </c>
      <c r="J8">
        <v>784720.1</v>
      </c>
      <c r="K8">
        <v>817860.81</v>
      </c>
      <c r="L8">
        <v>832812.87</v>
      </c>
    </row>
    <row r="9" spans="1:12">
      <c r="A9" s="27" t="str">
        <f>_xll.EVPRO("Finance",$C9,"Inv_Type")</f>
        <v>Inv_Equity</v>
      </c>
      <c r="B9" s="27" t="str">
        <f t="shared" si="0"/>
        <v>Las Vegas Post Acute &amp; Rehabilitation</v>
      </c>
      <c r="C9" s="27" t="str">
        <f t="shared" si="1"/>
        <v>S09090 - Las Vegas Post Acute &amp; Rehabilitation</v>
      </c>
      <c r="D9" s="61"/>
      <c r="E9" s="2" t="str">
        <f xml:space="preserve"> _xll.EPMOlapMemberO("[ACCOUNT].[H1].[T_NON_OP_EXP]","","T_NON_OP_EXP - Tenant Non-Operating Expense","","000")</f>
        <v>T_NON_OP_EXP - Tenant Non-Operating Expense</v>
      </c>
      <c r="F9" s="310">
        <v>1143.02</v>
      </c>
      <c r="G9">
        <v>1133.03</v>
      </c>
      <c r="H9">
        <v>1097.02</v>
      </c>
      <c r="I9">
        <v>1404.55</v>
      </c>
      <c r="J9">
        <v>1168.3900000000001</v>
      </c>
      <c r="K9">
        <v>7386.07</v>
      </c>
      <c r="L9">
        <v>410.88</v>
      </c>
    </row>
    <row r="10" spans="1:12">
      <c r="A10" s="27" t="str">
        <f>_xll.EVPRO("Finance",$C10,"Inv_Type")</f>
        <v>Inv_Equity</v>
      </c>
      <c r="B10" s="27" t="str">
        <f t="shared" si="0"/>
        <v>Las Vegas Post Acute &amp; Rehabilitation</v>
      </c>
      <c r="C10" s="27" t="str">
        <f t="shared" si="1"/>
        <v>S09090 - Las Vegas Post Acute &amp; Rehabilitation</v>
      </c>
      <c r="D10" s="61"/>
      <c r="E10" s="3" t="str">
        <f xml:space="preserve"> _xll.EPMOlapMemberO("[ACCOUNT].[H1].[T_EBITDARM]","","T_EBITDARM - EBITDARM","","000")</f>
        <v>T_EBITDARM - EBITDARM</v>
      </c>
      <c r="F10" s="310">
        <v>485711.31</v>
      </c>
      <c r="G10">
        <v>535238.44999999995</v>
      </c>
      <c r="H10">
        <v>445192.33</v>
      </c>
      <c r="I10">
        <v>426320.05</v>
      </c>
      <c r="J10">
        <v>628885.6</v>
      </c>
      <c r="K10">
        <v>546116.28</v>
      </c>
      <c r="L10">
        <v>2172563.56</v>
      </c>
    </row>
    <row r="11" spans="1:12">
      <c r="A11" s="27" t="str">
        <f>_xll.EVPRO("Finance",$C11,"Inv_Type")</f>
        <v>Inv_Equity</v>
      </c>
      <c r="B11" s="27" t="str">
        <f t="shared" si="0"/>
        <v>Las Vegas Post Acute &amp; Rehabilitation</v>
      </c>
      <c r="C11" s="27" t="str">
        <f t="shared" si="1"/>
        <v>S09090 - Las Vegas Post Acute &amp; Rehabilitation</v>
      </c>
      <c r="D11" s="61"/>
      <c r="E11" s="3" t="str">
        <f xml:space="preserve"> _xll.EPMOlapMemberO("[ACCOUNT].[H1].[T_MGMT_FEE]","","T_MGMT_FEE - Tenant Management Fee - Actual","","000")</f>
        <v>T_MGMT_FEE - Tenant Management Fee - Actual</v>
      </c>
      <c r="F11" s="310">
        <v>67977.649999999994</v>
      </c>
      <c r="G11">
        <v>64772.9</v>
      </c>
      <c r="H11">
        <v>60697.65</v>
      </c>
      <c r="I11">
        <v>60362.15</v>
      </c>
      <c r="J11">
        <v>70683.100000000006</v>
      </c>
      <c r="K11">
        <v>68514.3</v>
      </c>
      <c r="L11">
        <v>89731.199999999997</v>
      </c>
    </row>
    <row r="12" spans="1:12">
      <c r="A12" s="27" t="str">
        <f>_xll.EVPRO("Finance",$C12,"Inv_Type")</f>
        <v>Inv_Equity</v>
      </c>
      <c r="B12" s="27" t="str">
        <f t="shared" si="0"/>
        <v>Las Vegas Post Acute &amp; Rehabilitation</v>
      </c>
      <c r="C12" s="27" t="str">
        <f t="shared" si="1"/>
        <v>S09090 - Las Vegas Post Acute &amp; Rehabilitation</v>
      </c>
      <c r="D12" s="61"/>
      <c r="E12" s="2" t="str">
        <f xml:space="preserve"> _xll.EPMOlapMemberO("[ACCOUNT].[H1].[T_EBITDAR]","","T_EBITDAR - EBITDAR","","000")</f>
        <v>T_EBITDAR - EBITDAR</v>
      </c>
      <c r="F12" s="310">
        <v>417733.66</v>
      </c>
      <c r="G12">
        <v>470465.55</v>
      </c>
      <c r="H12">
        <v>384494.68</v>
      </c>
      <c r="I12">
        <v>365957.9</v>
      </c>
      <c r="J12">
        <v>558202.5</v>
      </c>
      <c r="K12">
        <v>477601.98</v>
      </c>
      <c r="L12">
        <v>2082832.36</v>
      </c>
    </row>
    <row r="13" spans="1:12">
      <c r="A13" s="27" t="str">
        <f>_xll.EVPRO("Finance",$C13,"Inv_Type")</f>
        <v>Inv_Equity</v>
      </c>
      <c r="B13" s="27" t="str">
        <f t="shared" si="0"/>
        <v>Las Vegas Post Acute &amp; Rehabilitation</v>
      </c>
      <c r="C13" s="27" t="str">
        <f t="shared" si="1"/>
        <v>S09090 - Las Vegas Post Acute &amp; Rehabilitation</v>
      </c>
      <c r="D13" s="61"/>
      <c r="E13" s="2" t="str">
        <f xml:space="preserve"> _xll.EPMOlapMemberO("[ACCOUNT].[H1].[T_RENT_EXP]","","T_RENT_EXP - Tenant Rent Expense","","000")</f>
        <v>T_RENT_EXP - Tenant Rent Expense</v>
      </c>
      <c r="F13" s="310">
        <v>139221.14000000001</v>
      </c>
      <c r="G13">
        <v>139221.14000000001</v>
      </c>
      <c r="H13">
        <v>142701.67000000001</v>
      </c>
      <c r="I13">
        <v>142701.67000000001</v>
      </c>
      <c r="J13">
        <v>142701.67000000001</v>
      </c>
      <c r="K13">
        <v>142701.67000000001</v>
      </c>
      <c r="L13">
        <v>142701.67000000001</v>
      </c>
    </row>
    <row r="14" spans="1:12">
      <c r="A14" s="27" t="str">
        <f>_xll.EVPRO("Finance",$C14,"Inv_Type")</f>
        <v>Inv_Equity</v>
      </c>
      <c r="B14" s="27" t="str">
        <f t="shared" si="0"/>
        <v>Torey Pines Rehabilitation Hospital</v>
      </c>
      <c r="C14" s="27" t="str">
        <f t="shared" si="1"/>
        <v>S09091 - Torey Pines Rehabilitation Hospital</v>
      </c>
      <c r="D14" s="61" t="str">
        <f xml:space="preserve"> _xll.EPMOlapMemberO("[ENTITY].[H1].[S09091]","","S09091 - Torey Pines Rehabilitation Hospital","","000")</f>
        <v>S09091 - Torey Pines Rehabilitation Hospital</v>
      </c>
      <c r="E14" s="61" t="str">
        <f xml:space="preserve"> _xll.EPMOlapMemberO("[ACCOUNT].[H1].[PAY_PAT_DAYS]","","PAY_PAT_DAYS - Total Payor Patient Days","","000")</f>
        <v>PAY_PAT_DAYS - Total Payor Patient Days</v>
      </c>
      <c r="F14" s="310">
        <v>2637</v>
      </c>
      <c r="G14">
        <v>2454</v>
      </c>
      <c r="H14">
        <v>2759</v>
      </c>
      <c r="I14">
        <v>2603</v>
      </c>
      <c r="J14">
        <v>2795</v>
      </c>
      <c r="K14">
        <v>2803</v>
      </c>
      <c r="L14">
        <v>2719</v>
      </c>
    </row>
    <row r="15" spans="1:12">
      <c r="A15" s="27" t="str">
        <f>_xll.EVPRO("Finance",$C15,"Inv_Type")</f>
        <v>Inv_Equity</v>
      </c>
      <c r="B15" s="27" t="str">
        <f t="shared" si="0"/>
        <v>Torey Pines Rehabilitation Hospital</v>
      </c>
      <c r="C15" s="27" t="str">
        <f t="shared" si="1"/>
        <v>S09091 - Torey Pines Rehabilitation Hospital</v>
      </c>
      <c r="D15" s="61"/>
      <c r="E15" s="2" t="str">
        <f xml:space="preserve"> _xll.EPMOlapMemberO("[ACCOUNT].[H1].[A_BEDS_TOTAL]","","A_BEDS_TOTAL - Total Available Beds","","000")</f>
        <v>A_BEDS_TOTAL - Total Available Beds</v>
      </c>
      <c r="F15" s="310">
        <v>95</v>
      </c>
      <c r="G15">
        <v>95</v>
      </c>
      <c r="H15">
        <v>95</v>
      </c>
      <c r="I15">
        <v>95</v>
      </c>
      <c r="J15">
        <v>95</v>
      </c>
      <c r="K15">
        <v>95</v>
      </c>
      <c r="L15">
        <v>95</v>
      </c>
    </row>
    <row r="16" spans="1:12">
      <c r="A16" s="27" t="str">
        <f>_xll.EVPRO("Finance",$C16,"Inv_Type")</f>
        <v>Inv_Equity</v>
      </c>
      <c r="B16" s="27" t="str">
        <f t="shared" si="0"/>
        <v>Torey Pines Rehabilitation Hospital</v>
      </c>
      <c r="C16" s="27" t="str">
        <f t="shared" si="1"/>
        <v>S09091 - Torey Pines Rehabilitation Hospital</v>
      </c>
      <c r="D16" s="61"/>
      <c r="E16" s="15" t="str">
        <f xml:space="preserve"> _xll.EPMOlapMemberO("[ACCOUNT].[H1].[T_REVENUES]","","T_REVENUES - Total Tenant Revenues","","000")</f>
        <v>T_REVENUES - Total Tenant Revenues</v>
      </c>
      <c r="F16" s="310">
        <v>1319291.53</v>
      </c>
      <c r="G16">
        <v>1373211.52</v>
      </c>
      <c r="H16">
        <v>1334632.1399999999</v>
      </c>
      <c r="I16">
        <v>1353759.48</v>
      </c>
      <c r="J16">
        <v>1491056.4</v>
      </c>
      <c r="K16">
        <v>1487507.96</v>
      </c>
      <c r="L16">
        <v>3804051.96</v>
      </c>
    </row>
    <row r="17" spans="1:12">
      <c r="A17" s="27" t="str">
        <f>_xll.EVPRO("Finance",$C17,"Inv_Type")</f>
        <v>Inv_Equity</v>
      </c>
      <c r="B17" s="27" t="str">
        <f t="shared" si="0"/>
        <v>Torey Pines Rehabilitation Hospital</v>
      </c>
      <c r="C17" s="27" t="str">
        <f t="shared" si="1"/>
        <v>S09091 - Torey Pines Rehabilitation Hospital</v>
      </c>
      <c r="D17" s="61"/>
      <c r="E17" s="15" t="str">
        <f xml:space="preserve"> _xll.EPMOlapMemberO("[ACCOUNT].[H1].[T_OPEX]","","T_OPEX - Tenant Operating Expenses","","000")</f>
        <v>T_OPEX - Tenant Operating Expenses</v>
      </c>
      <c r="F17" s="310">
        <v>939106.21</v>
      </c>
      <c r="G17">
        <v>831122.3</v>
      </c>
      <c r="H17">
        <v>921097.48</v>
      </c>
      <c r="I17">
        <v>883789.11</v>
      </c>
      <c r="J17">
        <v>973547.96</v>
      </c>
      <c r="K17">
        <v>897498.61</v>
      </c>
      <c r="L17">
        <v>962926.22</v>
      </c>
    </row>
    <row r="18" spans="1:12">
      <c r="A18" s="27" t="str">
        <f>_xll.EVPRO("Finance",$C18,"Inv_Type")</f>
        <v>Inv_Equity</v>
      </c>
      <c r="B18" s="27" t="str">
        <f t="shared" si="0"/>
        <v>Torey Pines Rehabilitation Hospital</v>
      </c>
      <c r="C18" s="27" t="str">
        <f t="shared" si="1"/>
        <v>S09091 - Torey Pines Rehabilitation Hospital</v>
      </c>
      <c r="D18" s="61"/>
      <c r="E18" s="2" t="str">
        <f xml:space="preserve"> _xll.EPMOlapMemberO("[ACCOUNT].[H1].[T_NON_OP_EXP]","","T_NON_OP_EXP - Tenant Non-Operating Expense","","000")</f>
        <v>T_NON_OP_EXP - Tenant Non-Operating Expense</v>
      </c>
      <c r="F18" s="310">
        <v>4119.46</v>
      </c>
      <c r="G18">
        <v>4312.54</v>
      </c>
      <c r="H18">
        <v>4444.96</v>
      </c>
      <c r="I18">
        <v>5329.69</v>
      </c>
      <c r="J18">
        <v>32184.92</v>
      </c>
      <c r="K18">
        <v>-22.29</v>
      </c>
      <c r="L18">
        <v>1357.82</v>
      </c>
    </row>
    <row r="19" spans="1:12">
      <c r="A19" s="27" t="str">
        <f>_xll.EVPRO("Finance",$C19,"Inv_Type")</f>
        <v>Inv_Equity</v>
      </c>
      <c r="B19" s="27" t="str">
        <f t="shared" si="0"/>
        <v>Torey Pines Rehabilitation Hospital</v>
      </c>
      <c r="C19" s="27" t="str">
        <f t="shared" si="1"/>
        <v>S09091 - Torey Pines Rehabilitation Hospital</v>
      </c>
      <c r="D19" s="61"/>
      <c r="E19" s="3" t="str">
        <f xml:space="preserve"> _xll.EPMOlapMemberO("[ACCOUNT].[H1].[T_EBITDARM]","","T_EBITDARM - EBITDARM","","000")</f>
        <v>T_EBITDARM - EBITDARM</v>
      </c>
      <c r="F19" s="310">
        <v>380185.32</v>
      </c>
      <c r="G19">
        <v>542089.22</v>
      </c>
      <c r="H19">
        <v>413534.66</v>
      </c>
      <c r="I19">
        <v>469970.37</v>
      </c>
      <c r="J19">
        <v>517508.44</v>
      </c>
      <c r="K19">
        <v>590009.35</v>
      </c>
      <c r="L19">
        <v>2841125.74</v>
      </c>
    </row>
    <row r="20" spans="1:12">
      <c r="A20" s="27" t="str">
        <f>_xll.EVPRO("Finance",$C20,"Inv_Type")</f>
        <v>Inv_Equity</v>
      </c>
      <c r="B20" s="27" t="str">
        <f t="shared" si="0"/>
        <v>Torey Pines Rehabilitation Hospital</v>
      </c>
      <c r="C20" s="27" t="str">
        <f t="shared" si="1"/>
        <v>S09091 - Torey Pines Rehabilitation Hospital</v>
      </c>
      <c r="D20" s="61"/>
      <c r="E20" s="3" t="str">
        <f xml:space="preserve"> _xll.EPMOlapMemberO("[ACCOUNT].[H1].[T_MGMT_FEE]","","T_MGMT_FEE - Tenant Management Fee - Actual","","000")</f>
        <v>T_MGMT_FEE - Tenant Management Fee - Actual</v>
      </c>
      <c r="F20" s="310">
        <v>65966</v>
      </c>
      <c r="G20">
        <v>68945.100000000006</v>
      </c>
      <c r="H20">
        <v>66731.199999999997</v>
      </c>
      <c r="I20">
        <v>67689.55</v>
      </c>
      <c r="J20">
        <v>74557.649999999994</v>
      </c>
      <c r="K20">
        <v>74581.8</v>
      </c>
      <c r="L20">
        <v>131370.85</v>
      </c>
    </row>
    <row r="21" spans="1:12">
      <c r="A21" s="27" t="str">
        <f>_xll.EVPRO("Finance",$C21,"Inv_Type")</f>
        <v>Inv_Equity</v>
      </c>
      <c r="B21" s="27" t="str">
        <f t="shared" si="0"/>
        <v>Torey Pines Rehabilitation Hospital</v>
      </c>
      <c r="C21" s="27" t="str">
        <f t="shared" si="1"/>
        <v>S09091 - Torey Pines Rehabilitation Hospital</v>
      </c>
      <c r="D21" s="61"/>
      <c r="E21" s="2" t="str">
        <f xml:space="preserve"> _xll.EPMOlapMemberO("[ACCOUNT].[H1].[T_EBITDAR]","","T_EBITDAR - EBITDAR","","000")</f>
        <v>T_EBITDAR - EBITDAR</v>
      </c>
      <c r="F21" s="310">
        <v>314219.32</v>
      </c>
      <c r="G21">
        <v>473144.12</v>
      </c>
      <c r="H21">
        <v>346803.46</v>
      </c>
      <c r="I21">
        <v>402280.82</v>
      </c>
      <c r="J21">
        <v>442950.79</v>
      </c>
      <c r="K21">
        <v>515427.55</v>
      </c>
      <c r="L21">
        <v>2709754.89</v>
      </c>
    </row>
    <row r="22" spans="1:12">
      <c r="A22" s="27" t="str">
        <f>_xll.EVPRO("Finance",$C22,"Inv_Type")</f>
        <v>Inv_Equity</v>
      </c>
      <c r="B22" s="27" t="str">
        <f t="shared" si="0"/>
        <v>Torey Pines Rehabilitation Hospital</v>
      </c>
      <c r="C22" s="27" t="str">
        <f t="shared" si="1"/>
        <v>S09091 - Torey Pines Rehabilitation Hospital</v>
      </c>
      <c r="D22" s="61"/>
      <c r="E22" s="2" t="str">
        <f xml:space="preserve"> _xll.EPMOlapMemberO("[ACCOUNT].[H1].[T_RENT_EXP]","","T_RENT_EXP - Tenant Rent Expense","","000")</f>
        <v>T_RENT_EXP - Tenant Rent Expense</v>
      </c>
      <c r="F22" s="310">
        <v>167065.35999999999</v>
      </c>
      <c r="G22">
        <v>167065.35999999999</v>
      </c>
      <c r="H22">
        <v>171242</v>
      </c>
      <c r="I22">
        <v>171242</v>
      </c>
      <c r="J22">
        <v>171242</v>
      </c>
      <c r="K22">
        <v>171242</v>
      </c>
      <c r="L22">
        <v>171242</v>
      </c>
    </row>
    <row r="23" spans="1:12">
      <c r="A23" s="27" t="str">
        <f>_xll.EVPRO("Finance",$C23,"Inv_Type")</f>
        <v>Inv_Equity</v>
      </c>
      <c r="B23" s="27" t="str">
        <f t="shared" si="0"/>
        <v>Bay View Rehabilitation Hospital</v>
      </c>
      <c r="C23" s="27" t="str">
        <f t="shared" si="1"/>
        <v>S09183 - Bay View Rehabilitation Hospital</v>
      </c>
      <c r="D23" s="61" t="str">
        <f xml:space="preserve"> _xll.EPMOlapMemberO("[ENTITY].[H1].[S09183]","","S09183 - Bay View Rehabilitation Hospital","","000")</f>
        <v>S09183 - Bay View Rehabilitation Hospital</v>
      </c>
      <c r="E23" s="61" t="str">
        <f xml:space="preserve"> _xll.EPMOlapMemberO("[ACCOUNT].[H1].[PAY_PAT_DAYS]","","PAY_PAT_DAYS - Total Payor Patient Days","","000")</f>
        <v>PAY_PAT_DAYS - Total Payor Patient Days</v>
      </c>
      <c r="F23" s="310">
        <v>4248</v>
      </c>
      <c r="G23">
        <v>3508</v>
      </c>
      <c r="H23">
        <v>4204</v>
      </c>
      <c r="I23">
        <v>4263</v>
      </c>
      <c r="J23">
        <v>4399</v>
      </c>
      <c r="K23">
        <v>4282</v>
      </c>
      <c r="L23">
        <v>4315</v>
      </c>
    </row>
    <row r="24" spans="1:12">
      <c r="A24" s="27" t="str">
        <f>_xll.EVPRO("Finance",$C24,"Inv_Type")</f>
        <v>Inv_Equity</v>
      </c>
      <c r="B24" s="27" t="str">
        <f t="shared" si="0"/>
        <v>Bay View Rehabilitation Hospital</v>
      </c>
      <c r="C24" s="27" t="str">
        <f t="shared" si="1"/>
        <v>S09183 - Bay View Rehabilitation Hospital</v>
      </c>
      <c r="D24" s="61"/>
      <c r="E24" s="2" t="str">
        <f xml:space="preserve"> _xll.EPMOlapMemberO("[ACCOUNT].[H1].[A_BEDS_TOTAL]","","A_BEDS_TOTAL - Total Available Beds","","000")</f>
        <v>A_BEDS_TOTAL - Total Available Beds</v>
      </c>
      <c r="F24" s="310">
        <v>170</v>
      </c>
      <c r="G24">
        <v>170</v>
      </c>
      <c r="H24">
        <v>170</v>
      </c>
      <c r="I24">
        <v>170</v>
      </c>
      <c r="J24">
        <v>170</v>
      </c>
      <c r="K24">
        <v>170</v>
      </c>
      <c r="L24">
        <v>170</v>
      </c>
    </row>
    <row r="25" spans="1:12">
      <c r="A25" s="27" t="str">
        <f>_xll.EVPRO("Finance",$C25,"Inv_Type")</f>
        <v>Inv_Equity</v>
      </c>
      <c r="B25" s="27" t="str">
        <f t="shared" si="0"/>
        <v>Bay View Rehabilitation Hospital</v>
      </c>
      <c r="C25" s="27" t="str">
        <f t="shared" si="1"/>
        <v>S09183 - Bay View Rehabilitation Hospital</v>
      </c>
      <c r="D25" s="61"/>
      <c r="E25" s="15" t="str">
        <f xml:space="preserve"> _xll.EPMOlapMemberO("[ACCOUNT].[H1].[T_REVENUES]","","T_REVENUES - Total Tenant Revenues","","000")</f>
        <v>T_REVENUES - Total Tenant Revenues</v>
      </c>
      <c r="F25" s="310">
        <v>2807173.53</v>
      </c>
      <c r="G25">
        <v>2297131.04</v>
      </c>
      <c r="H25">
        <v>2868734</v>
      </c>
      <c r="I25">
        <v>2249472.46</v>
      </c>
      <c r="J25">
        <v>1318948.23</v>
      </c>
      <c r="K25">
        <v>2374716.19</v>
      </c>
      <c r="L25">
        <v>5088021.4800000004</v>
      </c>
    </row>
    <row r="26" spans="1:12">
      <c r="A26" s="27" t="str">
        <f>_xll.EVPRO("Finance",$C26,"Inv_Type")</f>
        <v>Inv_Equity</v>
      </c>
      <c r="B26" s="27" t="str">
        <f t="shared" si="0"/>
        <v>Bay View Rehabilitation Hospital</v>
      </c>
      <c r="C26" s="27" t="str">
        <f t="shared" si="1"/>
        <v>S09183 - Bay View Rehabilitation Hospital</v>
      </c>
      <c r="D26" s="61"/>
      <c r="E26" s="15" t="str">
        <f xml:space="preserve"> _xll.EPMOlapMemberO("[ACCOUNT].[H1].[T_OPEX]","","T_OPEX - Tenant Operating Expenses","","000")</f>
        <v>T_OPEX - Tenant Operating Expenses</v>
      </c>
      <c r="F26" s="310">
        <v>1564800.58</v>
      </c>
      <c r="G26">
        <v>1314193.57</v>
      </c>
      <c r="H26">
        <v>1493951.86</v>
      </c>
      <c r="I26">
        <v>1427504.72</v>
      </c>
      <c r="J26">
        <v>1590273.01</v>
      </c>
      <c r="K26">
        <v>1514973.13</v>
      </c>
      <c r="L26">
        <v>1591652.31</v>
      </c>
    </row>
    <row r="27" spans="1:12">
      <c r="A27" s="27" t="str">
        <f>_xll.EVPRO("Finance",$C27,"Inv_Type")</f>
        <v>Inv_Equity</v>
      </c>
      <c r="B27" s="27" t="str">
        <f t="shared" si="0"/>
        <v>Bay View Rehabilitation Hospital</v>
      </c>
      <c r="C27" s="27" t="str">
        <f t="shared" si="1"/>
        <v>S09183 - Bay View Rehabilitation Hospital</v>
      </c>
      <c r="D27" s="61"/>
      <c r="E27" s="2" t="str">
        <f xml:space="preserve"> _xll.EPMOlapMemberO("[ACCOUNT].[H1].[T_NON_OP_EXP]","","T_NON_OP_EXP - Tenant Non-Operating Expense","","000")</f>
        <v>T_NON_OP_EXP - Tenant Non-Operating Expense</v>
      </c>
      <c r="F27" s="310"/>
      <c r="G27">
        <v>-3.9</v>
      </c>
      <c r="H27">
        <v>-200.4</v>
      </c>
      <c r="I27">
        <v>-93.72</v>
      </c>
      <c r="J27">
        <v>-106.36</v>
      </c>
      <c r="K27">
        <v>34.68</v>
      </c>
      <c r="L27">
        <v>-64.290000000000006</v>
      </c>
    </row>
    <row r="28" spans="1:12">
      <c r="A28" s="27" t="str">
        <f>_xll.EVPRO("Finance",$C28,"Inv_Type")</f>
        <v>Inv_Equity</v>
      </c>
      <c r="B28" s="27" t="str">
        <f t="shared" si="0"/>
        <v>Bay View Rehabilitation Hospital</v>
      </c>
      <c r="C28" s="27" t="str">
        <f t="shared" si="1"/>
        <v>S09183 - Bay View Rehabilitation Hospital</v>
      </c>
      <c r="D28" s="61"/>
      <c r="E28" s="3" t="str">
        <f xml:space="preserve"> _xll.EPMOlapMemberO("[ACCOUNT].[H1].[T_EBITDARM]","","T_EBITDARM - EBITDARM","","000")</f>
        <v>T_EBITDARM - EBITDARM</v>
      </c>
      <c r="F28" s="310">
        <v>1242372.95</v>
      </c>
      <c r="G28">
        <v>982937.47</v>
      </c>
      <c r="H28">
        <v>1374782.14</v>
      </c>
      <c r="I28">
        <v>821967.74</v>
      </c>
      <c r="J28">
        <v>-271324.78000000003</v>
      </c>
      <c r="K28">
        <v>859743.06</v>
      </c>
      <c r="L28">
        <v>3496369.17</v>
      </c>
    </row>
    <row r="29" spans="1:12">
      <c r="A29" s="27" t="str">
        <f>_xll.EVPRO("Finance",$C29,"Inv_Type")</f>
        <v>Inv_Equity</v>
      </c>
      <c r="B29" s="27" t="str">
        <f t="shared" si="0"/>
        <v>Bay View Rehabilitation Hospital</v>
      </c>
      <c r="C29" s="27" t="str">
        <f t="shared" si="1"/>
        <v>S09183 - Bay View Rehabilitation Hospital</v>
      </c>
      <c r="D29" s="61"/>
      <c r="E29" s="3" t="str">
        <f xml:space="preserve"> _xll.EPMOlapMemberO("[ACCOUNT].[H1].[T_MGMT_FEE]","","T_MGMT_FEE - Tenant Management Fee - Actual","","000")</f>
        <v>T_MGMT_FEE - Tenant Management Fee - Actual</v>
      </c>
      <c r="F29" s="310">
        <v>137126.54999999999</v>
      </c>
      <c r="G29">
        <v>114856.75</v>
      </c>
      <c r="H29">
        <v>143446.70000000001</v>
      </c>
      <c r="I29">
        <v>112477.95</v>
      </c>
      <c r="J29">
        <v>65952.75</v>
      </c>
      <c r="K29">
        <v>118734.1</v>
      </c>
      <c r="L29">
        <v>129079.3</v>
      </c>
    </row>
    <row r="30" spans="1:12">
      <c r="A30" s="27" t="str">
        <f>_xll.EVPRO("Finance",$C30,"Inv_Type")</f>
        <v>Inv_Equity</v>
      </c>
      <c r="B30" s="27" t="str">
        <f t="shared" si="0"/>
        <v>Bay View Rehabilitation Hospital</v>
      </c>
      <c r="C30" s="27" t="str">
        <f t="shared" si="1"/>
        <v>S09183 - Bay View Rehabilitation Hospital</v>
      </c>
      <c r="D30" s="61"/>
      <c r="E30" s="2" t="str">
        <f xml:space="preserve"> _xll.EPMOlapMemberO("[ACCOUNT].[H1].[T_EBITDAR]","","T_EBITDAR - EBITDAR","","000")</f>
        <v>T_EBITDAR - EBITDAR</v>
      </c>
      <c r="F30" s="310">
        <v>1105246.3999999999</v>
      </c>
      <c r="G30">
        <v>868080.72</v>
      </c>
      <c r="H30">
        <v>1231335.44</v>
      </c>
      <c r="I30">
        <v>709489.79</v>
      </c>
      <c r="J30">
        <v>-337277.53</v>
      </c>
      <c r="K30">
        <v>741008.96</v>
      </c>
      <c r="L30">
        <v>3367289.87</v>
      </c>
    </row>
    <row r="31" spans="1:12">
      <c r="A31" s="27" t="str">
        <f>_xll.EVPRO("Finance",$C31,"Inv_Type")</f>
        <v>Inv_Equity</v>
      </c>
      <c r="B31" s="27" t="str">
        <f t="shared" si="0"/>
        <v>Bay View Rehabilitation Hospital</v>
      </c>
      <c r="C31" s="27" t="str">
        <f t="shared" si="1"/>
        <v>S09183 - Bay View Rehabilitation Hospital</v>
      </c>
      <c r="D31" s="61"/>
      <c r="E31" s="2" t="str">
        <f xml:space="preserve"> _xll.EPMOlapMemberO("[ACCOUNT].[H1].[T_RENT_EXP]","","T_RENT_EXP - Tenant Rent Expense","","000")</f>
        <v>T_RENT_EXP - Tenant Rent Expense</v>
      </c>
      <c r="F31" s="310">
        <v>153143.25</v>
      </c>
      <c r="G31">
        <v>153143.25</v>
      </c>
      <c r="H31">
        <v>156971.84</v>
      </c>
      <c r="I31">
        <v>156971.84</v>
      </c>
      <c r="J31">
        <v>156971.84</v>
      </c>
      <c r="K31">
        <v>156971.84</v>
      </c>
      <c r="L31">
        <v>156971.84</v>
      </c>
    </row>
    <row r="32" spans="1:12">
      <c r="A32" s="27" t="str">
        <f>_xll.EVPRO("Finance",$C32,"Inv_Type")</f>
        <v>Inv_Equity</v>
      </c>
      <c r="B32" s="27" t="str">
        <f t="shared" si="0"/>
        <v>Bay View Rehabilitation Hospital</v>
      </c>
      <c r="C32" s="27" t="str">
        <f t="shared" si="1"/>
        <v>S09183 - Bay View Rehabilitation Hospital</v>
      </c>
    </row>
    <row r="33" spans="1:3">
      <c r="A33" s="27" t="str">
        <f>_xll.EVPRO("Finance",$C33,"Inv_Type")</f>
        <v>Inv_Equity</v>
      </c>
      <c r="B33" s="27" t="str">
        <f t="shared" si="0"/>
        <v>Bay View Rehabilitation Hospital</v>
      </c>
      <c r="C33" s="27" t="str">
        <f t="shared" si="1"/>
        <v>S09183 - Bay View Rehabilitation Hospital</v>
      </c>
    </row>
    <row r="34" spans="1:3">
      <c r="A34" s="27" t="str">
        <f>_xll.EVPRO("Finance",$C34,"Inv_Type")</f>
        <v>Inv_Equity</v>
      </c>
      <c r="B34" s="27" t="str">
        <f t="shared" si="0"/>
        <v>Bay View Rehabilitation Hospital</v>
      </c>
      <c r="C34" s="27" t="str">
        <f t="shared" si="1"/>
        <v>S09183 - Bay View Rehabilitation Hospital</v>
      </c>
    </row>
    <row r="35" spans="1:3">
      <c r="A35" s="27" t="str">
        <f>_xll.EVPRO("Finance",$C35,"Inv_Type")</f>
        <v>Inv_Equity</v>
      </c>
      <c r="B35" s="27" t="str">
        <f t="shared" si="0"/>
        <v>Bay View Rehabilitation Hospital</v>
      </c>
      <c r="C35" s="27" t="str">
        <f t="shared" si="1"/>
        <v>S09183 - Bay View Rehabilitation Hospital</v>
      </c>
    </row>
    <row r="36" spans="1:3">
      <c r="A36" s="27" t="str">
        <f>_xll.EVPRO("Finance",$C36,"Inv_Type")</f>
        <v>Inv_Equity</v>
      </c>
      <c r="B36" s="27" t="str">
        <f t="shared" si="0"/>
        <v>Bay View Rehabilitation Hospital</v>
      </c>
      <c r="C36" s="27" t="str">
        <f t="shared" si="1"/>
        <v>S09183 - Bay View Rehabilitation Hospital</v>
      </c>
    </row>
    <row r="37" spans="1:3">
      <c r="A37" s="27" t="str">
        <f>_xll.EVPRO("Finance",$C37,"Inv_Type")</f>
        <v>Inv_Equity</v>
      </c>
      <c r="B37" s="27" t="str">
        <f t="shared" si="0"/>
        <v>Bay View Rehabilitation Hospital</v>
      </c>
      <c r="C37" s="27" t="str">
        <f t="shared" si="1"/>
        <v>S09183 - Bay View Rehabilitation Hospital</v>
      </c>
    </row>
    <row r="38" spans="1:3">
      <c r="A38" s="27" t="str">
        <f>_xll.EVPRO("Finance",$C38,"Inv_Type")</f>
        <v>Inv_Equity</v>
      </c>
      <c r="B38" s="27" t="str">
        <f t="shared" si="0"/>
        <v>Bay View Rehabilitation Hospital</v>
      </c>
      <c r="C38" s="27" t="str">
        <f t="shared" si="1"/>
        <v>S09183 - Bay View Rehabilitation Hospital</v>
      </c>
    </row>
    <row r="39" spans="1:3">
      <c r="A39" s="27" t="str">
        <f>_xll.EVPRO("Finance",$C39,"Inv_Type")</f>
        <v>Inv_Equity</v>
      </c>
      <c r="B39" s="27" t="str">
        <f t="shared" si="0"/>
        <v>Bay View Rehabilitation Hospital</v>
      </c>
      <c r="C39" s="27" t="str">
        <f t="shared" si="1"/>
        <v>S09183 - Bay View Rehabilitation Hospital</v>
      </c>
    </row>
    <row r="40" spans="1:3">
      <c r="A40" s="27" t="str">
        <f>_xll.EVPRO("Finance",$C40,"Inv_Type")</f>
        <v>Inv_Equity</v>
      </c>
      <c r="B40" s="27" t="str">
        <f t="shared" si="0"/>
        <v>Bay View Rehabilitation Hospital</v>
      </c>
      <c r="C40" s="27" t="str">
        <f t="shared" si="1"/>
        <v>S09183 - Bay View Rehabilitation Hospital</v>
      </c>
    </row>
    <row r="41" spans="1:3">
      <c r="A41" s="27" t="str">
        <f>_xll.EVPRO("Finance",$C41,"Inv_Type")</f>
        <v>Inv_Equity</v>
      </c>
      <c r="B41" s="27" t="str">
        <f t="shared" si="0"/>
        <v>Bay View Rehabilitation Hospital</v>
      </c>
      <c r="C41" s="27" t="str">
        <f t="shared" si="1"/>
        <v>S09183 - Bay View Rehabilitation Hospital</v>
      </c>
    </row>
    <row r="42" spans="1:3">
      <c r="A42" s="27" t="str">
        <f>_xll.EVPRO("Finance",$C42,"Inv_Type")</f>
        <v>Inv_Equity</v>
      </c>
      <c r="B42" s="27" t="str">
        <f t="shared" si="0"/>
        <v>Bay View Rehabilitation Hospital</v>
      </c>
      <c r="C42" s="27" t="str">
        <f t="shared" si="1"/>
        <v>S09183 - Bay View Rehabilitation Hospital</v>
      </c>
    </row>
    <row r="43" spans="1:3">
      <c r="A43" s="27" t="str">
        <f>_xll.EVPRO("Finance",$C43,"Inv_Type")</f>
        <v>Inv_Equity</v>
      </c>
      <c r="B43" s="27" t="str">
        <f t="shared" si="0"/>
        <v>Bay View Rehabilitation Hospital</v>
      </c>
      <c r="C43" s="27" t="str">
        <f t="shared" si="1"/>
        <v>S09183 - Bay View Rehabilitation Hospital</v>
      </c>
    </row>
    <row r="44" spans="1:3">
      <c r="A44" s="27" t="str">
        <f>_xll.EVPRO("Finance",$C44,"Inv_Type")</f>
        <v>Inv_Equity</v>
      </c>
      <c r="B44" s="27" t="str">
        <f t="shared" si="0"/>
        <v>Bay View Rehabilitation Hospital</v>
      </c>
      <c r="C44" s="27" t="str">
        <f t="shared" si="1"/>
        <v>S09183 - Bay View Rehabilitation Hospital</v>
      </c>
    </row>
    <row r="45" spans="1:3">
      <c r="A45" s="27" t="str">
        <f>_xll.EVPRO("Finance",$C45,"Inv_Type")</f>
        <v>Inv_Equity</v>
      </c>
      <c r="B45" s="27" t="str">
        <f t="shared" si="0"/>
        <v>Bay View Rehabilitation Hospital</v>
      </c>
      <c r="C45" s="27" t="str">
        <f t="shared" si="1"/>
        <v>S09183 - Bay View Rehabilitation Hospital</v>
      </c>
    </row>
    <row r="46" spans="1:3">
      <c r="A46" s="27" t="str">
        <f>_xll.EVPRO("Finance",$C46,"Inv_Type")</f>
        <v>Inv_Equity</v>
      </c>
      <c r="B46" s="27" t="str">
        <f t="shared" si="0"/>
        <v>Bay View Rehabilitation Hospital</v>
      </c>
      <c r="C46" s="27" t="str">
        <f t="shared" si="1"/>
        <v>S09183 - Bay View Rehabilitation Hospital</v>
      </c>
    </row>
    <row r="47" spans="1:3">
      <c r="A47" s="27" t="str">
        <f>_xll.EVPRO("Finance",$C47,"Inv_Type")</f>
        <v>Inv_Equity</v>
      </c>
      <c r="B47" s="27" t="str">
        <f t="shared" si="0"/>
        <v>Bay View Rehabilitation Hospital</v>
      </c>
      <c r="C47" s="27" t="str">
        <f t="shared" si="1"/>
        <v>S09183 - Bay View Rehabilitation Hospital</v>
      </c>
    </row>
    <row r="48" spans="1:3">
      <c r="A48" s="27" t="str">
        <f>_xll.EVPRO("Finance",$C48,"Inv_Type")</f>
        <v>Inv_Equity</v>
      </c>
      <c r="B48" s="27" t="str">
        <f t="shared" si="0"/>
        <v>Bay View Rehabilitation Hospital</v>
      </c>
      <c r="C48" s="27" t="str">
        <f t="shared" si="1"/>
        <v>S09183 - Bay View Rehabilitation Hospital</v>
      </c>
    </row>
    <row r="49" spans="1:3">
      <c r="A49" s="27" t="str">
        <f>_xll.EVPRO("Finance",$C49,"Inv_Type")</f>
        <v>Inv_Equity</v>
      </c>
      <c r="B49" s="27" t="str">
        <f t="shared" si="0"/>
        <v>Bay View Rehabilitation Hospital</v>
      </c>
      <c r="C49" s="27" t="str">
        <f t="shared" si="1"/>
        <v>S09183 - Bay View Rehabilitation Hospital</v>
      </c>
    </row>
    <row r="50" spans="1:3">
      <c r="A50" s="27" t="str">
        <f>_xll.EVPRO("Finance",$C50,"Inv_Type")</f>
        <v>Inv_Equity</v>
      </c>
      <c r="B50" s="27" t="str">
        <f t="shared" si="0"/>
        <v>Bay View Rehabilitation Hospital</v>
      </c>
      <c r="C50" s="27" t="str">
        <f t="shared" si="1"/>
        <v>S09183 - Bay View Rehabilitation Hospital</v>
      </c>
    </row>
    <row r="51" spans="1:3">
      <c r="A51" s="27" t="str">
        <f>_xll.EVPRO("Finance",$C51,"Inv_Type")</f>
        <v>Inv_Equity</v>
      </c>
      <c r="B51" s="27" t="str">
        <f t="shared" si="0"/>
        <v>Bay View Rehabilitation Hospital</v>
      </c>
      <c r="C51" s="27" t="str">
        <f t="shared" si="1"/>
        <v>S09183 - Bay View Rehabilitation Hospital</v>
      </c>
    </row>
    <row r="52" spans="1:3">
      <c r="A52" s="27" t="str">
        <f>_xll.EVPRO("Finance",$C52,"Inv_Type")</f>
        <v>Inv_Equity</v>
      </c>
      <c r="B52" s="27" t="str">
        <f t="shared" si="0"/>
        <v>Bay View Rehabilitation Hospital</v>
      </c>
      <c r="C52" s="27" t="str">
        <f t="shared" si="1"/>
        <v>S09183 - Bay View Rehabilitation Hospital</v>
      </c>
    </row>
    <row r="53" spans="1:3">
      <c r="A53" s="27" t="str">
        <f>_xll.EVPRO("Finance",$C53,"Inv_Type")</f>
        <v>Inv_Equity</v>
      </c>
      <c r="B53" s="27" t="str">
        <f t="shared" si="0"/>
        <v>Bay View Rehabilitation Hospital</v>
      </c>
      <c r="C53" s="27" t="str">
        <f t="shared" si="1"/>
        <v>S09183 - Bay View Rehabilitation Hospital</v>
      </c>
    </row>
    <row r="54" spans="1:3">
      <c r="A54" s="27" t="str">
        <f>_xll.EVPRO("Finance",$C54,"Inv_Type")</f>
        <v>Inv_Equity</v>
      </c>
      <c r="B54" s="27" t="str">
        <f t="shared" si="0"/>
        <v>Bay View Rehabilitation Hospital</v>
      </c>
      <c r="C54" s="27" t="str">
        <f t="shared" si="1"/>
        <v>S09183 - Bay View Rehabilitation Hospital</v>
      </c>
    </row>
    <row r="55" spans="1:3">
      <c r="A55" s="27" t="str">
        <f>_xll.EVPRO("Finance",$C55,"Inv_Type")</f>
        <v>Inv_Equity</v>
      </c>
      <c r="B55" s="27" t="str">
        <f t="shared" si="0"/>
        <v>Bay View Rehabilitation Hospital</v>
      </c>
      <c r="C55" s="27" t="str">
        <f t="shared" si="1"/>
        <v>S09183 - Bay View Rehabilitation Hospital</v>
      </c>
    </row>
    <row r="56" spans="1:3">
      <c r="A56" s="27" t="str">
        <f>_xll.EVPRO("Finance",$C56,"Inv_Type")</f>
        <v>Inv_Equity</v>
      </c>
      <c r="B56" s="27" t="str">
        <f t="shared" si="0"/>
        <v>Bay View Rehabilitation Hospital</v>
      </c>
      <c r="C56" s="27" t="str">
        <f t="shared" si="1"/>
        <v>S09183 - Bay View Rehabilitation Hospital</v>
      </c>
    </row>
    <row r="57" spans="1:3">
      <c r="A57" s="27" t="str">
        <f>_xll.EVPRO("Finance",$C57,"Inv_Type")</f>
        <v>Inv_Equity</v>
      </c>
      <c r="B57" s="27" t="str">
        <f t="shared" si="0"/>
        <v>Bay View Rehabilitation Hospital</v>
      </c>
      <c r="C57" s="27" t="str">
        <f t="shared" si="1"/>
        <v>S09183 - Bay View Rehabilitation Hospital</v>
      </c>
    </row>
    <row r="58" spans="1:3">
      <c r="A58" s="27" t="str">
        <f>_xll.EVPRO("Finance",$C58,"Inv_Type")</f>
        <v>Inv_Equity</v>
      </c>
      <c r="B58" s="27" t="str">
        <f t="shared" si="0"/>
        <v>Bay View Rehabilitation Hospital</v>
      </c>
      <c r="C58" s="27" t="str">
        <f t="shared" si="1"/>
        <v>S09183 - Bay View Rehabilitation Hospital</v>
      </c>
    </row>
    <row r="59" spans="1:3">
      <c r="A59" s="27" t="str">
        <f>_xll.EVPRO("Finance",$C59,"Inv_Type")</f>
        <v>Inv_Equity</v>
      </c>
      <c r="B59" s="27" t="str">
        <f t="shared" si="0"/>
        <v>Bay View Rehabilitation Hospital</v>
      </c>
      <c r="C59" s="27" t="str">
        <f t="shared" si="1"/>
        <v>S09183 - Bay View Rehabilitation Hospital</v>
      </c>
    </row>
    <row r="60" spans="1:3">
      <c r="A60" s="27" t="str">
        <f>_xll.EVPRO("Finance",$C60,"Inv_Type")</f>
        <v>Inv_Equity</v>
      </c>
      <c r="B60" s="27" t="str">
        <f t="shared" si="0"/>
        <v>Bay View Rehabilitation Hospital</v>
      </c>
      <c r="C60" s="27" t="str">
        <f t="shared" si="1"/>
        <v>S09183 - Bay View Rehabilitation Hospital</v>
      </c>
    </row>
    <row r="61" spans="1:3">
      <c r="A61" s="27" t="str">
        <f>_xll.EVPRO("Finance",$C61,"Inv_Type")</f>
        <v>Inv_Equity</v>
      </c>
      <c r="B61" s="27" t="str">
        <f t="shared" si="0"/>
        <v>Bay View Rehabilitation Hospital</v>
      </c>
      <c r="C61" s="27" t="str">
        <f t="shared" si="1"/>
        <v>S09183 - Bay View Rehabilitation Hospital</v>
      </c>
    </row>
    <row r="62" spans="1:3">
      <c r="A62" s="27" t="str">
        <f>_xll.EVPRO("Finance",$C62,"Inv_Type")</f>
        <v>Inv_Equity</v>
      </c>
      <c r="B62" s="27" t="str">
        <f t="shared" si="0"/>
        <v>Bay View Rehabilitation Hospital</v>
      </c>
      <c r="C62" s="27" t="str">
        <f t="shared" si="1"/>
        <v>S09183 - Bay View Rehabilitation Hospital</v>
      </c>
    </row>
    <row r="63" spans="1:3">
      <c r="A63" s="27" t="str">
        <f>_xll.EVPRO("Finance",$C63,"Inv_Type")</f>
        <v>Inv_Equity</v>
      </c>
      <c r="B63" s="27" t="str">
        <f t="shared" si="0"/>
        <v>Bay View Rehabilitation Hospital</v>
      </c>
      <c r="C63" s="27" t="str">
        <f t="shared" si="1"/>
        <v>S09183 - Bay View Rehabilitation Hospital</v>
      </c>
    </row>
    <row r="64" spans="1:3">
      <c r="A64" s="27" t="str">
        <f>_xll.EVPRO("Finance",$C64,"Inv_Type")</f>
        <v>Inv_Equity</v>
      </c>
      <c r="B64" s="27" t="str">
        <f t="shared" si="0"/>
        <v>Bay View Rehabilitation Hospital</v>
      </c>
      <c r="C64" s="27" t="str">
        <f t="shared" si="1"/>
        <v>S09183 - Bay View Rehabilitation Hospital</v>
      </c>
    </row>
    <row r="65" spans="1:3">
      <c r="A65" s="27" t="str">
        <f>_xll.EVPRO("Finance",$C65,"Inv_Type")</f>
        <v>Inv_Equity</v>
      </c>
      <c r="B65" s="27" t="str">
        <f t="shared" si="0"/>
        <v>Bay View Rehabilitation Hospital</v>
      </c>
      <c r="C65" s="27" t="str">
        <f t="shared" si="1"/>
        <v>S09183 - Bay View Rehabilitation Hospital</v>
      </c>
    </row>
    <row r="66" spans="1:3">
      <c r="A66" s="27" t="str">
        <f>_xll.EVPRO("Finance",$C66,"Inv_Type")</f>
        <v>Inv_Equity</v>
      </c>
      <c r="B66" s="27" t="str">
        <f t="shared" si="0"/>
        <v>Bay View Rehabilitation Hospital</v>
      </c>
      <c r="C66" s="27" t="str">
        <f t="shared" si="1"/>
        <v>S09183 - Bay View Rehabilitation Hospital</v>
      </c>
    </row>
    <row r="67" spans="1:3">
      <c r="A67" s="27" t="str">
        <f>_xll.EVPRO("Finance",$C67,"Inv_Type")</f>
        <v>Inv_Equity</v>
      </c>
      <c r="B67" s="27" t="str">
        <f t="shared" si="0"/>
        <v>Bay View Rehabilitation Hospital</v>
      </c>
      <c r="C67" s="27" t="str">
        <f t="shared" si="1"/>
        <v>S09183 - Bay View Rehabilitation Hospital</v>
      </c>
    </row>
    <row r="68" spans="1:3">
      <c r="A68" s="27" t="str">
        <f>_xll.EVPRO("Finance",$C68,"Inv_Type")</f>
        <v>Inv_Equity</v>
      </c>
      <c r="B68" s="27" t="str">
        <f t="shared" si="0"/>
        <v>Bay View Rehabilitation Hospital</v>
      </c>
      <c r="C68" s="27" t="str">
        <f t="shared" si="1"/>
        <v>S09183 - Bay View Rehabilitation Hospital</v>
      </c>
    </row>
    <row r="69" spans="1:3">
      <c r="A69" s="27" t="str">
        <f>_xll.EVPRO("Finance",$C69,"Inv_Type")</f>
        <v>Inv_Equity</v>
      </c>
      <c r="B69" s="27" t="str">
        <f t="shared" ref="B69:B132" si="2">MID($C69,FIND("- ",$C69)+2,10000)</f>
        <v>Bay View Rehabilitation Hospital</v>
      </c>
      <c r="C69" s="27" t="str">
        <f t="shared" si="1"/>
        <v>S09183 - Bay View Rehabilitation Hospital</v>
      </c>
    </row>
    <row r="70" spans="1:3">
      <c r="A70" s="27" t="str">
        <f>_xll.EVPRO("Finance",$C70,"Inv_Type")</f>
        <v>Inv_Equity</v>
      </c>
      <c r="B70" s="27" t="str">
        <f t="shared" si="2"/>
        <v>Bay View Rehabilitation Hospital</v>
      </c>
      <c r="C70" s="27" t="str">
        <f t="shared" ref="C70:C133" si="3">IF($D70&lt;&gt;"",$D70,C69)</f>
        <v>S09183 - Bay View Rehabilitation Hospital</v>
      </c>
    </row>
    <row r="71" spans="1:3">
      <c r="A71" s="27" t="str">
        <f>_xll.EVPRO("Finance",$C71,"Inv_Type")</f>
        <v>Inv_Equity</v>
      </c>
      <c r="B71" s="27" t="str">
        <f t="shared" si="2"/>
        <v>Bay View Rehabilitation Hospital</v>
      </c>
      <c r="C71" s="27" t="str">
        <f t="shared" si="3"/>
        <v>S09183 - Bay View Rehabilitation Hospital</v>
      </c>
    </row>
    <row r="72" spans="1:3">
      <c r="A72" s="27" t="str">
        <f>_xll.EVPRO("Finance",$C72,"Inv_Type")</f>
        <v>Inv_Equity</v>
      </c>
      <c r="B72" s="27" t="str">
        <f t="shared" si="2"/>
        <v>Bay View Rehabilitation Hospital</v>
      </c>
      <c r="C72" s="27" t="str">
        <f t="shared" si="3"/>
        <v>S09183 - Bay View Rehabilitation Hospital</v>
      </c>
    </row>
    <row r="73" spans="1:3">
      <c r="A73" s="27" t="str">
        <f>_xll.EVPRO("Finance",$C73,"Inv_Type")</f>
        <v>Inv_Equity</v>
      </c>
      <c r="B73" s="27" t="str">
        <f t="shared" si="2"/>
        <v>Bay View Rehabilitation Hospital</v>
      </c>
      <c r="C73" s="27" t="str">
        <f t="shared" si="3"/>
        <v>S09183 - Bay View Rehabilitation Hospital</v>
      </c>
    </row>
    <row r="74" spans="1:3">
      <c r="A74" s="27" t="str">
        <f>_xll.EVPRO("Finance",$C74,"Inv_Type")</f>
        <v>Inv_Equity</v>
      </c>
      <c r="B74" s="27" t="str">
        <f t="shared" si="2"/>
        <v>Bay View Rehabilitation Hospital</v>
      </c>
      <c r="C74" s="27" t="str">
        <f t="shared" si="3"/>
        <v>S09183 - Bay View Rehabilitation Hospital</v>
      </c>
    </row>
    <row r="75" spans="1:3">
      <c r="A75" s="27" t="str">
        <f>_xll.EVPRO("Finance",$C75,"Inv_Type")</f>
        <v>Inv_Equity</v>
      </c>
      <c r="B75" s="27" t="str">
        <f t="shared" si="2"/>
        <v>Bay View Rehabilitation Hospital</v>
      </c>
      <c r="C75" s="27" t="str">
        <f t="shared" si="3"/>
        <v>S09183 - Bay View Rehabilitation Hospital</v>
      </c>
    </row>
    <row r="76" spans="1:3">
      <c r="A76" s="27" t="str">
        <f>_xll.EVPRO("Finance",$C76,"Inv_Type")</f>
        <v>Inv_Equity</v>
      </c>
      <c r="B76" s="27" t="str">
        <f t="shared" si="2"/>
        <v>Bay View Rehabilitation Hospital</v>
      </c>
      <c r="C76" s="27" t="str">
        <f t="shared" si="3"/>
        <v>S09183 - Bay View Rehabilitation Hospital</v>
      </c>
    </row>
    <row r="77" spans="1:3">
      <c r="A77" s="27" t="str">
        <f>_xll.EVPRO("Finance",$C77,"Inv_Type")</f>
        <v>Inv_Equity</v>
      </c>
      <c r="B77" s="27" t="str">
        <f t="shared" si="2"/>
        <v>Bay View Rehabilitation Hospital</v>
      </c>
      <c r="C77" s="27" t="str">
        <f t="shared" si="3"/>
        <v>S09183 - Bay View Rehabilitation Hospital</v>
      </c>
    </row>
    <row r="78" spans="1:3">
      <c r="A78" s="27" t="str">
        <f>_xll.EVPRO("Finance",$C78,"Inv_Type")</f>
        <v>Inv_Equity</v>
      </c>
      <c r="B78" s="27" t="str">
        <f t="shared" si="2"/>
        <v>Bay View Rehabilitation Hospital</v>
      </c>
      <c r="C78" s="27" t="str">
        <f t="shared" si="3"/>
        <v>S09183 - Bay View Rehabilitation Hospital</v>
      </c>
    </row>
    <row r="79" spans="1:3">
      <c r="A79" s="27" t="str">
        <f>_xll.EVPRO("Finance",$C79,"Inv_Type")</f>
        <v>Inv_Equity</v>
      </c>
      <c r="B79" s="27" t="str">
        <f t="shared" si="2"/>
        <v>Bay View Rehabilitation Hospital</v>
      </c>
      <c r="C79" s="27" t="str">
        <f t="shared" si="3"/>
        <v>S09183 - Bay View Rehabilitation Hospital</v>
      </c>
    </row>
    <row r="80" spans="1:3">
      <c r="A80" s="27" t="str">
        <f>_xll.EVPRO("Finance",$C80,"Inv_Type")</f>
        <v>Inv_Equity</v>
      </c>
      <c r="B80" s="27" t="str">
        <f t="shared" si="2"/>
        <v>Bay View Rehabilitation Hospital</v>
      </c>
      <c r="C80" s="27" t="str">
        <f t="shared" si="3"/>
        <v>S09183 - Bay View Rehabilitation Hospital</v>
      </c>
    </row>
    <row r="81" spans="1:3">
      <c r="A81" s="27" t="str">
        <f>_xll.EVPRO("Finance",$C81,"Inv_Type")</f>
        <v>Inv_Equity</v>
      </c>
      <c r="B81" s="27" t="str">
        <f t="shared" si="2"/>
        <v>Bay View Rehabilitation Hospital</v>
      </c>
      <c r="C81" s="27" t="str">
        <f t="shared" si="3"/>
        <v>S09183 - Bay View Rehabilitation Hospital</v>
      </c>
    </row>
    <row r="82" spans="1:3">
      <c r="A82" s="27" t="str">
        <f>_xll.EVPRO("Finance",$C82,"Inv_Type")</f>
        <v>Inv_Equity</v>
      </c>
      <c r="B82" s="27" t="str">
        <f t="shared" si="2"/>
        <v>Bay View Rehabilitation Hospital</v>
      </c>
      <c r="C82" s="27" t="str">
        <f t="shared" si="3"/>
        <v>S09183 - Bay View Rehabilitation Hospital</v>
      </c>
    </row>
    <row r="83" spans="1:3">
      <c r="A83" s="27" t="str">
        <f>_xll.EVPRO("Finance",$C83,"Inv_Type")</f>
        <v>Inv_Equity</v>
      </c>
      <c r="B83" s="27" t="str">
        <f t="shared" si="2"/>
        <v>Bay View Rehabilitation Hospital</v>
      </c>
      <c r="C83" s="27" t="str">
        <f t="shared" si="3"/>
        <v>S09183 - Bay View Rehabilitation Hospital</v>
      </c>
    </row>
    <row r="84" spans="1:3">
      <c r="A84" s="27" t="str">
        <f>_xll.EVPRO("Finance",$C84,"Inv_Type")</f>
        <v>Inv_Equity</v>
      </c>
      <c r="B84" s="27" t="str">
        <f t="shared" si="2"/>
        <v>Bay View Rehabilitation Hospital</v>
      </c>
      <c r="C84" s="27" t="str">
        <f t="shared" si="3"/>
        <v>S09183 - Bay View Rehabilitation Hospital</v>
      </c>
    </row>
    <row r="85" spans="1:3">
      <c r="A85" s="27" t="str">
        <f>_xll.EVPRO("Finance",$C85,"Inv_Type")</f>
        <v>Inv_Equity</v>
      </c>
      <c r="B85" s="27" t="str">
        <f t="shared" si="2"/>
        <v>Bay View Rehabilitation Hospital</v>
      </c>
      <c r="C85" s="27" t="str">
        <f t="shared" si="3"/>
        <v>S09183 - Bay View Rehabilitation Hospital</v>
      </c>
    </row>
    <row r="86" spans="1:3">
      <c r="A86" s="27" t="str">
        <f>_xll.EVPRO("Finance",$C86,"Inv_Type")</f>
        <v>Inv_Equity</v>
      </c>
      <c r="B86" s="27" t="str">
        <f t="shared" si="2"/>
        <v>Bay View Rehabilitation Hospital</v>
      </c>
      <c r="C86" s="27" t="str">
        <f t="shared" si="3"/>
        <v>S09183 - Bay View Rehabilitation Hospital</v>
      </c>
    </row>
    <row r="87" spans="1:3">
      <c r="A87" s="27" t="str">
        <f>_xll.EVPRO("Finance",$C87,"Inv_Type")</f>
        <v>Inv_Equity</v>
      </c>
      <c r="B87" s="27" t="str">
        <f t="shared" si="2"/>
        <v>Bay View Rehabilitation Hospital</v>
      </c>
      <c r="C87" s="27" t="str">
        <f t="shared" si="3"/>
        <v>S09183 - Bay View Rehabilitation Hospital</v>
      </c>
    </row>
    <row r="88" spans="1:3">
      <c r="A88" s="27" t="str">
        <f>_xll.EVPRO("Finance",$C88,"Inv_Type")</f>
        <v>Inv_Equity</v>
      </c>
      <c r="B88" s="27" t="str">
        <f t="shared" si="2"/>
        <v>Bay View Rehabilitation Hospital</v>
      </c>
      <c r="C88" s="27" t="str">
        <f t="shared" si="3"/>
        <v>S09183 - Bay View Rehabilitation Hospital</v>
      </c>
    </row>
    <row r="89" spans="1:3">
      <c r="A89" s="27" t="str">
        <f>_xll.EVPRO("Finance",$C89,"Inv_Type")</f>
        <v>Inv_Equity</v>
      </c>
      <c r="B89" s="27" t="str">
        <f t="shared" si="2"/>
        <v>Bay View Rehabilitation Hospital</v>
      </c>
      <c r="C89" s="27" t="str">
        <f t="shared" si="3"/>
        <v>S09183 - Bay View Rehabilitation Hospital</v>
      </c>
    </row>
    <row r="90" spans="1:3">
      <c r="A90" s="27" t="str">
        <f>_xll.EVPRO("Finance",$C90,"Inv_Type")</f>
        <v>Inv_Equity</v>
      </c>
      <c r="B90" s="27" t="str">
        <f t="shared" si="2"/>
        <v>Bay View Rehabilitation Hospital</v>
      </c>
      <c r="C90" s="27" t="str">
        <f t="shared" si="3"/>
        <v>S09183 - Bay View Rehabilitation Hospital</v>
      </c>
    </row>
    <row r="91" spans="1:3">
      <c r="A91" s="27" t="str">
        <f>_xll.EVPRO("Finance",$C91,"Inv_Type")</f>
        <v>Inv_Equity</v>
      </c>
      <c r="B91" s="27" t="str">
        <f t="shared" si="2"/>
        <v>Bay View Rehabilitation Hospital</v>
      </c>
      <c r="C91" s="27" t="str">
        <f t="shared" si="3"/>
        <v>S09183 - Bay View Rehabilitation Hospital</v>
      </c>
    </row>
    <row r="92" spans="1:3">
      <c r="A92" s="27" t="str">
        <f>_xll.EVPRO("Finance",$C92,"Inv_Type")</f>
        <v>Inv_Equity</v>
      </c>
      <c r="B92" s="27" t="str">
        <f t="shared" si="2"/>
        <v>Bay View Rehabilitation Hospital</v>
      </c>
      <c r="C92" s="27" t="str">
        <f t="shared" si="3"/>
        <v>S09183 - Bay View Rehabilitation Hospital</v>
      </c>
    </row>
    <row r="93" spans="1:3">
      <c r="A93" s="27" t="str">
        <f>_xll.EVPRO("Finance",$C93,"Inv_Type")</f>
        <v>Inv_Equity</v>
      </c>
      <c r="B93" s="27" t="str">
        <f t="shared" si="2"/>
        <v>Bay View Rehabilitation Hospital</v>
      </c>
      <c r="C93" s="27" t="str">
        <f t="shared" si="3"/>
        <v>S09183 - Bay View Rehabilitation Hospital</v>
      </c>
    </row>
    <row r="94" spans="1:3">
      <c r="A94" s="27" t="str">
        <f>_xll.EVPRO("Finance",$C94,"Inv_Type")</f>
        <v>Inv_Equity</v>
      </c>
      <c r="B94" s="27" t="str">
        <f t="shared" si="2"/>
        <v>Bay View Rehabilitation Hospital</v>
      </c>
      <c r="C94" s="27" t="str">
        <f t="shared" si="3"/>
        <v>S09183 - Bay View Rehabilitation Hospital</v>
      </c>
    </row>
    <row r="95" spans="1:3">
      <c r="A95" s="27" t="str">
        <f>_xll.EVPRO("Finance",$C95,"Inv_Type")</f>
        <v>Inv_Equity</v>
      </c>
      <c r="B95" s="27" t="str">
        <f t="shared" si="2"/>
        <v>Bay View Rehabilitation Hospital</v>
      </c>
      <c r="C95" s="27" t="str">
        <f t="shared" si="3"/>
        <v>S09183 - Bay View Rehabilitation Hospital</v>
      </c>
    </row>
    <row r="96" spans="1:3">
      <c r="A96" s="27" t="str">
        <f>_xll.EVPRO("Finance",$C96,"Inv_Type")</f>
        <v>Inv_Equity</v>
      </c>
      <c r="B96" s="27" t="str">
        <f t="shared" si="2"/>
        <v>Bay View Rehabilitation Hospital</v>
      </c>
      <c r="C96" s="27" t="str">
        <f t="shared" si="3"/>
        <v>S09183 - Bay View Rehabilitation Hospital</v>
      </c>
    </row>
    <row r="97" spans="1:3">
      <c r="A97" s="27" t="str">
        <f>_xll.EVPRO("Finance",$C97,"Inv_Type")</f>
        <v>Inv_Equity</v>
      </c>
      <c r="B97" s="27" t="str">
        <f t="shared" si="2"/>
        <v>Bay View Rehabilitation Hospital</v>
      </c>
      <c r="C97" s="27" t="str">
        <f t="shared" si="3"/>
        <v>S09183 - Bay View Rehabilitation Hospital</v>
      </c>
    </row>
    <row r="98" spans="1:3">
      <c r="A98" s="27" t="str">
        <f>_xll.EVPRO("Finance",$C98,"Inv_Type")</f>
        <v>Inv_Equity</v>
      </c>
      <c r="B98" s="27" t="str">
        <f t="shared" si="2"/>
        <v>Bay View Rehabilitation Hospital</v>
      </c>
      <c r="C98" s="27" t="str">
        <f t="shared" si="3"/>
        <v>S09183 - Bay View Rehabilitation Hospital</v>
      </c>
    </row>
    <row r="99" spans="1:3">
      <c r="A99" s="27" t="str">
        <f>_xll.EVPRO("Finance",$C99,"Inv_Type")</f>
        <v>Inv_Equity</v>
      </c>
      <c r="B99" s="27" t="str">
        <f t="shared" si="2"/>
        <v>Bay View Rehabilitation Hospital</v>
      </c>
      <c r="C99" s="27" t="str">
        <f t="shared" si="3"/>
        <v>S09183 - Bay View Rehabilitation Hospital</v>
      </c>
    </row>
    <row r="100" spans="1:3">
      <c r="A100" s="27" t="str">
        <f>_xll.EVPRO("Finance",$C100,"Inv_Type")</f>
        <v>Inv_Equity</v>
      </c>
      <c r="B100" s="27" t="str">
        <f t="shared" si="2"/>
        <v>Bay View Rehabilitation Hospital</v>
      </c>
      <c r="C100" s="27" t="str">
        <f t="shared" si="3"/>
        <v>S09183 - Bay View Rehabilitation Hospital</v>
      </c>
    </row>
    <row r="101" spans="1:3">
      <c r="A101" s="27" t="str">
        <f>_xll.EVPRO("Finance",$C101,"Inv_Type")</f>
        <v>Inv_Equity</v>
      </c>
      <c r="B101" s="27" t="str">
        <f t="shared" si="2"/>
        <v>Bay View Rehabilitation Hospital</v>
      </c>
      <c r="C101" s="27" t="str">
        <f t="shared" si="3"/>
        <v>S09183 - Bay View Rehabilitation Hospital</v>
      </c>
    </row>
    <row r="102" spans="1:3">
      <c r="A102" s="27" t="str">
        <f>_xll.EVPRO("Finance",$C102,"Inv_Type")</f>
        <v>Inv_Equity</v>
      </c>
      <c r="B102" s="27" t="str">
        <f t="shared" si="2"/>
        <v>Bay View Rehabilitation Hospital</v>
      </c>
      <c r="C102" s="27" t="str">
        <f t="shared" si="3"/>
        <v>S09183 - Bay View Rehabilitation Hospital</v>
      </c>
    </row>
    <row r="103" spans="1:3">
      <c r="A103" s="27" t="str">
        <f>_xll.EVPRO("Finance",$C103,"Inv_Type")</f>
        <v>Inv_Equity</v>
      </c>
      <c r="B103" s="27" t="str">
        <f t="shared" si="2"/>
        <v>Bay View Rehabilitation Hospital</v>
      </c>
      <c r="C103" s="27" t="str">
        <f t="shared" si="3"/>
        <v>S09183 - Bay View Rehabilitation Hospital</v>
      </c>
    </row>
    <row r="104" spans="1:3">
      <c r="A104" s="27" t="str">
        <f>_xll.EVPRO("Finance",$C104,"Inv_Type")</f>
        <v>Inv_Equity</v>
      </c>
      <c r="B104" s="27" t="str">
        <f t="shared" si="2"/>
        <v>Bay View Rehabilitation Hospital</v>
      </c>
      <c r="C104" s="27" t="str">
        <f t="shared" si="3"/>
        <v>S09183 - Bay View Rehabilitation Hospital</v>
      </c>
    </row>
    <row r="105" spans="1:3">
      <c r="A105" s="27" t="str">
        <f>_xll.EVPRO("Finance",$C105,"Inv_Type")</f>
        <v>Inv_Equity</v>
      </c>
      <c r="B105" s="27" t="str">
        <f t="shared" si="2"/>
        <v>Bay View Rehabilitation Hospital</v>
      </c>
      <c r="C105" s="27" t="str">
        <f t="shared" si="3"/>
        <v>S09183 - Bay View Rehabilitation Hospital</v>
      </c>
    </row>
    <row r="106" spans="1:3">
      <c r="A106" s="27" t="str">
        <f>_xll.EVPRO("Finance",$C106,"Inv_Type")</f>
        <v>Inv_Equity</v>
      </c>
      <c r="B106" s="27" t="str">
        <f t="shared" si="2"/>
        <v>Bay View Rehabilitation Hospital</v>
      </c>
      <c r="C106" s="27" t="str">
        <f t="shared" si="3"/>
        <v>S09183 - Bay View Rehabilitation Hospital</v>
      </c>
    </row>
    <row r="107" spans="1:3">
      <c r="A107" s="27" t="str">
        <f>_xll.EVPRO("Finance",$C107,"Inv_Type")</f>
        <v>Inv_Equity</v>
      </c>
      <c r="B107" s="27" t="str">
        <f t="shared" si="2"/>
        <v>Bay View Rehabilitation Hospital</v>
      </c>
      <c r="C107" s="27" t="str">
        <f t="shared" si="3"/>
        <v>S09183 - Bay View Rehabilitation Hospital</v>
      </c>
    </row>
    <row r="108" spans="1:3">
      <c r="A108" s="27" t="str">
        <f>_xll.EVPRO("Finance",$C108,"Inv_Type")</f>
        <v>Inv_Equity</v>
      </c>
      <c r="B108" s="27" t="str">
        <f t="shared" si="2"/>
        <v>Bay View Rehabilitation Hospital</v>
      </c>
      <c r="C108" s="27" t="str">
        <f t="shared" si="3"/>
        <v>S09183 - Bay View Rehabilitation Hospital</v>
      </c>
    </row>
    <row r="109" spans="1:3">
      <c r="A109" s="27" t="str">
        <f>_xll.EVPRO("Finance",$C109,"Inv_Type")</f>
        <v>Inv_Equity</v>
      </c>
      <c r="B109" s="27" t="str">
        <f t="shared" si="2"/>
        <v>Bay View Rehabilitation Hospital</v>
      </c>
      <c r="C109" s="27" t="str">
        <f t="shared" si="3"/>
        <v>S09183 - Bay View Rehabilitation Hospital</v>
      </c>
    </row>
    <row r="110" spans="1:3">
      <c r="A110" s="27" t="str">
        <f>_xll.EVPRO("Finance",$C110,"Inv_Type")</f>
        <v>Inv_Equity</v>
      </c>
      <c r="B110" s="27" t="str">
        <f t="shared" si="2"/>
        <v>Bay View Rehabilitation Hospital</v>
      </c>
      <c r="C110" s="27" t="str">
        <f t="shared" si="3"/>
        <v>S09183 - Bay View Rehabilitation Hospital</v>
      </c>
    </row>
    <row r="111" spans="1:3">
      <c r="A111" s="27" t="str">
        <f>_xll.EVPRO("Finance",$C111,"Inv_Type")</f>
        <v>Inv_Equity</v>
      </c>
      <c r="B111" s="27" t="str">
        <f t="shared" si="2"/>
        <v>Bay View Rehabilitation Hospital</v>
      </c>
      <c r="C111" s="27" t="str">
        <f t="shared" si="3"/>
        <v>S09183 - Bay View Rehabilitation Hospital</v>
      </c>
    </row>
    <row r="112" spans="1:3">
      <c r="A112" s="27" t="str">
        <f>_xll.EVPRO("Finance",$C112,"Inv_Type")</f>
        <v>Inv_Equity</v>
      </c>
      <c r="B112" s="27" t="str">
        <f t="shared" si="2"/>
        <v>Bay View Rehabilitation Hospital</v>
      </c>
      <c r="C112" s="27" t="str">
        <f t="shared" si="3"/>
        <v>S09183 - Bay View Rehabilitation Hospital</v>
      </c>
    </row>
    <row r="113" spans="1:3">
      <c r="A113" s="27" t="str">
        <f>_xll.EVPRO("Finance",$C113,"Inv_Type")</f>
        <v>Inv_Equity</v>
      </c>
      <c r="B113" s="27" t="str">
        <f t="shared" si="2"/>
        <v>Bay View Rehabilitation Hospital</v>
      </c>
      <c r="C113" s="27" t="str">
        <f t="shared" si="3"/>
        <v>S09183 - Bay View Rehabilitation Hospital</v>
      </c>
    </row>
    <row r="114" spans="1:3">
      <c r="A114" s="27" t="str">
        <f>_xll.EVPRO("Finance",$C114,"Inv_Type")</f>
        <v>Inv_Equity</v>
      </c>
      <c r="B114" s="27" t="str">
        <f t="shared" si="2"/>
        <v>Bay View Rehabilitation Hospital</v>
      </c>
      <c r="C114" s="27" t="str">
        <f t="shared" si="3"/>
        <v>S09183 - Bay View Rehabilitation Hospital</v>
      </c>
    </row>
    <row r="115" spans="1:3">
      <c r="A115" s="27" t="str">
        <f>_xll.EVPRO("Finance",$C115,"Inv_Type")</f>
        <v>Inv_Equity</v>
      </c>
      <c r="B115" s="27" t="str">
        <f t="shared" si="2"/>
        <v>Bay View Rehabilitation Hospital</v>
      </c>
      <c r="C115" s="27" t="str">
        <f t="shared" si="3"/>
        <v>S09183 - Bay View Rehabilitation Hospital</v>
      </c>
    </row>
    <row r="116" spans="1:3">
      <c r="A116" s="27" t="str">
        <f>_xll.EVPRO("Finance",$C116,"Inv_Type")</f>
        <v>Inv_Equity</v>
      </c>
      <c r="B116" s="27" t="str">
        <f t="shared" si="2"/>
        <v>Bay View Rehabilitation Hospital</v>
      </c>
      <c r="C116" s="27" t="str">
        <f t="shared" si="3"/>
        <v>S09183 - Bay View Rehabilitation Hospital</v>
      </c>
    </row>
    <row r="117" spans="1:3">
      <c r="A117" s="27" t="str">
        <f>_xll.EVPRO("Finance",$C117,"Inv_Type")</f>
        <v>Inv_Equity</v>
      </c>
      <c r="B117" s="27" t="str">
        <f t="shared" si="2"/>
        <v>Bay View Rehabilitation Hospital</v>
      </c>
      <c r="C117" s="27" t="str">
        <f t="shared" si="3"/>
        <v>S09183 - Bay View Rehabilitation Hospital</v>
      </c>
    </row>
    <row r="118" spans="1:3">
      <c r="A118" s="27" t="str">
        <f>_xll.EVPRO("Finance",$C118,"Inv_Type")</f>
        <v>Inv_Equity</v>
      </c>
      <c r="B118" s="27" t="str">
        <f t="shared" si="2"/>
        <v>Bay View Rehabilitation Hospital</v>
      </c>
      <c r="C118" s="27" t="str">
        <f t="shared" si="3"/>
        <v>S09183 - Bay View Rehabilitation Hospital</v>
      </c>
    </row>
    <row r="119" spans="1:3">
      <c r="A119" s="27" t="str">
        <f>_xll.EVPRO("Finance",$C119,"Inv_Type")</f>
        <v>Inv_Equity</v>
      </c>
      <c r="B119" s="27" t="str">
        <f t="shared" si="2"/>
        <v>Bay View Rehabilitation Hospital</v>
      </c>
      <c r="C119" s="27" t="str">
        <f t="shared" si="3"/>
        <v>S09183 - Bay View Rehabilitation Hospital</v>
      </c>
    </row>
    <row r="120" spans="1:3">
      <c r="A120" s="27" t="str">
        <f>_xll.EVPRO("Finance",$C120,"Inv_Type")</f>
        <v>Inv_Equity</v>
      </c>
      <c r="B120" s="27" t="str">
        <f t="shared" si="2"/>
        <v>Bay View Rehabilitation Hospital</v>
      </c>
      <c r="C120" s="27" t="str">
        <f t="shared" si="3"/>
        <v>S09183 - Bay View Rehabilitation Hospital</v>
      </c>
    </row>
    <row r="121" spans="1:3">
      <c r="A121" s="27" t="str">
        <f>_xll.EVPRO("Finance",$C121,"Inv_Type")</f>
        <v>Inv_Equity</v>
      </c>
      <c r="B121" s="27" t="str">
        <f t="shared" si="2"/>
        <v>Bay View Rehabilitation Hospital</v>
      </c>
      <c r="C121" s="27" t="str">
        <f t="shared" si="3"/>
        <v>S09183 - Bay View Rehabilitation Hospital</v>
      </c>
    </row>
    <row r="122" spans="1:3">
      <c r="A122" s="27" t="str">
        <f>_xll.EVPRO("Finance",$C122,"Inv_Type")</f>
        <v>Inv_Equity</v>
      </c>
      <c r="B122" s="27" t="str">
        <f t="shared" si="2"/>
        <v>Bay View Rehabilitation Hospital</v>
      </c>
      <c r="C122" s="27" t="str">
        <f t="shared" si="3"/>
        <v>S09183 - Bay View Rehabilitation Hospital</v>
      </c>
    </row>
    <row r="123" spans="1:3">
      <c r="A123" s="27" t="str">
        <f>_xll.EVPRO("Finance",$C123,"Inv_Type")</f>
        <v>Inv_Equity</v>
      </c>
      <c r="B123" s="27" t="str">
        <f t="shared" si="2"/>
        <v>Bay View Rehabilitation Hospital</v>
      </c>
      <c r="C123" s="27" t="str">
        <f t="shared" si="3"/>
        <v>S09183 - Bay View Rehabilitation Hospital</v>
      </c>
    </row>
    <row r="124" spans="1:3">
      <c r="A124" s="27" t="str">
        <f>_xll.EVPRO("Finance",$C124,"Inv_Type")</f>
        <v>Inv_Equity</v>
      </c>
      <c r="B124" s="27" t="str">
        <f t="shared" si="2"/>
        <v>Bay View Rehabilitation Hospital</v>
      </c>
      <c r="C124" s="27" t="str">
        <f t="shared" si="3"/>
        <v>S09183 - Bay View Rehabilitation Hospital</v>
      </c>
    </row>
    <row r="125" spans="1:3">
      <c r="A125" s="27" t="str">
        <f>_xll.EVPRO("Finance",$C125,"Inv_Type")</f>
        <v>Inv_Equity</v>
      </c>
      <c r="B125" s="27" t="str">
        <f t="shared" si="2"/>
        <v>Bay View Rehabilitation Hospital</v>
      </c>
      <c r="C125" s="27" t="str">
        <f t="shared" si="3"/>
        <v>S09183 - Bay View Rehabilitation Hospital</v>
      </c>
    </row>
    <row r="126" spans="1:3">
      <c r="A126" s="27" t="str">
        <f>_xll.EVPRO("Finance",$C126,"Inv_Type")</f>
        <v>Inv_Equity</v>
      </c>
      <c r="B126" s="27" t="str">
        <f t="shared" si="2"/>
        <v>Bay View Rehabilitation Hospital</v>
      </c>
      <c r="C126" s="27" t="str">
        <f t="shared" si="3"/>
        <v>S09183 - Bay View Rehabilitation Hospital</v>
      </c>
    </row>
    <row r="127" spans="1:3">
      <c r="A127" s="27" t="str">
        <f>_xll.EVPRO("Finance",$C127,"Inv_Type")</f>
        <v>Inv_Equity</v>
      </c>
      <c r="B127" s="27" t="str">
        <f t="shared" si="2"/>
        <v>Bay View Rehabilitation Hospital</v>
      </c>
      <c r="C127" s="27" t="str">
        <f t="shared" si="3"/>
        <v>S09183 - Bay View Rehabilitation Hospital</v>
      </c>
    </row>
    <row r="128" spans="1:3">
      <c r="A128" s="27" t="str">
        <f>_xll.EVPRO("Finance",$C128,"Inv_Type")</f>
        <v>Inv_Equity</v>
      </c>
      <c r="B128" s="27" t="str">
        <f t="shared" si="2"/>
        <v>Bay View Rehabilitation Hospital</v>
      </c>
      <c r="C128" s="27" t="str">
        <f t="shared" si="3"/>
        <v>S09183 - Bay View Rehabilitation Hospital</v>
      </c>
    </row>
    <row r="129" spans="1:3">
      <c r="A129" s="27" t="str">
        <f>_xll.EVPRO("Finance",$C129,"Inv_Type")</f>
        <v>Inv_Equity</v>
      </c>
      <c r="B129" s="27" t="str">
        <f t="shared" si="2"/>
        <v>Bay View Rehabilitation Hospital</v>
      </c>
      <c r="C129" s="27" t="str">
        <f t="shared" si="3"/>
        <v>S09183 - Bay View Rehabilitation Hospital</v>
      </c>
    </row>
    <row r="130" spans="1:3">
      <c r="A130" s="27" t="str">
        <f>_xll.EVPRO("Finance",$C130,"Inv_Type")</f>
        <v>Inv_Equity</v>
      </c>
      <c r="B130" s="27" t="str">
        <f t="shared" si="2"/>
        <v>Bay View Rehabilitation Hospital</v>
      </c>
      <c r="C130" s="27" t="str">
        <f t="shared" si="3"/>
        <v>S09183 - Bay View Rehabilitation Hospital</v>
      </c>
    </row>
    <row r="131" spans="1:3">
      <c r="A131" s="27" t="str">
        <f>_xll.EVPRO("Finance",$C131,"Inv_Type")</f>
        <v>Inv_Equity</v>
      </c>
      <c r="B131" s="27" t="str">
        <f t="shared" si="2"/>
        <v>Bay View Rehabilitation Hospital</v>
      </c>
      <c r="C131" s="27" t="str">
        <f t="shared" si="3"/>
        <v>S09183 - Bay View Rehabilitation Hospital</v>
      </c>
    </row>
    <row r="132" spans="1:3">
      <c r="A132" s="27" t="str">
        <f>_xll.EVPRO("Finance",$C132,"Inv_Type")</f>
        <v>Inv_Equity</v>
      </c>
      <c r="B132" s="27" t="str">
        <f t="shared" si="2"/>
        <v>Bay View Rehabilitation Hospital</v>
      </c>
      <c r="C132" s="27" t="str">
        <f t="shared" si="3"/>
        <v>S09183 - Bay View Rehabilitation Hospital</v>
      </c>
    </row>
    <row r="133" spans="1:3">
      <c r="A133" s="27" t="str">
        <f>_xll.EVPRO("Finance",$C133,"Inv_Type")</f>
        <v>Inv_Equity</v>
      </c>
      <c r="B133" s="27" t="str">
        <f t="shared" ref="B133:B196" si="4">MID($C133,FIND("- ",$C133)+2,10000)</f>
        <v>Bay View Rehabilitation Hospital</v>
      </c>
      <c r="C133" s="27" t="str">
        <f t="shared" si="3"/>
        <v>S09183 - Bay View Rehabilitation Hospital</v>
      </c>
    </row>
    <row r="134" spans="1:3">
      <c r="A134" s="27" t="str">
        <f>_xll.EVPRO("Finance",$C134,"Inv_Type")</f>
        <v>Inv_Equity</v>
      </c>
      <c r="B134" s="27" t="str">
        <f t="shared" si="4"/>
        <v>Bay View Rehabilitation Hospital</v>
      </c>
      <c r="C134" s="27" t="str">
        <f t="shared" ref="C134:C197" si="5">IF($D134&lt;&gt;"",$D134,C133)</f>
        <v>S09183 - Bay View Rehabilitation Hospital</v>
      </c>
    </row>
    <row r="135" spans="1:3">
      <c r="A135" s="27" t="str">
        <f>_xll.EVPRO("Finance",$C135,"Inv_Type")</f>
        <v>Inv_Equity</v>
      </c>
      <c r="B135" s="27" t="str">
        <f t="shared" si="4"/>
        <v>Bay View Rehabilitation Hospital</v>
      </c>
      <c r="C135" s="27" t="str">
        <f t="shared" si="5"/>
        <v>S09183 - Bay View Rehabilitation Hospital</v>
      </c>
    </row>
    <row r="136" spans="1:3">
      <c r="A136" s="27" t="str">
        <f>_xll.EVPRO("Finance",$C136,"Inv_Type")</f>
        <v>Inv_Equity</v>
      </c>
      <c r="B136" s="27" t="str">
        <f t="shared" si="4"/>
        <v>Bay View Rehabilitation Hospital</v>
      </c>
      <c r="C136" s="27" t="str">
        <f t="shared" si="5"/>
        <v>S09183 - Bay View Rehabilitation Hospital</v>
      </c>
    </row>
    <row r="137" spans="1:3">
      <c r="A137" s="27" t="str">
        <f>_xll.EVPRO("Finance",$C137,"Inv_Type")</f>
        <v>Inv_Equity</v>
      </c>
      <c r="B137" s="27" t="str">
        <f t="shared" si="4"/>
        <v>Bay View Rehabilitation Hospital</v>
      </c>
      <c r="C137" s="27" t="str">
        <f t="shared" si="5"/>
        <v>S09183 - Bay View Rehabilitation Hospital</v>
      </c>
    </row>
    <row r="138" spans="1:3">
      <c r="A138" s="27" t="str">
        <f>_xll.EVPRO("Finance",$C138,"Inv_Type")</f>
        <v>Inv_Equity</v>
      </c>
      <c r="B138" s="27" t="str">
        <f t="shared" si="4"/>
        <v>Bay View Rehabilitation Hospital</v>
      </c>
      <c r="C138" s="27" t="str">
        <f t="shared" si="5"/>
        <v>S09183 - Bay View Rehabilitation Hospital</v>
      </c>
    </row>
    <row r="139" spans="1:3">
      <c r="A139" s="27" t="str">
        <f>_xll.EVPRO("Finance",$C139,"Inv_Type")</f>
        <v>Inv_Equity</v>
      </c>
      <c r="B139" s="27" t="str">
        <f t="shared" si="4"/>
        <v>Bay View Rehabilitation Hospital</v>
      </c>
      <c r="C139" s="27" t="str">
        <f t="shared" si="5"/>
        <v>S09183 - Bay View Rehabilitation Hospital</v>
      </c>
    </row>
    <row r="140" spans="1:3">
      <c r="A140" s="27" t="str">
        <f>_xll.EVPRO("Finance",$C140,"Inv_Type")</f>
        <v>Inv_Equity</v>
      </c>
      <c r="B140" s="27" t="str">
        <f t="shared" si="4"/>
        <v>Bay View Rehabilitation Hospital</v>
      </c>
      <c r="C140" s="27" t="str">
        <f t="shared" si="5"/>
        <v>S09183 - Bay View Rehabilitation Hospital</v>
      </c>
    </row>
    <row r="141" spans="1:3">
      <c r="A141" s="27" t="str">
        <f>_xll.EVPRO("Finance",$C141,"Inv_Type")</f>
        <v>Inv_Equity</v>
      </c>
      <c r="B141" s="27" t="str">
        <f t="shared" si="4"/>
        <v>Bay View Rehabilitation Hospital</v>
      </c>
      <c r="C141" s="27" t="str">
        <f t="shared" si="5"/>
        <v>S09183 - Bay View Rehabilitation Hospital</v>
      </c>
    </row>
    <row r="142" spans="1:3">
      <c r="A142" s="27" t="str">
        <f>_xll.EVPRO("Finance",$C142,"Inv_Type")</f>
        <v>Inv_Equity</v>
      </c>
      <c r="B142" s="27" t="str">
        <f t="shared" si="4"/>
        <v>Bay View Rehabilitation Hospital</v>
      </c>
      <c r="C142" s="27" t="str">
        <f t="shared" si="5"/>
        <v>S09183 - Bay View Rehabilitation Hospital</v>
      </c>
    </row>
    <row r="143" spans="1:3">
      <c r="A143" s="27" t="str">
        <f>_xll.EVPRO("Finance",$C143,"Inv_Type")</f>
        <v>Inv_Equity</v>
      </c>
      <c r="B143" s="27" t="str">
        <f t="shared" si="4"/>
        <v>Bay View Rehabilitation Hospital</v>
      </c>
      <c r="C143" s="27" t="str">
        <f t="shared" si="5"/>
        <v>S09183 - Bay View Rehabilitation Hospital</v>
      </c>
    </row>
    <row r="144" spans="1:3">
      <c r="A144" s="27" t="str">
        <f>_xll.EVPRO("Finance",$C144,"Inv_Type")</f>
        <v>Inv_Equity</v>
      </c>
      <c r="B144" s="27" t="str">
        <f t="shared" si="4"/>
        <v>Bay View Rehabilitation Hospital</v>
      </c>
      <c r="C144" s="27" t="str">
        <f t="shared" si="5"/>
        <v>S09183 - Bay View Rehabilitation Hospital</v>
      </c>
    </row>
    <row r="145" spans="1:3">
      <c r="A145" s="27" t="str">
        <f>_xll.EVPRO("Finance",$C145,"Inv_Type")</f>
        <v>Inv_Equity</v>
      </c>
      <c r="B145" s="27" t="str">
        <f t="shared" si="4"/>
        <v>Bay View Rehabilitation Hospital</v>
      </c>
      <c r="C145" s="27" t="str">
        <f t="shared" si="5"/>
        <v>S09183 - Bay View Rehabilitation Hospital</v>
      </c>
    </row>
    <row r="146" spans="1:3">
      <c r="A146" s="27" t="str">
        <f>_xll.EVPRO("Finance",$C146,"Inv_Type")</f>
        <v>Inv_Equity</v>
      </c>
      <c r="B146" s="27" t="str">
        <f t="shared" si="4"/>
        <v>Bay View Rehabilitation Hospital</v>
      </c>
      <c r="C146" s="27" t="str">
        <f t="shared" si="5"/>
        <v>S09183 - Bay View Rehabilitation Hospital</v>
      </c>
    </row>
    <row r="147" spans="1:3">
      <c r="A147" s="27" t="str">
        <f>_xll.EVPRO("Finance",$C147,"Inv_Type")</f>
        <v>Inv_Equity</v>
      </c>
      <c r="B147" s="27" t="str">
        <f t="shared" si="4"/>
        <v>Bay View Rehabilitation Hospital</v>
      </c>
      <c r="C147" s="27" t="str">
        <f t="shared" si="5"/>
        <v>S09183 - Bay View Rehabilitation Hospital</v>
      </c>
    </row>
    <row r="148" spans="1:3">
      <c r="A148" s="27" t="str">
        <f>_xll.EVPRO("Finance",$C148,"Inv_Type")</f>
        <v>Inv_Equity</v>
      </c>
      <c r="B148" s="27" t="str">
        <f t="shared" si="4"/>
        <v>Bay View Rehabilitation Hospital</v>
      </c>
      <c r="C148" s="27" t="str">
        <f t="shared" si="5"/>
        <v>S09183 - Bay View Rehabilitation Hospital</v>
      </c>
    </row>
    <row r="149" spans="1:3">
      <c r="A149" s="27" t="str">
        <f>_xll.EVPRO("Finance",$C149,"Inv_Type")</f>
        <v>Inv_Equity</v>
      </c>
      <c r="B149" s="27" t="str">
        <f t="shared" si="4"/>
        <v>Bay View Rehabilitation Hospital</v>
      </c>
      <c r="C149" s="27" t="str">
        <f t="shared" si="5"/>
        <v>S09183 - Bay View Rehabilitation Hospital</v>
      </c>
    </row>
    <row r="150" spans="1:3">
      <c r="A150" s="27" t="str">
        <f>_xll.EVPRO("Finance",$C150,"Inv_Type")</f>
        <v>Inv_Equity</v>
      </c>
      <c r="B150" s="27" t="str">
        <f t="shared" si="4"/>
        <v>Bay View Rehabilitation Hospital</v>
      </c>
      <c r="C150" s="27" t="str">
        <f t="shared" si="5"/>
        <v>S09183 - Bay View Rehabilitation Hospital</v>
      </c>
    </row>
    <row r="151" spans="1:3">
      <c r="A151" s="27" t="str">
        <f>_xll.EVPRO("Finance",$C151,"Inv_Type")</f>
        <v>Inv_Equity</v>
      </c>
      <c r="B151" s="27" t="str">
        <f t="shared" si="4"/>
        <v>Bay View Rehabilitation Hospital</v>
      </c>
      <c r="C151" s="27" t="str">
        <f t="shared" si="5"/>
        <v>S09183 - Bay View Rehabilitation Hospital</v>
      </c>
    </row>
    <row r="152" spans="1:3">
      <c r="A152" s="27" t="str">
        <f>_xll.EVPRO("Finance",$C152,"Inv_Type")</f>
        <v>Inv_Equity</v>
      </c>
      <c r="B152" s="27" t="str">
        <f t="shared" si="4"/>
        <v>Bay View Rehabilitation Hospital</v>
      </c>
      <c r="C152" s="27" t="str">
        <f t="shared" si="5"/>
        <v>S09183 - Bay View Rehabilitation Hospital</v>
      </c>
    </row>
    <row r="153" spans="1:3">
      <c r="A153" s="27" t="str">
        <f>_xll.EVPRO("Finance",$C153,"Inv_Type")</f>
        <v>Inv_Equity</v>
      </c>
      <c r="B153" s="27" t="str">
        <f t="shared" si="4"/>
        <v>Bay View Rehabilitation Hospital</v>
      </c>
      <c r="C153" s="27" t="str">
        <f t="shared" si="5"/>
        <v>S09183 - Bay View Rehabilitation Hospital</v>
      </c>
    </row>
    <row r="154" spans="1:3">
      <c r="A154" s="27" t="str">
        <f>_xll.EVPRO("Finance",$C154,"Inv_Type")</f>
        <v>Inv_Equity</v>
      </c>
      <c r="B154" s="27" t="str">
        <f t="shared" si="4"/>
        <v>Bay View Rehabilitation Hospital</v>
      </c>
      <c r="C154" s="27" t="str">
        <f t="shared" si="5"/>
        <v>S09183 - Bay View Rehabilitation Hospital</v>
      </c>
    </row>
    <row r="155" spans="1:3">
      <c r="A155" s="27" t="str">
        <f>_xll.EVPRO("Finance",$C155,"Inv_Type")</f>
        <v>Inv_Equity</v>
      </c>
      <c r="B155" s="27" t="str">
        <f t="shared" si="4"/>
        <v>Bay View Rehabilitation Hospital</v>
      </c>
      <c r="C155" s="27" t="str">
        <f t="shared" si="5"/>
        <v>S09183 - Bay View Rehabilitation Hospital</v>
      </c>
    </row>
    <row r="156" spans="1:3">
      <c r="A156" s="27" t="str">
        <f>_xll.EVPRO("Finance",$C156,"Inv_Type")</f>
        <v>Inv_Equity</v>
      </c>
      <c r="B156" s="27" t="str">
        <f t="shared" si="4"/>
        <v>Bay View Rehabilitation Hospital</v>
      </c>
      <c r="C156" s="27" t="str">
        <f t="shared" si="5"/>
        <v>S09183 - Bay View Rehabilitation Hospital</v>
      </c>
    </row>
    <row r="157" spans="1:3">
      <c r="A157" s="27" t="str">
        <f>_xll.EVPRO("Finance",$C157,"Inv_Type")</f>
        <v>Inv_Equity</v>
      </c>
      <c r="B157" s="27" t="str">
        <f t="shared" si="4"/>
        <v>Bay View Rehabilitation Hospital</v>
      </c>
      <c r="C157" s="27" t="str">
        <f t="shared" si="5"/>
        <v>S09183 - Bay View Rehabilitation Hospital</v>
      </c>
    </row>
    <row r="158" spans="1:3">
      <c r="A158" s="27" t="str">
        <f>_xll.EVPRO("Finance",$C158,"Inv_Type")</f>
        <v>Inv_Equity</v>
      </c>
      <c r="B158" s="27" t="str">
        <f t="shared" si="4"/>
        <v>Bay View Rehabilitation Hospital</v>
      </c>
      <c r="C158" s="27" t="str">
        <f t="shared" si="5"/>
        <v>S09183 - Bay View Rehabilitation Hospital</v>
      </c>
    </row>
    <row r="159" spans="1:3">
      <c r="A159" s="27" t="str">
        <f>_xll.EVPRO("Finance",$C159,"Inv_Type")</f>
        <v>Inv_Equity</v>
      </c>
      <c r="B159" s="27" t="str">
        <f t="shared" si="4"/>
        <v>Bay View Rehabilitation Hospital</v>
      </c>
      <c r="C159" s="27" t="str">
        <f t="shared" si="5"/>
        <v>S09183 - Bay View Rehabilitation Hospital</v>
      </c>
    </row>
    <row r="160" spans="1:3">
      <c r="A160" s="27" t="str">
        <f>_xll.EVPRO("Finance",$C160,"Inv_Type")</f>
        <v>Inv_Equity</v>
      </c>
      <c r="B160" s="27" t="str">
        <f t="shared" si="4"/>
        <v>Bay View Rehabilitation Hospital</v>
      </c>
      <c r="C160" s="27" t="str">
        <f t="shared" si="5"/>
        <v>S09183 - Bay View Rehabilitation Hospital</v>
      </c>
    </row>
    <row r="161" spans="1:3">
      <c r="A161" s="27" t="str">
        <f>_xll.EVPRO("Finance",$C161,"Inv_Type")</f>
        <v>Inv_Equity</v>
      </c>
      <c r="B161" s="27" t="str">
        <f t="shared" si="4"/>
        <v>Bay View Rehabilitation Hospital</v>
      </c>
      <c r="C161" s="27" t="str">
        <f t="shared" si="5"/>
        <v>S09183 - Bay View Rehabilitation Hospital</v>
      </c>
    </row>
    <row r="162" spans="1:3">
      <c r="A162" s="27" t="str">
        <f>_xll.EVPRO("Finance",$C162,"Inv_Type")</f>
        <v>Inv_Equity</v>
      </c>
      <c r="B162" s="27" t="str">
        <f t="shared" si="4"/>
        <v>Bay View Rehabilitation Hospital</v>
      </c>
      <c r="C162" s="27" t="str">
        <f t="shared" si="5"/>
        <v>S09183 - Bay View Rehabilitation Hospital</v>
      </c>
    </row>
    <row r="163" spans="1:3">
      <c r="A163" s="27" t="str">
        <f>_xll.EVPRO("Finance",$C163,"Inv_Type")</f>
        <v>Inv_Equity</v>
      </c>
      <c r="B163" s="27" t="str">
        <f t="shared" si="4"/>
        <v>Bay View Rehabilitation Hospital</v>
      </c>
      <c r="C163" s="27" t="str">
        <f t="shared" si="5"/>
        <v>S09183 - Bay View Rehabilitation Hospital</v>
      </c>
    </row>
    <row r="164" spans="1:3">
      <c r="A164" s="27" t="str">
        <f>_xll.EVPRO("Finance",$C164,"Inv_Type")</f>
        <v>Inv_Equity</v>
      </c>
      <c r="B164" s="27" t="str">
        <f t="shared" si="4"/>
        <v>Bay View Rehabilitation Hospital</v>
      </c>
      <c r="C164" s="27" t="str">
        <f t="shared" si="5"/>
        <v>S09183 - Bay View Rehabilitation Hospital</v>
      </c>
    </row>
    <row r="165" spans="1:3">
      <c r="A165" s="27" t="str">
        <f>_xll.EVPRO("Finance",$C165,"Inv_Type")</f>
        <v>Inv_Equity</v>
      </c>
      <c r="B165" s="27" t="str">
        <f t="shared" si="4"/>
        <v>Bay View Rehabilitation Hospital</v>
      </c>
      <c r="C165" s="27" t="str">
        <f t="shared" si="5"/>
        <v>S09183 - Bay View Rehabilitation Hospital</v>
      </c>
    </row>
    <row r="166" spans="1:3">
      <c r="A166" s="27" t="str">
        <f>_xll.EVPRO("Finance",$C166,"Inv_Type")</f>
        <v>Inv_Equity</v>
      </c>
      <c r="B166" s="27" t="str">
        <f t="shared" si="4"/>
        <v>Bay View Rehabilitation Hospital</v>
      </c>
      <c r="C166" s="27" t="str">
        <f t="shared" si="5"/>
        <v>S09183 - Bay View Rehabilitation Hospital</v>
      </c>
    </row>
    <row r="167" spans="1:3">
      <c r="A167" s="27" t="str">
        <f>_xll.EVPRO("Finance",$C167,"Inv_Type")</f>
        <v>Inv_Equity</v>
      </c>
      <c r="B167" s="27" t="str">
        <f t="shared" si="4"/>
        <v>Bay View Rehabilitation Hospital</v>
      </c>
      <c r="C167" s="27" t="str">
        <f t="shared" si="5"/>
        <v>S09183 - Bay View Rehabilitation Hospital</v>
      </c>
    </row>
    <row r="168" spans="1:3">
      <c r="A168" s="27" t="str">
        <f>_xll.EVPRO("Finance",$C168,"Inv_Type")</f>
        <v>Inv_Equity</v>
      </c>
      <c r="B168" s="27" t="str">
        <f t="shared" si="4"/>
        <v>Bay View Rehabilitation Hospital</v>
      </c>
      <c r="C168" s="27" t="str">
        <f t="shared" si="5"/>
        <v>S09183 - Bay View Rehabilitation Hospital</v>
      </c>
    </row>
    <row r="169" spans="1:3">
      <c r="A169" s="27" t="str">
        <f>_xll.EVPRO("Finance",$C169,"Inv_Type")</f>
        <v>Inv_Equity</v>
      </c>
      <c r="B169" s="27" t="str">
        <f t="shared" si="4"/>
        <v>Bay View Rehabilitation Hospital</v>
      </c>
      <c r="C169" s="27" t="str">
        <f t="shared" si="5"/>
        <v>S09183 - Bay View Rehabilitation Hospital</v>
      </c>
    </row>
    <row r="170" spans="1:3">
      <c r="A170" s="27" t="str">
        <f>_xll.EVPRO("Finance",$C170,"Inv_Type")</f>
        <v>Inv_Equity</v>
      </c>
      <c r="B170" s="27" t="str">
        <f t="shared" si="4"/>
        <v>Bay View Rehabilitation Hospital</v>
      </c>
      <c r="C170" s="27" t="str">
        <f t="shared" si="5"/>
        <v>S09183 - Bay View Rehabilitation Hospital</v>
      </c>
    </row>
    <row r="171" spans="1:3">
      <c r="A171" s="27" t="str">
        <f>_xll.EVPRO("Finance",$C171,"Inv_Type")</f>
        <v>Inv_Equity</v>
      </c>
      <c r="B171" s="27" t="str">
        <f t="shared" si="4"/>
        <v>Bay View Rehabilitation Hospital</v>
      </c>
      <c r="C171" s="27" t="str">
        <f t="shared" si="5"/>
        <v>S09183 - Bay View Rehabilitation Hospital</v>
      </c>
    </row>
    <row r="172" spans="1:3">
      <c r="A172" s="27" t="str">
        <f>_xll.EVPRO("Finance",$C172,"Inv_Type")</f>
        <v>Inv_Equity</v>
      </c>
      <c r="B172" s="27" t="str">
        <f t="shared" si="4"/>
        <v>Bay View Rehabilitation Hospital</v>
      </c>
      <c r="C172" s="27" t="str">
        <f t="shared" si="5"/>
        <v>S09183 - Bay View Rehabilitation Hospital</v>
      </c>
    </row>
    <row r="173" spans="1:3">
      <c r="A173" s="27" t="str">
        <f>_xll.EVPRO("Finance",$C173,"Inv_Type")</f>
        <v>Inv_Equity</v>
      </c>
      <c r="B173" s="27" t="str">
        <f t="shared" si="4"/>
        <v>Bay View Rehabilitation Hospital</v>
      </c>
      <c r="C173" s="27" t="str">
        <f t="shared" si="5"/>
        <v>S09183 - Bay View Rehabilitation Hospital</v>
      </c>
    </row>
    <row r="174" spans="1:3">
      <c r="A174" s="27" t="str">
        <f>_xll.EVPRO("Finance",$C174,"Inv_Type")</f>
        <v>Inv_Equity</v>
      </c>
      <c r="B174" s="27" t="str">
        <f t="shared" si="4"/>
        <v>Bay View Rehabilitation Hospital</v>
      </c>
      <c r="C174" s="27" t="str">
        <f t="shared" si="5"/>
        <v>S09183 - Bay View Rehabilitation Hospital</v>
      </c>
    </row>
    <row r="175" spans="1:3">
      <c r="A175" s="27" t="str">
        <f>_xll.EVPRO("Finance",$C175,"Inv_Type")</f>
        <v>Inv_Equity</v>
      </c>
      <c r="B175" s="27" t="str">
        <f t="shared" si="4"/>
        <v>Bay View Rehabilitation Hospital</v>
      </c>
      <c r="C175" s="27" t="str">
        <f t="shared" si="5"/>
        <v>S09183 - Bay View Rehabilitation Hospital</v>
      </c>
    </row>
    <row r="176" spans="1:3">
      <c r="A176" s="27" t="str">
        <f>_xll.EVPRO("Finance",$C176,"Inv_Type")</f>
        <v>Inv_Equity</v>
      </c>
      <c r="B176" s="27" t="str">
        <f t="shared" si="4"/>
        <v>Bay View Rehabilitation Hospital</v>
      </c>
      <c r="C176" s="27" t="str">
        <f t="shared" si="5"/>
        <v>S09183 - Bay View Rehabilitation Hospital</v>
      </c>
    </row>
    <row r="177" spans="1:3">
      <c r="A177" s="27" t="str">
        <f>_xll.EVPRO("Finance",$C177,"Inv_Type")</f>
        <v>Inv_Equity</v>
      </c>
      <c r="B177" s="27" t="str">
        <f t="shared" si="4"/>
        <v>Bay View Rehabilitation Hospital</v>
      </c>
      <c r="C177" s="27" t="str">
        <f t="shared" si="5"/>
        <v>S09183 - Bay View Rehabilitation Hospital</v>
      </c>
    </row>
    <row r="178" spans="1:3">
      <c r="A178" s="27" t="str">
        <f>_xll.EVPRO("Finance",$C178,"Inv_Type")</f>
        <v>Inv_Equity</v>
      </c>
      <c r="B178" s="27" t="str">
        <f t="shared" si="4"/>
        <v>Bay View Rehabilitation Hospital</v>
      </c>
      <c r="C178" s="27" t="str">
        <f t="shared" si="5"/>
        <v>S09183 - Bay View Rehabilitation Hospital</v>
      </c>
    </row>
    <row r="179" spans="1:3">
      <c r="A179" s="27" t="str">
        <f>_xll.EVPRO("Finance",$C179,"Inv_Type")</f>
        <v>Inv_Equity</v>
      </c>
      <c r="B179" s="27" t="str">
        <f t="shared" si="4"/>
        <v>Bay View Rehabilitation Hospital</v>
      </c>
      <c r="C179" s="27" t="str">
        <f t="shared" si="5"/>
        <v>S09183 - Bay View Rehabilitation Hospital</v>
      </c>
    </row>
    <row r="180" spans="1:3">
      <c r="A180" s="27" t="str">
        <f>_xll.EVPRO("Finance",$C180,"Inv_Type")</f>
        <v>Inv_Equity</v>
      </c>
      <c r="B180" s="27" t="str">
        <f t="shared" si="4"/>
        <v>Bay View Rehabilitation Hospital</v>
      </c>
      <c r="C180" s="27" t="str">
        <f t="shared" si="5"/>
        <v>S09183 - Bay View Rehabilitation Hospital</v>
      </c>
    </row>
    <row r="181" spans="1:3">
      <c r="A181" s="27" t="str">
        <f>_xll.EVPRO("Finance",$C181,"Inv_Type")</f>
        <v>Inv_Equity</v>
      </c>
      <c r="B181" s="27" t="str">
        <f t="shared" si="4"/>
        <v>Bay View Rehabilitation Hospital</v>
      </c>
      <c r="C181" s="27" t="str">
        <f t="shared" si="5"/>
        <v>S09183 - Bay View Rehabilitation Hospital</v>
      </c>
    </row>
    <row r="182" spans="1:3">
      <c r="A182" s="27" t="str">
        <f>_xll.EVPRO("Finance",$C182,"Inv_Type")</f>
        <v>Inv_Equity</v>
      </c>
      <c r="B182" s="27" t="str">
        <f t="shared" si="4"/>
        <v>Bay View Rehabilitation Hospital</v>
      </c>
      <c r="C182" s="27" t="str">
        <f t="shared" si="5"/>
        <v>S09183 - Bay View Rehabilitation Hospital</v>
      </c>
    </row>
    <row r="183" spans="1:3">
      <c r="A183" s="27" t="str">
        <f>_xll.EVPRO("Finance",$C183,"Inv_Type")</f>
        <v>Inv_Equity</v>
      </c>
      <c r="B183" s="27" t="str">
        <f t="shared" si="4"/>
        <v>Bay View Rehabilitation Hospital</v>
      </c>
      <c r="C183" s="27" t="str">
        <f t="shared" si="5"/>
        <v>S09183 - Bay View Rehabilitation Hospital</v>
      </c>
    </row>
    <row r="184" spans="1:3">
      <c r="A184" s="27" t="str">
        <f>_xll.EVPRO("Finance",$C184,"Inv_Type")</f>
        <v>Inv_Equity</v>
      </c>
      <c r="B184" s="27" t="str">
        <f t="shared" si="4"/>
        <v>Bay View Rehabilitation Hospital</v>
      </c>
      <c r="C184" s="27" t="str">
        <f t="shared" si="5"/>
        <v>S09183 - Bay View Rehabilitation Hospital</v>
      </c>
    </row>
    <row r="185" spans="1:3">
      <c r="A185" s="27" t="str">
        <f>_xll.EVPRO("Finance",$C185,"Inv_Type")</f>
        <v>Inv_Equity</v>
      </c>
      <c r="B185" s="27" t="str">
        <f t="shared" si="4"/>
        <v>Bay View Rehabilitation Hospital</v>
      </c>
      <c r="C185" s="27" t="str">
        <f t="shared" si="5"/>
        <v>S09183 - Bay View Rehabilitation Hospital</v>
      </c>
    </row>
    <row r="186" spans="1:3">
      <c r="A186" s="27" t="str">
        <f>_xll.EVPRO("Finance",$C186,"Inv_Type")</f>
        <v>Inv_Equity</v>
      </c>
      <c r="B186" s="27" t="str">
        <f t="shared" si="4"/>
        <v>Bay View Rehabilitation Hospital</v>
      </c>
      <c r="C186" s="27" t="str">
        <f t="shared" si="5"/>
        <v>S09183 - Bay View Rehabilitation Hospital</v>
      </c>
    </row>
    <row r="187" spans="1:3">
      <c r="A187" s="27" t="str">
        <f>_xll.EVPRO("Finance",$C187,"Inv_Type")</f>
        <v>Inv_Equity</v>
      </c>
      <c r="B187" s="27" t="str">
        <f t="shared" si="4"/>
        <v>Bay View Rehabilitation Hospital</v>
      </c>
      <c r="C187" s="27" t="str">
        <f t="shared" si="5"/>
        <v>S09183 - Bay View Rehabilitation Hospital</v>
      </c>
    </row>
    <row r="188" spans="1:3">
      <c r="A188" s="27" t="str">
        <f>_xll.EVPRO("Finance",$C188,"Inv_Type")</f>
        <v>Inv_Equity</v>
      </c>
      <c r="B188" s="27" t="str">
        <f t="shared" si="4"/>
        <v>Bay View Rehabilitation Hospital</v>
      </c>
      <c r="C188" s="27" t="str">
        <f t="shared" si="5"/>
        <v>S09183 - Bay View Rehabilitation Hospital</v>
      </c>
    </row>
    <row r="189" spans="1:3">
      <c r="A189" s="27" t="str">
        <f>_xll.EVPRO("Finance",$C189,"Inv_Type")</f>
        <v>Inv_Equity</v>
      </c>
      <c r="B189" s="27" t="str">
        <f t="shared" si="4"/>
        <v>Bay View Rehabilitation Hospital</v>
      </c>
      <c r="C189" s="27" t="str">
        <f t="shared" si="5"/>
        <v>S09183 - Bay View Rehabilitation Hospital</v>
      </c>
    </row>
    <row r="190" spans="1:3">
      <c r="A190" s="27" t="str">
        <f>_xll.EVPRO("Finance",$C190,"Inv_Type")</f>
        <v>Inv_Equity</v>
      </c>
      <c r="B190" s="27" t="str">
        <f t="shared" si="4"/>
        <v>Bay View Rehabilitation Hospital</v>
      </c>
      <c r="C190" s="27" t="str">
        <f t="shared" si="5"/>
        <v>S09183 - Bay View Rehabilitation Hospital</v>
      </c>
    </row>
    <row r="191" spans="1:3">
      <c r="A191" s="27" t="str">
        <f>_xll.EVPRO("Finance",$C191,"Inv_Type")</f>
        <v>Inv_Equity</v>
      </c>
      <c r="B191" s="27" t="str">
        <f t="shared" si="4"/>
        <v>Bay View Rehabilitation Hospital</v>
      </c>
      <c r="C191" s="27" t="str">
        <f t="shared" si="5"/>
        <v>S09183 - Bay View Rehabilitation Hospital</v>
      </c>
    </row>
    <row r="192" spans="1:3">
      <c r="A192" s="27" t="str">
        <f>_xll.EVPRO("Finance",$C192,"Inv_Type")</f>
        <v>Inv_Equity</v>
      </c>
      <c r="B192" s="27" t="str">
        <f t="shared" si="4"/>
        <v>Bay View Rehabilitation Hospital</v>
      </c>
      <c r="C192" s="27" t="str">
        <f t="shared" si="5"/>
        <v>S09183 - Bay View Rehabilitation Hospital</v>
      </c>
    </row>
    <row r="193" spans="1:3">
      <c r="A193" s="27" t="str">
        <f>_xll.EVPRO("Finance",$C193,"Inv_Type")</f>
        <v>Inv_Equity</v>
      </c>
      <c r="B193" s="27" t="str">
        <f t="shared" si="4"/>
        <v>Bay View Rehabilitation Hospital</v>
      </c>
      <c r="C193" s="27" t="str">
        <f t="shared" si="5"/>
        <v>S09183 - Bay View Rehabilitation Hospital</v>
      </c>
    </row>
    <row r="194" spans="1:3">
      <c r="A194" s="27" t="str">
        <f>_xll.EVPRO("Finance",$C194,"Inv_Type")</f>
        <v>Inv_Equity</v>
      </c>
      <c r="B194" s="27" t="str">
        <f t="shared" si="4"/>
        <v>Bay View Rehabilitation Hospital</v>
      </c>
      <c r="C194" s="27" t="str">
        <f t="shared" si="5"/>
        <v>S09183 - Bay View Rehabilitation Hospital</v>
      </c>
    </row>
    <row r="195" spans="1:3">
      <c r="A195" s="27" t="str">
        <f>_xll.EVPRO("Finance",$C195,"Inv_Type")</f>
        <v>Inv_Equity</v>
      </c>
      <c r="B195" s="27" t="str">
        <f t="shared" si="4"/>
        <v>Bay View Rehabilitation Hospital</v>
      </c>
      <c r="C195" s="27" t="str">
        <f t="shared" si="5"/>
        <v>S09183 - Bay View Rehabilitation Hospital</v>
      </c>
    </row>
    <row r="196" spans="1:3">
      <c r="A196" s="27" t="str">
        <f>_xll.EVPRO("Finance",$C196,"Inv_Type")</f>
        <v>Inv_Equity</v>
      </c>
      <c r="B196" s="27" t="str">
        <f t="shared" si="4"/>
        <v>Bay View Rehabilitation Hospital</v>
      </c>
      <c r="C196" s="27" t="str">
        <f t="shared" si="5"/>
        <v>S09183 - Bay View Rehabilitation Hospital</v>
      </c>
    </row>
    <row r="197" spans="1:3">
      <c r="A197" s="27" t="str">
        <f>_xll.EVPRO("Finance",$C197,"Inv_Type")</f>
        <v>Inv_Equity</v>
      </c>
      <c r="B197" s="27" t="str">
        <f t="shared" ref="B197:B260" si="6">MID($C197,FIND("- ",$C197)+2,10000)</f>
        <v>Bay View Rehabilitation Hospital</v>
      </c>
      <c r="C197" s="27" t="str">
        <f t="shared" si="5"/>
        <v>S09183 - Bay View Rehabilitation Hospital</v>
      </c>
    </row>
    <row r="198" spans="1:3">
      <c r="A198" s="27" t="str">
        <f>_xll.EVPRO("Finance",$C198,"Inv_Type")</f>
        <v>Inv_Equity</v>
      </c>
      <c r="B198" s="27" t="str">
        <f t="shared" si="6"/>
        <v>Bay View Rehabilitation Hospital</v>
      </c>
      <c r="C198" s="27" t="str">
        <f t="shared" ref="C198:C261" si="7">IF($D198&lt;&gt;"",$D198,C197)</f>
        <v>S09183 - Bay View Rehabilitation Hospital</v>
      </c>
    </row>
    <row r="199" spans="1:3">
      <c r="A199" s="27" t="str">
        <f>_xll.EVPRO("Finance",$C199,"Inv_Type")</f>
        <v>Inv_Equity</v>
      </c>
      <c r="B199" s="27" t="str">
        <f t="shared" si="6"/>
        <v>Bay View Rehabilitation Hospital</v>
      </c>
      <c r="C199" s="27" t="str">
        <f t="shared" si="7"/>
        <v>S09183 - Bay View Rehabilitation Hospital</v>
      </c>
    </row>
    <row r="200" spans="1:3">
      <c r="A200" s="27" t="str">
        <f>_xll.EVPRO("Finance",$C200,"Inv_Type")</f>
        <v>Inv_Equity</v>
      </c>
      <c r="B200" s="27" t="str">
        <f t="shared" si="6"/>
        <v>Bay View Rehabilitation Hospital</v>
      </c>
      <c r="C200" s="27" t="str">
        <f t="shared" si="7"/>
        <v>S09183 - Bay View Rehabilitation Hospital</v>
      </c>
    </row>
    <row r="201" spans="1:3">
      <c r="A201" s="27" t="str">
        <f>_xll.EVPRO("Finance",$C201,"Inv_Type")</f>
        <v>Inv_Equity</v>
      </c>
      <c r="B201" s="27" t="str">
        <f t="shared" si="6"/>
        <v>Bay View Rehabilitation Hospital</v>
      </c>
      <c r="C201" s="27" t="str">
        <f t="shared" si="7"/>
        <v>S09183 - Bay View Rehabilitation Hospital</v>
      </c>
    </row>
    <row r="202" spans="1:3">
      <c r="A202" s="27" t="str">
        <f>_xll.EVPRO("Finance",$C202,"Inv_Type")</f>
        <v>Inv_Equity</v>
      </c>
      <c r="B202" s="27" t="str">
        <f t="shared" si="6"/>
        <v>Bay View Rehabilitation Hospital</v>
      </c>
      <c r="C202" s="27" t="str">
        <f t="shared" si="7"/>
        <v>S09183 - Bay View Rehabilitation Hospital</v>
      </c>
    </row>
    <row r="203" spans="1:3">
      <c r="A203" s="27" t="str">
        <f>_xll.EVPRO("Finance",$C203,"Inv_Type")</f>
        <v>Inv_Equity</v>
      </c>
      <c r="B203" s="27" t="str">
        <f t="shared" si="6"/>
        <v>Bay View Rehabilitation Hospital</v>
      </c>
      <c r="C203" s="27" t="str">
        <f t="shared" si="7"/>
        <v>S09183 - Bay View Rehabilitation Hospital</v>
      </c>
    </row>
    <row r="204" spans="1:3">
      <c r="A204" s="27" t="str">
        <f>_xll.EVPRO("Finance",$C204,"Inv_Type")</f>
        <v>Inv_Equity</v>
      </c>
      <c r="B204" s="27" t="str">
        <f t="shared" si="6"/>
        <v>Bay View Rehabilitation Hospital</v>
      </c>
      <c r="C204" s="27" t="str">
        <f t="shared" si="7"/>
        <v>S09183 - Bay View Rehabilitation Hospital</v>
      </c>
    </row>
    <row r="205" spans="1:3">
      <c r="A205" s="27" t="str">
        <f>_xll.EVPRO("Finance",$C205,"Inv_Type")</f>
        <v>Inv_Equity</v>
      </c>
      <c r="B205" s="27" t="str">
        <f t="shared" si="6"/>
        <v>Bay View Rehabilitation Hospital</v>
      </c>
      <c r="C205" s="27" t="str">
        <f t="shared" si="7"/>
        <v>S09183 - Bay View Rehabilitation Hospital</v>
      </c>
    </row>
    <row r="206" spans="1:3">
      <c r="A206" s="27" t="str">
        <f>_xll.EVPRO("Finance",$C206,"Inv_Type")</f>
        <v>Inv_Equity</v>
      </c>
      <c r="B206" s="27" t="str">
        <f t="shared" si="6"/>
        <v>Bay View Rehabilitation Hospital</v>
      </c>
      <c r="C206" s="27" t="str">
        <f t="shared" si="7"/>
        <v>S09183 - Bay View Rehabilitation Hospital</v>
      </c>
    </row>
    <row r="207" spans="1:3">
      <c r="A207" s="27" t="str">
        <f>_xll.EVPRO("Finance",$C207,"Inv_Type")</f>
        <v>Inv_Equity</v>
      </c>
      <c r="B207" s="27" t="str">
        <f t="shared" si="6"/>
        <v>Bay View Rehabilitation Hospital</v>
      </c>
      <c r="C207" s="27" t="str">
        <f t="shared" si="7"/>
        <v>S09183 - Bay View Rehabilitation Hospital</v>
      </c>
    </row>
    <row r="208" spans="1:3">
      <c r="A208" s="27" t="str">
        <f>_xll.EVPRO("Finance",$C208,"Inv_Type")</f>
        <v>Inv_Equity</v>
      </c>
      <c r="B208" s="27" t="str">
        <f t="shared" si="6"/>
        <v>Bay View Rehabilitation Hospital</v>
      </c>
      <c r="C208" s="27" t="str">
        <f t="shared" si="7"/>
        <v>S09183 - Bay View Rehabilitation Hospital</v>
      </c>
    </row>
    <row r="209" spans="1:3">
      <c r="A209" s="27" t="str">
        <f>_xll.EVPRO("Finance",$C209,"Inv_Type")</f>
        <v>Inv_Equity</v>
      </c>
      <c r="B209" s="27" t="str">
        <f t="shared" si="6"/>
        <v>Bay View Rehabilitation Hospital</v>
      </c>
      <c r="C209" s="27" t="str">
        <f t="shared" si="7"/>
        <v>S09183 - Bay View Rehabilitation Hospital</v>
      </c>
    </row>
    <row r="210" spans="1:3">
      <c r="A210" s="27" t="str">
        <f>_xll.EVPRO("Finance",$C210,"Inv_Type")</f>
        <v>Inv_Equity</v>
      </c>
      <c r="B210" s="27" t="str">
        <f t="shared" si="6"/>
        <v>Bay View Rehabilitation Hospital</v>
      </c>
      <c r="C210" s="27" t="str">
        <f t="shared" si="7"/>
        <v>S09183 - Bay View Rehabilitation Hospital</v>
      </c>
    </row>
    <row r="211" spans="1:3">
      <c r="A211" s="27" t="str">
        <f>_xll.EVPRO("Finance",$C211,"Inv_Type")</f>
        <v>Inv_Equity</v>
      </c>
      <c r="B211" s="27" t="str">
        <f t="shared" si="6"/>
        <v>Bay View Rehabilitation Hospital</v>
      </c>
      <c r="C211" s="27" t="str">
        <f t="shared" si="7"/>
        <v>S09183 - Bay View Rehabilitation Hospital</v>
      </c>
    </row>
    <row r="212" spans="1:3">
      <c r="A212" s="27" t="str">
        <f>_xll.EVPRO("Finance",$C212,"Inv_Type")</f>
        <v>Inv_Equity</v>
      </c>
      <c r="B212" s="27" t="str">
        <f t="shared" si="6"/>
        <v>Bay View Rehabilitation Hospital</v>
      </c>
      <c r="C212" s="27" t="str">
        <f t="shared" si="7"/>
        <v>S09183 - Bay View Rehabilitation Hospital</v>
      </c>
    </row>
    <row r="213" spans="1:3">
      <c r="A213" s="27" t="str">
        <f>_xll.EVPRO("Finance",$C213,"Inv_Type")</f>
        <v>Inv_Equity</v>
      </c>
      <c r="B213" s="27" t="str">
        <f t="shared" si="6"/>
        <v>Bay View Rehabilitation Hospital</v>
      </c>
      <c r="C213" s="27" t="str">
        <f t="shared" si="7"/>
        <v>S09183 - Bay View Rehabilitation Hospital</v>
      </c>
    </row>
    <row r="214" spans="1:3">
      <c r="A214" s="27" t="str">
        <f>_xll.EVPRO("Finance",$C214,"Inv_Type")</f>
        <v>Inv_Equity</v>
      </c>
      <c r="B214" s="27" t="str">
        <f t="shared" si="6"/>
        <v>Bay View Rehabilitation Hospital</v>
      </c>
      <c r="C214" s="27" t="str">
        <f t="shared" si="7"/>
        <v>S09183 - Bay View Rehabilitation Hospital</v>
      </c>
    </row>
    <row r="215" spans="1:3">
      <c r="A215" s="27" t="str">
        <f>_xll.EVPRO("Finance",$C215,"Inv_Type")</f>
        <v>Inv_Equity</v>
      </c>
      <c r="B215" s="27" t="str">
        <f t="shared" si="6"/>
        <v>Bay View Rehabilitation Hospital</v>
      </c>
      <c r="C215" s="27" t="str">
        <f t="shared" si="7"/>
        <v>S09183 - Bay View Rehabilitation Hospital</v>
      </c>
    </row>
    <row r="216" spans="1:3">
      <c r="A216" s="27" t="str">
        <f>_xll.EVPRO("Finance",$C216,"Inv_Type")</f>
        <v>Inv_Equity</v>
      </c>
      <c r="B216" s="27" t="str">
        <f t="shared" si="6"/>
        <v>Bay View Rehabilitation Hospital</v>
      </c>
      <c r="C216" s="27" t="str">
        <f t="shared" si="7"/>
        <v>S09183 - Bay View Rehabilitation Hospital</v>
      </c>
    </row>
    <row r="217" spans="1:3">
      <c r="A217" s="27" t="str">
        <f>_xll.EVPRO("Finance",$C217,"Inv_Type")</f>
        <v>Inv_Equity</v>
      </c>
      <c r="B217" s="27" t="str">
        <f t="shared" si="6"/>
        <v>Bay View Rehabilitation Hospital</v>
      </c>
      <c r="C217" s="27" t="str">
        <f t="shared" si="7"/>
        <v>S09183 - Bay View Rehabilitation Hospital</v>
      </c>
    </row>
    <row r="218" spans="1:3">
      <c r="A218" s="27" t="str">
        <f>_xll.EVPRO("Finance",$C218,"Inv_Type")</f>
        <v>Inv_Equity</v>
      </c>
      <c r="B218" s="27" t="str">
        <f t="shared" si="6"/>
        <v>Bay View Rehabilitation Hospital</v>
      </c>
      <c r="C218" s="27" t="str">
        <f t="shared" si="7"/>
        <v>S09183 - Bay View Rehabilitation Hospital</v>
      </c>
    </row>
    <row r="219" spans="1:3">
      <c r="A219" s="27" t="str">
        <f>_xll.EVPRO("Finance",$C219,"Inv_Type")</f>
        <v>Inv_Equity</v>
      </c>
      <c r="B219" s="27" t="str">
        <f t="shared" si="6"/>
        <v>Bay View Rehabilitation Hospital</v>
      </c>
      <c r="C219" s="27" t="str">
        <f t="shared" si="7"/>
        <v>S09183 - Bay View Rehabilitation Hospital</v>
      </c>
    </row>
    <row r="220" spans="1:3">
      <c r="A220" s="27" t="str">
        <f>_xll.EVPRO("Finance",$C220,"Inv_Type")</f>
        <v>Inv_Equity</v>
      </c>
      <c r="B220" s="27" t="str">
        <f t="shared" si="6"/>
        <v>Bay View Rehabilitation Hospital</v>
      </c>
      <c r="C220" s="27" t="str">
        <f t="shared" si="7"/>
        <v>S09183 - Bay View Rehabilitation Hospital</v>
      </c>
    </row>
    <row r="221" spans="1:3">
      <c r="A221" s="27" t="str">
        <f>_xll.EVPRO("Finance",$C221,"Inv_Type")</f>
        <v>Inv_Equity</v>
      </c>
      <c r="B221" s="27" t="str">
        <f t="shared" si="6"/>
        <v>Bay View Rehabilitation Hospital</v>
      </c>
      <c r="C221" s="27" t="str">
        <f t="shared" si="7"/>
        <v>S09183 - Bay View Rehabilitation Hospital</v>
      </c>
    </row>
    <row r="222" spans="1:3">
      <c r="A222" s="27" t="str">
        <f>_xll.EVPRO("Finance",$C222,"Inv_Type")</f>
        <v>Inv_Equity</v>
      </c>
      <c r="B222" s="27" t="str">
        <f t="shared" si="6"/>
        <v>Bay View Rehabilitation Hospital</v>
      </c>
      <c r="C222" s="27" t="str">
        <f t="shared" si="7"/>
        <v>S09183 - Bay View Rehabilitation Hospital</v>
      </c>
    </row>
    <row r="223" spans="1:3">
      <c r="A223" s="27" t="str">
        <f>_xll.EVPRO("Finance",$C223,"Inv_Type")</f>
        <v>Inv_Equity</v>
      </c>
      <c r="B223" s="27" t="str">
        <f t="shared" si="6"/>
        <v>Bay View Rehabilitation Hospital</v>
      </c>
      <c r="C223" s="27" t="str">
        <f t="shared" si="7"/>
        <v>S09183 - Bay View Rehabilitation Hospital</v>
      </c>
    </row>
    <row r="224" spans="1:3">
      <c r="A224" s="27" t="str">
        <f>_xll.EVPRO("Finance",$C224,"Inv_Type")</f>
        <v>Inv_Equity</v>
      </c>
      <c r="B224" s="27" t="str">
        <f t="shared" si="6"/>
        <v>Bay View Rehabilitation Hospital</v>
      </c>
      <c r="C224" s="27" t="str">
        <f t="shared" si="7"/>
        <v>S09183 - Bay View Rehabilitation Hospital</v>
      </c>
    </row>
    <row r="225" spans="1:3">
      <c r="A225" s="27" t="str">
        <f>_xll.EVPRO("Finance",$C225,"Inv_Type")</f>
        <v>Inv_Equity</v>
      </c>
      <c r="B225" s="27" t="str">
        <f t="shared" si="6"/>
        <v>Bay View Rehabilitation Hospital</v>
      </c>
      <c r="C225" s="27" t="str">
        <f t="shared" si="7"/>
        <v>S09183 - Bay View Rehabilitation Hospital</v>
      </c>
    </row>
    <row r="226" spans="1:3">
      <c r="A226" s="27" t="str">
        <f>_xll.EVPRO("Finance",$C226,"Inv_Type")</f>
        <v>Inv_Equity</v>
      </c>
      <c r="B226" s="27" t="str">
        <f t="shared" si="6"/>
        <v>Bay View Rehabilitation Hospital</v>
      </c>
      <c r="C226" s="27" t="str">
        <f t="shared" si="7"/>
        <v>S09183 - Bay View Rehabilitation Hospital</v>
      </c>
    </row>
    <row r="227" spans="1:3">
      <c r="A227" s="27" t="str">
        <f>_xll.EVPRO("Finance",$C227,"Inv_Type")</f>
        <v>Inv_Equity</v>
      </c>
      <c r="B227" s="27" t="str">
        <f t="shared" si="6"/>
        <v>Bay View Rehabilitation Hospital</v>
      </c>
      <c r="C227" s="27" t="str">
        <f t="shared" si="7"/>
        <v>S09183 - Bay View Rehabilitation Hospital</v>
      </c>
    </row>
    <row r="228" spans="1:3">
      <c r="A228" s="27" t="str">
        <f>_xll.EVPRO("Finance",$C228,"Inv_Type")</f>
        <v>Inv_Equity</v>
      </c>
      <c r="B228" s="27" t="str">
        <f t="shared" si="6"/>
        <v>Bay View Rehabilitation Hospital</v>
      </c>
      <c r="C228" s="27" t="str">
        <f t="shared" si="7"/>
        <v>S09183 - Bay View Rehabilitation Hospital</v>
      </c>
    </row>
    <row r="229" spans="1:3">
      <c r="A229" s="27" t="str">
        <f>_xll.EVPRO("Finance",$C229,"Inv_Type")</f>
        <v>Inv_Equity</v>
      </c>
      <c r="B229" s="27" t="str">
        <f t="shared" si="6"/>
        <v>Bay View Rehabilitation Hospital</v>
      </c>
      <c r="C229" s="27" t="str">
        <f t="shared" si="7"/>
        <v>S09183 - Bay View Rehabilitation Hospital</v>
      </c>
    </row>
    <row r="230" spans="1:3">
      <c r="A230" s="27" t="str">
        <f>_xll.EVPRO("Finance",$C230,"Inv_Type")</f>
        <v>Inv_Equity</v>
      </c>
      <c r="B230" s="27" t="str">
        <f t="shared" si="6"/>
        <v>Bay View Rehabilitation Hospital</v>
      </c>
      <c r="C230" s="27" t="str">
        <f t="shared" si="7"/>
        <v>S09183 - Bay View Rehabilitation Hospital</v>
      </c>
    </row>
    <row r="231" spans="1:3">
      <c r="A231" s="27" t="str">
        <f>_xll.EVPRO("Finance",$C231,"Inv_Type")</f>
        <v>Inv_Equity</v>
      </c>
      <c r="B231" s="27" t="str">
        <f t="shared" si="6"/>
        <v>Bay View Rehabilitation Hospital</v>
      </c>
      <c r="C231" s="27" t="str">
        <f t="shared" si="7"/>
        <v>S09183 - Bay View Rehabilitation Hospital</v>
      </c>
    </row>
    <row r="232" spans="1:3">
      <c r="A232" s="27" t="str">
        <f>_xll.EVPRO("Finance",$C232,"Inv_Type")</f>
        <v>Inv_Equity</v>
      </c>
      <c r="B232" s="27" t="str">
        <f t="shared" si="6"/>
        <v>Bay View Rehabilitation Hospital</v>
      </c>
      <c r="C232" s="27" t="str">
        <f t="shared" si="7"/>
        <v>S09183 - Bay View Rehabilitation Hospital</v>
      </c>
    </row>
    <row r="233" spans="1:3">
      <c r="A233" s="27" t="str">
        <f>_xll.EVPRO("Finance",$C233,"Inv_Type")</f>
        <v>Inv_Equity</v>
      </c>
      <c r="B233" s="27" t="str">
        <f t="shared" si="6"/>
        <v>Bay View Rehabilitation Hospital</v>
      </c>
      <c r="C233" s="27" t="str">
        <f t="shared" si="7"/>
        <v>S09183 - Bay View Rehabilitation Hospital</v>
      </c>
    </row>
    <row r="234" spans="1:3">
      <c r="A234" s="27" t="str">
        <f>_xll.EVPRO("Finance",$C234,"Inv_Type")</f>
        <v>Inv_Equity</v>
      </c>
      <c r="B234" s="27" t="str">
        <f t="shared" si="6"/>
        <v>Bay View Rehabilitation Hospital</v>
      </c>
      <c r="C234" s="27" t="str">
        <f t="shared" si="7"/>
        <v>S09183 - Bay View Rehabilitation Hospital</v>
      </c>
    </row>
    <row r="235" spans="1:3">
      <c r="A235" s="27" t="str">
        <f>_xll.EVPRO("Finance",$C235,"Inv_Type")</f>
        <v>Inv_Equity</v>
      </c>
      <c r="B235" s="27" t="str">
        <f t="shared" si="6"/>
        <v>Bay View Rehabilitation Hospital</v>
      </c>
      <c r="C235" s="27" t="str">
        <f t="shared" si="7"/>
        <v>S09183 - Bay View Rehabilitation Hospital</v>
      </c>
    </row>
    <row r="236" spans="1:3">
      <c r="A236" s="27" t="str">
        <f>_xll.EVPRO("Finance",$C236,"Inv_Type")</f>
        <v>Inv_Equity</v>
      </c>
      <c r="B236" s="27" t="str">
        <f t="shared" si="6"/>
        <v>Bay View Rehabilitation Hospital</v>
      </c>
      <c r="C236" s="27" t="str">
        <f t="shared" si="7"/>
        <v>S09183 - Bay View Rehabilitation Hospital</v>
      </c>
    </row>
    <row r="237" spans="1:3">
      <c r="A237" s="27" t="str">
        <f>_xll.EVPRO("Finance",$C237,"Inv_Type")</f>
        <v>Inv_Equity</v>
      </c>
      <c r="B237" s="27" t="str">
        <f t="shared" si="6"/>
        <v>Bay View Rehabilitation Hospital</v>
      </c>
      <c r="C237" s="27" t="str">
        <f t="shared" si="7"/>
        <v>S09183 - Bay View Rehabilitation Hospital</v>
      </c>
    </row>
    <row r="238" spans="1:3">
      <c r="A238" s="27" t="str">
        <f>_xll.EVPRO("Finance",$C238,"Inv_Type")</f>
        <v>Inv_Equity</v>
      </c>
      <c r="B238" s="27" t="str">
        <f t="shared" si="6"/>
        <v>Bay View Rehabilitation Hospital</v>
      </c>
      <c r="C238" s="27" t="str">
        <f t="shared" si="7"/>
        <v>S09183 - Bay View Rehabilitation Hospital</v>
      </c>
    </row>
    <row r="239" spans="1:3">
      <c r="A239" s="27" t="str">
        <f>_xll.EVPRO("Finance",$C239,"Inv_Type")</f>
        <v>Inv_Equity</v>
      </c>
      <c r="B239" s="27" t="str">
        <f t="shared" si="6"/>
        <v>Bay View Rehabilitation Hospital</v>
      </c>
      <c r="C239" s="27" t="str">
        <f t="shared" si="7"/>
        <v>S09183 - Bay View Rehabilitation Hospital</v>
      </c>
    </row>
    <row r="240" spans="1:3">
      <c r="A240" s="27" t="str">
        <f>_xll.EVPRO("Finance",$C240,"Inv_Type")</f>
        <v>Inv_Equity</v>
      </c>
      <c r="B240" s="27" t="str">
        <f t="shared" si="6"/>
        <v>Bay View Rehabilitation Hospital</v>
      </c>
      <c r="C240" s="27" t="str">
        <f t="shared" si="7"/>
        <v>S09183 - Bay View Rehabilitation Hospital</v>
      </c>
    </row>
    <row r="241" spans="1:3">
      <c r="A241" s="27" t="str">
        <f>_xll.EVPRO("Finance",$C241,"Inv_Type")</f>
        <v>Inv_Equity</v>
      </c>
      <c r="B241" s="27" t="str">
        <f t="shared" si="6"/>
        <v>Bay View Rehabilitation Hospital</v>
      </c>
      <c r="C241" s="27" t="str">
        <f t="shared" si="7"/>
        <v>S09183 - Bay View Rehabilitation Hospital</v>
      </c>
    </row>
    <row r="242" spans="1:3">
      <c r="A242" s="27" t="str">
        <f>_xll.EVPRO("Finance",$C242,"Inv_Type")</f>
        <v>Inv_Equity</v>
      </c>
      <c r="B242" s="27" t="str">
        <f t="shared" si="6"/>
        <v>Bay View Rehabilitation Hospital</v>
      </c>
      <c r="C242" s="27" t="str">
        <f t="shared" si="7"/>
        <v>S09183 - Bay View Rehabilitation Hospital</v>
      </c>
    </row>
    <row r="243" spans="1:3">
      <c r="A243" s="27" t="str">
        <f>_xll.EVPRO("Finance",$C243,"Inv_Type")</f>
        <v>Inv_Equity</v>
      </c>
      <c r="B243" s="27" t="str">
        <f t="shared" si="6"/>
        <v>Bay View Rehabilitation Hospital</v>
      </c>
      <c r="C243" s="27" t="str">
        <f t="shared" si="7"/>
        <v>S09183 - Bay View Rehabilitation Hospital</v>
      </c>
    </row>
    <row r="244" spans="1:3">
      <c r="A244" s="27" t="str">
        <f>_xll.EVPRO("Finance",$C244,"Inv_Type")</f>
        <v>Inv_Equity</v>
      </c>
      <c r="B244" s="27" t="str">
        <f t="shared" si="6"/>
        <v>Bay View Rehabilitation Hospital</v>
      </c>
      <c r="C244" s="27" t="str">
        <f t="shared" si="7"/>
        <v>S09183 - Bay View Rehabilitation Hospital</v>
      </c>
    </row>
    <row r="245" spans="1:3">
      <c r="A245" s="27" t="str">
        <f>_xll.EVPRO("Finance",$C245,"Inv_Type")</f>
        <v>Inv_Equity</v>
      </c>
      <c r="B245" s="27" t="str">
        <f t="shared" si="6"/>
        <v>Bay View Rehabilitation Hospital</v>
      </c>
      <c r="C245" s="27" t="str">
        <f t="shared" si="7"/>
        <v>S09183 - Bay View Rehabilitation Hospital</v>
      </c>
    </row>
    <row r="246" spans="1:3">
      <c r="A246" s="27" t="str">
        <f>_xll.EVPRO("Finance",$C246,"Inv_Type")</f>
        <v>Inv_Equity</v>
      </c>
      <c r="B246" s="27" t="str">
        <f t="shared" si="6"/>
        <v>Bay View Rehabilitation Hospital</v>
      </c>
      <c r="C246" s="27" t="str">
        <f t="shared" si="7"/>
        <v>S09183 - Bay View Rehabilitation Hospital</v>
      </c>
    </row>
    <row r="247" spans="1:3">
      <c r="A247" s="27" t="str">
        <f>_xll.EVPRO("Finance",$C247,"Inv_Type")</f>
        <v>Inv_Equity</v>
      </c>
      <c r="B247" s="27" t="str">
        <f t="shared" si="6"/>
        <v>Bay View Rehabilitation Hospital</v>
      </c>
      <c r="C247" s="27" t="str">
        <f t="shared" si="7"/>
        <v>S09183 - Bay View Rehabilitation Hospital</v>
      </c>
    </row>
    <row r="248" spans="1:3">
      <c r="A248" s="27" t="str">
        <f>_xll.EVPRO("Finance",$C248,"Inv_Type")</f>
        <v>Inv_Equity</v>
      </c>
      <c r="B248" s="27" t="str">
        <f t="shared" si="6"/>
        <v>Bay View Rehabilitation Hospital</v>
      </c>
      <c r="C248" s="27" t="str">
        <f t="shared" si="7"/>
        <v>S09183 - Bay View Rehabilitation Hospital</v>
      </c>
    </row>
    <row r="249" spans="1:3">
      <c r="A249" s="27" t="str">
        <f>_xll.EVPRO("Finance",$C249,"Inv_Type")</f>
        <v>Inv_Equity</v>
      </c>
      <c r="B249" s="27" t="str">
        <f t="shared" si="6"/>
        <v>Bay View Rehabilitation Hospital</v>
      </c>
      <c r="C249" s="27" t="str">
        <f t="shared" si="7"/>
        <v>S09183 - Bay View Rehabilitation Hospital</v>
      </c>
    </row>
    <row r="250" spans="1:3">
      <c r="A250" s="27" t="str">
        <f>_xll.EVPRO("Finance",$C250,"Inv_Type")</f>
        <v>Inv_Equity</v>
      </c>
      <c r="B250" s="27" t="str">
        <f t="shared" si="6"/>
        <v>Bay View Rehabilitation Hospital</v>
      </c>
      <c r="C250" s="27" t="str">
        <f t="shared" si="7"/>
        <v>S09183 - Bay View Rehabilitation Hospital</v>
      </c>
    </row>
    <row r="251" spans="1:3">
      <c r="A251" s="27" t="str">
        <f>_xll.EVPRO("Finance",$C251,"Inv_Type")</f>
        <v>Inv_Equity</v>
      </c>
      <c r="B251" s="27" t="str">
        <f t="shared" si="6"/>
        <v>Bay View Rehabilitation Hospital</v>
      </c>
      <c r="C251" s="27" t="str">
        <f t="shared" si="7"/>
        <v>S09183 - Bay View Rehabilitation Hospital</v>
      </c>
    </row>
    <row r="252" spans="1:3">
      <c r="A252" s="27" t="str">
        <f>_xll.EVPRO("Finance",$C252,"Inv_Type")</f>
        <v>Inv_Equity</v>
      </c>
      <c r="B252" s="27" t="str">
        <f t="shared" si="6"/>
        <v>Bay View Rehabilitation Hospital</v>
      </c>
      <c r="C252" s="27" t="str">
        <f t="shared" si="7"/>
        <v>S09183 - Bay View Rehabilitation Hospital</v>
      </c>
    </row>
    <row r="253" spans="1:3">
      <c r="A253" s="27" t="str">
        <f>_xll.EVPRO("Finance",$C253,"Inv_Type")</f>
        <v>Inv_Equity</v>
      </c>
      <c r="B253" s="27" t="str">
        <f t="shared" si="6"/>
        <v>Bay View Rehabilitation Hospital</v>
      </c>
      <c r="C253" s="27" t="str">
        <f t="shared" si="7"/>
        <v>S09183 - Bay View Rehabilitation Hospital</v>
      </c>
    </row>
    <row r="254" spans="1:3">
      <c r="A254" s="27" t="str">
        <f>_xll.EVPRO("Finance",$C254,"Inv_Type")</f>
        <v>Inv_Equity</v>
      </c>
      <c r="B254" s="27" t="str">
        <f t="shared" si="6"/>
        <v>Bay View Rehabilitation Hospital</v>
      </c>
      <c r="C254" s="27" t="str">
        <f t="shared" si="7"/>
        <v>S09183 - Bay View Rehabilitation Hospital</v>
      </c>
    </row>
    <row r="255" spans="1:3">
      <c r="A255" s="27" t="str">
        <f>_xll.EVPRO("Finance",$C255,"Inv_Type")</f>
        <v>Inv_Equity</v>
      </c>
      <c r="B255" s="27" t="str">
        <f t="shared" si="6"/>
        <v>Bay View Rehabilitation Hospital</v>
      </c>
      <c r="C255" s="27" t="str">
        <f t="shared" si="7"/>
        <v>S09183 - Bay View Rehabilitation Hospital</v>
      </c>
    </row>
    <row r="256" spans="1:3">
      <c r="A256" s="27" t="str">
        <f>_xll.EVPRO("Finance",$C256,"Inv_Type")</f>
        <v>Inv_Equity</v>
      </c>
      <c r="B256" s="27" t="str">
        <f t="shared" si="6"/>
        <v>Bay View Rehabilitation Hospital</v>
      </c>
      <c r="C256" s="27" t="str">
        <f t="shared" si="7"/>
        <v>S09183 - Bay View Rehabilitation Hospital</v>
      </c>
    </row>
    <row r="257" spans="1:3">
      <c r="A257" s="27" t="str">
        <f>_xll.EVPRO("Finance",$C257,"Inv_Type")</f>
        <v>Inv_Equity</v>
      </c>
      <c r="B257" s="27" t="str">
        <f t="shared" si="6"/>
        <v>Bay View Rehabilitation Hospital</v>
      </c>
      <c r="C257" s="27" t="str">
        <f t="shared" si="7"/>
        <v>S09183 - Bay View Rehabilitation Hospital</v>
      </c>
    </row>
    <row r="258" spans="1:3">
      <c r="A258" s="27" t="str">
        <f>_xll.EVPRO("Finance",$C258,"Inv_Type")</f>
        <v>Inv_Equity</v>
      </c>
      <c r="B258" s="27" t="str">
        <f t="shared" si="6"/>
        <v>Bay View Rehabilitation Hospital</v>
      </c>
      <c r="C258" s="27" t="str">
        <f t="shared" si="7"/>
        <v>S09183 - Bay View Rehabilitation Hospital</v>
      </c>
    </row>
    <row r="259" spans="1:3">
      <c r="A259" s="27" t="str">
        <f>_xll.EVPRO("Finance",$C259,"Inv_Type")</f>
        <v>Inv_Equity</v>
      </c>
      <c r="B259" s="27" t="str">
        <f t="shared" si="6"/>
        <v>Bay View Rehabilitation Hospital</v>
      </c>
      <c r="C259" s="27" t="str">
        <f t="shared" si="7"/>
        <v>S09183 - Bay View Rehabilitation Hospital</v>
      </c>
    </row>
    <row r="260" spans="1:3">
      <c r="A260" s="27" t="str">
        <f>_xll.EVPRO("Finance",$C260,"Inv_Type")</f>
        <v>Inv_Equity</v>
      </c>
      <c r="B260" s="27" t="str">
        <f t="shared" si="6"/>
        <v>Bay View Rehabilitation Hospital</v>
      </c>
      <c r="C260" s="27" t="str">
        <f t="shared" si="7"/>
        <v>S09183 - Bay View Rehabilitation Hospital</v>
      </c>
    </row>
    <row r="261" spans="1:3">
      <c r="A261" s="27" t="str">
        <f>_xll.EVPRO("Finance",$C261,"Inv_Type")</f>
        <v>Inv_Equity</v>
      </c>
      <c r="B261" s="27" t="str">
        <f t="shared" ref="B261:B324" si="8">MID($C261,FIND("- ",$C261)+2,10000)</f>
        <v>Bay View Rehabilitation Hospital</v>
      </c>
      <c r="C261" s="27" t="str">
        <f t="shared" si="7"/>
        <v>S09183 - Bay View Rehabilitation Hospital</v>
      </c>
    </row>
    <row r="262" spans="1:3">
      <c r="A262" s="27" t="str">
        <f>_xll.EVPRO("Finance",$C262,"Inv_Type")</f>
        <v>Inv_Equity</v>
      </c>
      <c r="B262" s="27" t="str">
        <f t="shared" si="8"/>
        <v>Bay View Rehabilitation Hospital</v>
      </c>
      <c r="C262" s="27" t="str">
        <f t="shared" ref="C262:C325" si="9">IF($D262&lt;&gt;"",$D262,C261)</f>
        <v>S09183 - Bay View Rehabilitation Hospital</v>
      </c>
    </row>
    <row r="263" spans="1:3">
      <c r="A263" s="27" t="str">
        <f>_xll.EVPRO("Finance",$C263,"Inv_Type")</f>
        <v>Inv_Equity</v>
      </c>
      <c r="B263" s="27" t="str">
        <f t="shared" si="8"/>
        <v>Bay View Rehabilitation Hospital</v>
      </c>
      <c r="C263" s="27" t="str">
        <f t="shared" si="9"/>
        <v>S09183 - Bay View Rehabilitation Hospital</v>
      </c>
    </row>
    <row r="264" spans="1:3">
      <c r="A264" s="27" t="str">
        <f>_xll.EVPRO("Finance",$C264,"Inv_Type")</f>
        <v>Inv_Equity</v>
      </c>
      <c r="B264" s="27" t="str">
        <f t="shared" si="8"/>
        <v>Bay View Rehabilitation Hospital</v>
      </c>
      <c r="C264" s="27" t="str">
        <f t="shared" si="9"/>
        <v>S09183 - Bay View Rehabilitation Hospital</v>
      </c>
    </row>
    <row r="265" spans="1:3">
      <c r="A265" s="27" t="str">
        <f>_xll.EVPRO("Finance",$C265,"Inv_Type")</f>
        <v>Inv_Equity</v>
      </c>
      <c r="B265" s="27" t="str">
        <f t="shared" si="8"/>
        <v>Bay View Rehabilitation Hospital</v>
      </c>
      <c r="C265" s="27" t="str">
        <f t="shared" si="9"/>
        <v>S09183 - Bay View Rehabilitation Hospital</v>
      </c>
    </row>
    <row r="266" spans="1:3">
      <c r="A266" s="27" t="str">
        <f>_xll.EVPRO("Finance",$C266,"Inv_Type")</f>
        <v>Inv_Equity</v>
      </c>
      <c r="B266" s="27" t="str">
        <f t="shared" si="8"/>
        <v>Bay View Rehabilitation Hospital</v>
      </c>
      <c r="C266" s="27" t="str">
        <f t="shared" si="9"/>
        <v>S09183 - Bay View Rehabilitation Hospital</v>
      </c>
    </row>
    <row r="267" spans="1:3">
      <c r="A267" s="27" t="str">
        <f>_xll.EVPRO("Finance",$C267,"Inv_Type")</f>
        <v>Inv_Equity</v>
      </c>
      <c r="B267" s="27" t="str">
        <f t="shared" si="8"/>
        <v>Bay View Rehabilitation Hospital</v>
      </c>
      <c r="C267" s="27" t="str">
        <f t="shared" si="9"/>
        <v>S09183 - Bay View Rehabilitation Hospital</v>
      </c>
    </row>
    <row r="268" spans="1:3">
      <c r="A268" s="27" t="str">
        <f>_xll.EVPRO("Finance",$C268,"Inv_Type")</f>
        <v>Inv_Equity</v>
      </c>
      <c r="B268" s="27" t="str">
        <f t="shared" si="8"/>
        <v>Bay View Rehabilitation Hospital</v>
      </c>
      <c r="C268" s="27" t="str">
        <f t="shared" si="9"/>
        <v>S09183 - Bay View Rehabilitation Hospital</v>
      </c>
    </row>
    <row r="269" spans="1:3">
      <c r="A269" s="27" t="str">
        <f>_xll.EVPRO("Finance",$C269,"Inv_Type")</f>
        <v>Inv_Equity</v>
      </c>
      <c r="B269" s="27" t="str">
        <f t="shared" si="8"/>
        <v>Bay View Rehabilitation Hospital</v>
      </c>
      <c r="C269" s="27" t="str">
        <f t="shared" si="9"/>
        <v>S09183 - Bay View Rehabilitation Hospital</v>
      </c>
    </row>
    <row r="270" spans="1:3">
      <c r="A270" s="27" t="str">
        <f>_xll.EVPRO("Finance",$C270,"Inv_Type")</f>
        <v>Inv_Equity</v>
      </c>
      <c r="B270" s="27" t="str">
        <f t="shared" si="8"/>
        <v>Bay View Rehabilitation Hospital</v>
      </c>
      <c r="C270" s="27" t="str">
        <f t="shared" si="9"/>
        <v>S09183 - Bay View Rehabilitation Hospital</v>
      </c>
    </row>
    <row r="271" spans="1:3">
      <c r="A271" s="27" t="str">
        <f>_xll.EVPRO("Finance",$C271,"Inv_Type")</f>
        <v>Inv_Equity</v>
      </c>
      <c r="B271" s="27" t="str">
        <f t="shared" si="8"/>
        <v>Bay View Rehabilitation Hospital</v>
      </c>
      <c r="C271" s="27" t="str">
        <f t="shared" si="9"/>
        <v>S09183 - Bay View Rehabilitation Hospital</v>
      </c>
    </row>
    <row r="272" spans="1:3">
      <c r="A272" s="27" t="str">
        <f>_xll.EVPRO("Finance",$C272,"Inv_Type")</f>
        <v>Inv_Equity</v>
      </c>
      <c r="B272" s="27" t="str">
        <f t="shared" si="8"/>
        <v>Bay View Rehabilitation Hospital</v>
      </c>
      <c r="C272" s="27" t="str">
        <f t="shared" si="9"/>
        <v>S09183 - Bay View Rehabilitation Hospital</v>
      </c>
    </row>
    <row r="273" spans="1:3">
      <c r="A273" s="27" t="str">
        <f>_xll.EVPRO("Finance",$C273,"Inv_Type")</f>
        <v>Inv_Equity</v>
      </c>
      <c r="B273" s="27" t="str">
        <f t="shared" si="8"/>
        <v>Bay View Rehabilitation Hospital</v>
      </c>
      <c r="C273" s="27" t="str">
        <f t="shared" si="9"/>
        <v>S09183 - Bay View Rehabilitation Hospital</v>
      </c>
    </row>
    <row r="274" spans="1:3">
      <c r="A274" s="27" t="str">
        <f>_xll.EVPRO("Finance",$C274,"Inv_Type")</f>
        <v>Inv_Equity</v>
      </c>
      <c r="B274" s="27" t="str">
        <f t="shared" si="8"/>
        <v>Bay View Rehabilitation Hospital</v>
      </c>
      <c r="C274" s="27" t="str">
        <f t="shared" si="9"/>
        <v>S09183 - Bay View Rehabilitation Hospital</v>
      </c>
    </row>
    <row r="275" spans="1:3">
      <c r="A275" s="27" t="str">
        <f>_xll.EVPRO("Finance",$C275,"Inv_Type")</f>
        <v>Inv_Equity</v>
      </c>
      <c r="B275" s="27" t="str">
        <f t="shared" si="8"/>
        <v>Bay View Rehabilitation Hospital</v>
      </c>
      <c r="C275" s="27" t="str">
        <f t="shared" si="9"/>
        <v>S09183 - Bay View Rehabilitation Hospital</v>
      </c>
    </row>
    <row r="276" spans="1:3">
      <c r="A276" s="27" t="str">
        <f>_xll.EVPRO("Finance",$C276,"Inv_Type")</f>
        <v>Inv_Equity</v>
      </c>
      <c r="B276" s="27" t="str">
        <f t="shared" si="8"/>
        <v>Bay View Rehabilitation Hospital</v>
      </c>
      <c r="C276" s="27" t="str">
        <f t="shared" si="9"/>
        <v>S09183 - Bay View Rehabilitation Hospital</v>
      </c>
    </row>
    <row r="277" spans="1:3">
      <c r="A277" s="27" t="str">
        <f>_xll.EVPRO("Finance",$C277,"Inv_Type")</f>
        <v>Inv_Equity</v>
      </c>
      <c r="B277" s="27" t="str">
        <f t="shared" si="8"/>
        <v>Bay View Rehabilitation Hospital</v>
      </c>
      <c r="C277" s="27" t="str">
        <f t="shared" si="9"/>
        <v>S09183 - Bay View Rehabilitation Hospital</v>
      </c>
    </row>
    <row r="278" spans="1:3">
      <c r="A278" s="27" t="str">
        <f>_xll.EVPRO("Finance",$C278,"Inv_Type")</f>
        <v>Inv_Equity</v>
      </c>
      <c r="B278" s="27" t="str">
        <f t="shared" si="8"/>
        <v>Bay View Rehabilitation Hospital</v>
      </c>
      <c r="C278" s="27" t="str">
        <f t="shared" si="9"/>
        <v>S09183 - Bay View Rehabilitation Hospital</v>
      </c>
    </row>
    <row r="279" spans="1:3">
      <c r="A279" s="27" t="str">
        <f>_xll.EVPRO("Finance",$C279,"Inv_Type")</f>
        <v>Inv_Equity</v>
      </c>
      <c r="B279" s="27" t="str">
        <f t="shared" si="8"/>
        <v>Bay View Rehabilitation Hospital</v>
      </c>
      <c r="C279" s="27" t="str">
        <f t="shared" si="9"/>
        <v>S09183 - Bay View Rehabilitation Hospital</v>
      </c>
    </row>
    <row r="280" spans="1:3">
      <c r="A280" s="27" t="str">
        <f>_xll.EVPRO("Finance",$C280,"Inv_Type")</f>
        <v>Inv_Equity</v>
      </c>
      <c r="B280" s="27" t="str">
        <f t="shared" si="8"/>
        <v>Bay View Rehabilitation Hospital</v>
      </c>
      <c r="C280" s="27" t="str">
        <f t="shared" si="9"/>
        <v>S09183 - Bay View Rehabilitation Hospital</v>
      </c>
    </row>
    <row r="281" spans="1:3">
      <c r="A281" s="27" t="str">
        <f>_xll.EVPRO("Finance",$C281,"Inv_Type")</f>
        <v>Inv_Equity</v>
      </c>
      <c r="B281" s="27" t="str">
        <f t="shared" si="8"/>
        <v>Bay View Rehabilitation Hospital</v>
      </c>
      <c r="C281" s="27" t="str">
        <f t="shared" si="9"/>
        <v>S09183 - Bay View Rehabilitation Hospital</v>
      </c>
    </row>
    <row r="282" spans="1:3">
      <c r="A282" s="27" t="str">
        <f>_xll.EVPRO("Finance",$C282,"Inv_Type")</f>
        <v>Inv_Equity</v>
      </c>
      <c r="B282" s="27" t="str">
        <f t="shared" si="8"/>
        <v>Bay View Rehabilitation Hospital</v>
      </c>
      <c r="C282" s="27" t="str">
        <f t="shared" si="9"/>
        <v>S09183 - Bay View Rehabilitation Hospital</v>
      </c>
    </row>
    <row r="283" spans="1:3">
      <c r="A283" s="27" t="str">
        <f>_xll.EVPRO("Finance",$C283,"Inv_Type")</f>
        <v>Inv_Equity</v>
      </c>
      <c r="B283" s="27" t="str">
        <f t="shared" si="8"/>
        <v>Bay View Rehabilitation Hospital</v>
      </c>
      <c r="C283" s="27" t="str">
        <f t="shared" si="9"/>
        <v>S09183 - Bay View Rehabilitation Hospital</v>
      </c>
    </row>
    <row r="284" spans="1:3">
      <c r="A284" s="27" t="str">
        <f>_xll.EVPRO("Finance",$C284,"Inv_Type")</f>
        <v>Inv_Equity</v>
      </c>
      <c r="B284" s="27" t="str">
        <f t="shared" si="8"/>
        <v>Bay View Rehabilitation Hospital</v>
      </c>
      <c r="C284" s="27" t="str">
        <f t="shared" si="9"/>
        <v>S09183 - Bay View Rehabilitation Hospital</v>
      </c>
    </row>
    <row r="285" spans="1:3">
      <c r="A285" s="27" t="str">
        <f>_xll.EVPRO("Finance",$C285,"Inv_Type")</f>
        <v>Inv_Equity</v>
      </c>
      <c r="B285" s="27" t="str">
        <f t="shared" si="8"/>
        <v>Bay View Rehabilitation Hospital</v>
      </c>
      <c r="C285" s="27" t="str">
        <f t="shared" si="9"/>
        <v>S09183 - Bay View Rehabilitation Hospital</v>
      </c>
    </row>
    <row r="286" spans="1:3">
      <c r="A286" s="27" t="str">
        <f>_xll.EVPRO("Finance",$C286,"Inv_Type")</f>
        <v>Inv_Equity</v>
      </c>
      <c r="B286" s="27" t="str">
        <f t="shared" si="8"/>
        <v>Bay View Rehabilitation Hospital</v>
      </c>
      <c r="C286" s="27" t="str">
        <f t="shared" si="9"/>
        <v>S09183 - Bay View Rehabilitation Hospital</v>
      </c>
    </row>
    <row r="287" spans="1:3">
      <c r="A287" s="27" t="str">
        <f>_xll.EVPRO("Finance",$C287,"Inv_Type")</f>
        <v>Inv_Equity</v>
      </c>
      <c r="B287" s="27" t="str">
        <f t="shared" si="8"/>
        <v>Bay View Rehabilitation Hospital</v>
      </c>
      <c r="C287" s="27" t="str">
        <f t="shared" si="9"/>
        <v>S09183 - Bay View Rehabilitation Hospital</v>
      </c>
    </row>
    <row r="288" spans="1:3">
      <c r="A288" s="27" t="str">
        <f>_xll.EVPRO("Finance",$C288,"Inv_Type")</f>
        <v>Inv_Equity</v>
      </c>
      <c r="B288" s="27" t="str">
        <f t="shared" si="8"/>
        <v>Bay View Rehabilitation Hospital</v>
      </c>
      <c r="C288" s="27" t="str">
        <f t="shared" si="9"/>
        <v>S09183 - Bay View Rehabilitation Hospital</v>
      </c>
    </row>
    <row r="289" spans="1:3">
      <c r="A289" s="27" t="str">
        <f>_xll.EVPRO("Finance",$C289,"Inv_Type")</f>
        <v>Inv_Equity</v>
      </c>
      <c r="B289" s="27" t="str">
        <f t="shared" si="8"/>
        <v>Bay View Rehabilitation Hospital</v>
      </c>
      <c r="C289" s="27" t="str">
        <f t="shared" si="9"/>
        <v>S09183 - Bay View Rehabilitation Hospital</v>
      </c>
    </row>
    <row r="290" spans="1:3">
      <c r="A290" s="27" t="str">
        <f>_xll.EVPRO("Finance",$C290,"Inv_Type")</f>
        <v>Inv_Equity</v>
      </c>
      <c r="B290" s="27" t="str">
        <f t="shared" si="8"/>
        <v>Bay View Rehabilitation Hospital</v>
      </c>
      <c r="C290" s="27" t="str">
        <f t="shared" si="9"/>
        <v>S09183 - Bay View Rehabilitation Hospital</v>
      </c>
    </row>
    <row r="291" spans="1:3">
      <c r="A291" s="27" t="str">
        <f>_xll.EVPRO("Finance",$C291,"Inv_Type")</f>
        <v>Inv_Equity</v>
      </c>
      <c r="B291" s="27" t="str">
        <f t="shared" si="8"/>
        <v>Bay View Rehabilitation Hospital</v>
      </c>
      <c r="C291" s="27" t="str">
        <f t="shared" si="9"/>
        <v>S09183 - Bay View Rehabilitation Hospital</v>
      </c>
    </row>
    <row r="292" spans="1:3">
      <c r="A292" s="27" t="str">
        <f>_xll.EVPRO("Finance",$C292,"Inv_Type")</f>
        <v>Inv_Equity</v>
      </c>
      <c r="B292" s="27" t="str">
        <f t="shared" si="8"/>
        <v>Bay View Rehabilitation Hospital</v>
      </c>
      <c r="C292" s="27" t="str">
        <f t="shared" si="9"/>
        <v>S09183 - Bay View Rehabilitation Hospital</v>
      </c>
    </row>
    <row r="293" spans="1:3">
      <c r="A293" s="27" t="str">
        <f>_xll.EVPRO("Finance",$C293,"Inv_Type")</f>
        <v>Inv_Equity</v>
      </c>
      <c r="B293" s="27" t="str">
        <f t="shared" si="8"/>
        <v>Bay View Rehabilitation Hospital</v>
      </c>
      <c r="C293" s="27" t="str">
        <f t="shared" si="9"/>
        <v>S09183 - Bay View Rehabilitation Hospital</v>
      </c>
    </row>
    <row r="294" spans="1:3">
      <c r="A294" s="27" t="str">
        <f>_xll.EVPRO("Finance",$C294,"Inv_Type")</f>
        <v>Inv_Equity</v>
      </c>
      <c r="B294" s="27" t="str">
        <f t="shared" si="8"/>
        <v>Bay View Rehabilitation Hospital</v>
      </c>
      <c r="C294" s="27" t="str">
        <f t="shared" si="9"/>
        <v>S09183 - Bay View Rehabilitation Hospital</v>
      </c>
    </row>
    <row r="295" spans="1:3">
      <c r="A295" s="27" t="str">
        <f>_xll.EVPRO("Finance",$C295,"Inv_Type")</f>
        <v>Inv_Equity</v>
      </c>
      <c r="B295" s="27" t="str">
        <f t="shared" si="8"/>
        <v>Bay View Rehabilitation Hospital</v>
      </c>
      <c r="C295" s="27" t="str">
        <f t="shared" si="9"/>
        <v>S09183 - Bay View Rehabilitation Hospital</v>
      </c>
    </row>
    <row r="296" spans="1:3">
      <c r="A296" s="27" t="str">
        <f>_xll.EVPRO("Finance",$C296,"Inv_Type")</f>
        <v>Inv_Equity</v>
      </c>
      <c r="B296" s="27" t="str">
        <f t="shared" si="8"/>
        <v>Bay View Rehabilitation Hospital</v>
      </c>
      <c r="C296" s="27" t="str">
        <f t="shared" si="9"/>
        <v>S09183 - Bay View Rehabilitation Hospital</v>
      </c>
    </row>
    <row r="297" spans="1:3">
      <c r="A297" s="27" t="str">
        <f>_xll.EVPRO("Finance",$C297,"Inv_Type")</f>
        <v>Inv_Equity</v>
      </c>
      <c r="B297" s="27" t="str">
        <f t="shared" si="8"/>
        <v>Bay View Rehabilitation Hospital</v>
      </c>
      <c r="C297" s="27" t="str">
        <f t="shared" si="9"/>
        <v>S09183 - Bay View Rehabilitation Hospital</v>
      </c>
    </row>
    <row r="298" spans="1:3">
      <c r="A298" s="27" t="str">
        <f>_xll.EVPRO("Finance",$C298,"Inv_Type")</f>
        <v>Inv_Equity</v>
      </c>
      <c r="B298" s="27" t="str">
        <f t="shared" si="8"/>
        <v>Bay View Rehabilitation Hospital</v>
      </c>
      <c r="C298" s="27" t="str">
        <f t="shared" si="9"/>
        <v>S09183 - Bay View Rehabilitation Hospital</v>
      </c>
    </row>
    <row r="299" spans="1:3">
      <c r="A299" s="27" t="str">
        <f>_xll.EVPRO("Finance",$C299,"Inv_Type")</f>
        <v>Inv_Equity</v>
      </c>
      <c r="B299" s="27" t="str">
        <f t="shared" si="8"/>
        <v>Bay View Rehabilitation Hospital</v>
      </c>
      <c r="C299" s="27" t="str">
        <f t="shared" si="9"/>
        <v>S09183 - Bay View Rehabilitation Hospital</v>
      </c>
    </row>
    <row r="300" spans="1:3">
      <c r="A300" s="27" t="str">
        <f>_xll.EVPRO("Finance",$C300,"Inv_Type")</f>
        <v>Inv_Equity</v>
      </c>
      <c r="B300" s="27" t="str">
        <f t="shared" si="8"/>
        <v>Bay View Rehabilitation Hospital</v>
      </c>
      <c r="C300" s="27" t="str">
        <f t="shared" si="9"/>
        <v>S09183 - Bay View Rehabilitation Hospital</v>
      </c>
    </row>
    <row r="301" spans="1:3">
      <c r="A301" s="27" t="str">
        <f>_xll.EVPRO("Finance",$C301,"Inv_Type")</f>
        <v>Inv_Equity</v>
      </c>
      <c r="B301" s="27" t="str">
        <f t="shared" si="8"/>
        <v>Bay View Rehabilitation Hospital</v>
      </c>
      <c r="C301" s="27" t="str">
        <f t="shared" si="9"/>
        <v>S09183 - Bay View Rehabilitation Hospital</v>
      </c>
    </row>
    <row r="302" spans="1:3">
      <c r="A302" s="27" t="str">
        <f>_xll.EVPRO("Finance",$C302,"Inv_Type")</f>
        <v>Inv_Equity</v>
      </c>
      <c r="B302" s="27" t="str">
        <f t="shared" si="8"/>
        <v>Bay View Rehabilitation Hospital</v>
      </c>
      <c r="C302" s="27" t="str">
        <f t="shared" si="9"/>
        <v>S09183 - Bay View Rehabilitation Hospital</v>
      </c>
    </row>
    <row r="303" spans="1:3">
      <c r="A303" s="27" t="str">
        <f>_xll.EVPRO("Finance",$C303,"Inv_Type")</f>
        <v>Inv_Equity</v>
      </c>
      <c r="B303" s="27" t="str">
        <f t="shared" si="8"/>
        <v>Bay View Rehabilitation Hospital</v>
      </c>
      <c r="C303" s="27" t="str">
        <f t="shared" si="9"/>
        <v>S09183 - Bay View Rehabilitation Hospital</v>
      </c>
    </row>
    <row r="304" spans="1:3">
      <c r="A304" s="27" t="str">
        <f>_xll.EVPRO("Finance",$C304,"Inv_Type")</f>
        <v>Inv_Equity</v>
      </c>
      <c r="B304" s="27" t="str">
        <f t="shared" si="8"/>
        <v>Bay View Rehabilitation Hospital</v>
      </c>
      <c r="C304" s="27" t="str">
        <f t="shared" si="9"/>
        <v>S09183 - Bay View Rehabilitation Hospital</v>
      </c>
    </row>
    <row r="305" spans="1:3">
      <c r="A305" s="27" t="str">
        <f>_xll.EVPRO("Finance",$C305,"Inv_Type")</f>
        <v>Inv_Equity</v>
      </c>
      <c r="B305" s="27" t="str">
        <f t="shared" si="8"/>
        <v>Bay View Rehabilitation Hospital</v>
      </c>
      <c r="C305" s="27" t="str">
        <f t="shared" si="9"/>
        <v>S09183 - Bay View Rehabilitation Hospital</v>
      </c>
    </row>
    <row r="306" spans="1:3">
      <c r="A306" s="27" t="str">
        <f>_xll.EVPRO("Finance",$C306,"Inv_Type")</f>
        <v>Inv_Equity</v>
      </c>
      <c r="B306" s="27" t="str">
        <f t="shared" si="8"/>
        <v>Bay View Rehabilitation Hospital</v>
      </c>
      <c r="C306" s="27" t="str">
        <f t="shared" si="9"/>
        <v>S09183 - Bay View Rehabilitation Hospital</v>
      </c>
    </row>
    <row r="307" spans="1:3">
      <c r="A307" s="27" t="str">
        <f>_xll.EVPRO("Finance",$C307,"Inv_Type")</f>
        <v>Inv_Equity</v>
      </c>
      <c r="B307" s="27" t="str">
        <f t="shared" si="8"/>
        <v>Bay View Rehabilitation Hospital</v>
      </c>
      <c r="C307" s="27" t="str">
        <f t="shared" si="9"/>
        <v>S09183 - Bay View Rehabilitation Hospital</v>
      </c>
    </row>
    <row r="308" spans="1:3">
      <c r="A308" s="27" t="str">
        <f>_xll.EVPRO("Finance",$C308,"Inv_Type")</f>
        <v>Inv_Equity</v>
      </c>
      <c r="B308" s="27" t="str">
        <f t="shared" si="8"/>
        <v>Bay View Rehabilitation Hospital</v>
      </c>
      <c r="C308" s="27" t="str">
        <f t="shared" si="9"/>
        <v>S09183 - Bay View Rehabilitation Hospital</v>
      </c>
    </row>
    <row r="309" spans="1:3">
      <c r="A309" s="27" t="str">
        <f>_xll.EVPRO("Finance",$C309,"Inv_Type")</f>
        <v>Inv_Equity</v>
      </c>
      <c r="B309" s="27" t="str">
        <f t="shared" si="8"/>
        <v>Bay View Rehabilitation Hospital</v>
      </c>
      <c r="C309" s="27" t="str">
        <f t="shared" si="9"/>
        <v>S09183 - Bay View Rehabilitation Hospital</v>
      </c>
    </row>
    <row r="310" spans="1:3">
      <c r="A310" s="27" t="str">
        <f>_xll.EVPRO("Finance",$C310,"Inv_Type")</f>
        <v>Inv_Equity</v>
      </c>
      <c r="B310" s="27" t="str">
        <f t="shared" si="8"/>
        <v>Bay View Rehabilitation Hospital</v>
      </c>
      <c r="C310" s="27" t="str">
        <f t="shared" si="9"/>
        <v>S09183 - Bay View Rehabilitation Hospital</v>
      </c>
    </row>
    <row r="311" spans="1:3">
      <c r="A311" s="27" t="str">
        <f>_xll.EVPRO("Finance",$C311,"Inv_Type")</f>
        <v>Inv_Equity</v>
      </c>
      <c r="B311" s="27" t="str">
        <f t="shared" si="8"/>
        <v>Bay View Rehabilitation Hospital</v>
      </c>
      <c r="C311" s="27" t="str">
        <f t="shared" si="9"/>
        <v>S09183 - Bay View Rehabilitation Hospital</v>
      </c>
    </row>
    <row r="312" spans="1:3">
      <c r="A312" s="27" t="str">
        <f>_xll.EVPRO("Finance",$C312,"Inv_Type")</f>
        <v>Inv_Equity</v>
      </c>
      <c r="B312" s="27" t="str">
        <f t="shared" si="8"/>
        <v>Bay View Rehabilitation Hospital</v>
      </c>
      <c r="C312" s="27" t="str">
        <f t="shared" si="9"/>
        <v>S09183 - Bay View Rehabilitation Hospital</v>
      </c>
    </row>
    <row r="313" spans="1:3">
      <c r="A313" s="27" t="str">
        <f>_xll.EVPRO("Finance",$C313,"Inv_Type")</f>
        <v>Inv_Equity</v>
      </c>
      <c r="B313" s="27" t="str">
        <f t="shared" si="8"/>
        <v>Bay View Rehabilitation Hospital</v>
      </c>
      <c r="C313" s="27" t="str">
        <f t="shared" si="9"/>
        <v>S09183 - Bay View Rehabilitation Hospital</v>
      </c>
    </row>
    <row r="314" spans="1:3">
      <c r="A314" s="27" t="str">
        <f>_xll.EVPRO("Finance",$C314,"Inv_Type")</f>
        <v>Inv_Equity</v>
      </c>
      <c r="B314" s="27" t="str">
        <f t="shared" si="8"/>
        <v>Bay View Rehabilitation Hospital</v>
      </c>
      <c r="C314" s="27" t="str">
        <f t="shared" si="9"/>
        <v>S09183 - Bay View Rehabilitation Hospital</v>
      </c>
    </row>
    <row r="315" spans="1:3">
      <c r="A315" s="27" t="str">
        <f>_xll.EVPRO("Finance",$C315,"Inv_Type")</f>
        <v>Inv_Equity</v>
      </c>
      <c r="B315" s="27" t="str">
        <f t="shared" si="8"/>
        <v>Bay View Rehabilitation Hospital</v>
      </c>
      <c r="C315" s="27" t="str">
        <f t="shared" si="9"/>
        <v>S09183 - Bay View Rehabilitation Hospital</v>
      </c>
    </row>
    <row r="316" spans="1:3">
      <c r="A316" s="27" t="str">
        <f>_xll.EVPRO("Finance",$C316,"Inv_Type")</f>
        <v>Inv_Equity</v>
      </c>
      <c r="B316" s="27" t="str">
        <f t="shared" si="8"/>
        <v>Bay View Rehabilitation Hospital</v>
      </c>
      <c r="C316" s="27" t="str">
        <f t="shared" si="9"/>
        <v>S09183 - Bay View Rehabilitation Hospital</v>
      </c>
    </row>
    <row r="317" spans="1:3">
      <c r="A317" s="27" t="str">
        <f>_xll.EVPRO("Finance",$C317,"Inv_Type")</f>
        <v>Inv_Equity</v>
      </c>
      <c r="B317" s="27" t="str">
        <f t="shared" si="8"/>
        <v>Bay View Rehabilitation Hospital</v>
      </c>
      <c r="C317" s="27" t="str">
        <f t="shared" si="9"/>
        <v>S09183 - Bay View Rehabilitation Hospital</v>
      </c>
    </row>
    <row r="318" spans="1:3">
      <c r="A318" s="27" t="str">
        <f>_xll.EVPRO("Finance",$C318,"Inv_Type")</f>
        <v>Inv_Equity</v>
      </c>
      <c r="B318" s="27" t="str">
        <f t="shared" si="8"/>
        <v>Bay View Rehabilitation Hospital</v>
      </c>
      <c r="C318" s="27" t="str">
        <f t="shared" si="9"/>
        <v>S09183 - Bay View Rehabilitation Hospital</v>
      </c>
    </row>
    <row r="319" spans="1:3">
      <c r="A319" s="27" t="str">
        <f>_xll.EVPRO("Finance",$C319,"Inv_Type")</f>
        <v>Inv_Equity</v>
      </c>
      <c r="B319" s="27" t="str">
        <f t="shared" si="8"/>
        <v>Bay View Rehabilitation Hospital</v>
      </c>
      <c r="C319" s="27" t="str">
        <f t="shared" si="9"/>
        <v>S09183 - Bay View Rehabilitation Hospital</v>
      </c>
    </row>
    <row r="320" spans="1:3">
      <c r="A320" s="27" t="str">
        <f>_xll.EVPRO("Finance",$C320,"Inv_Type")</f>
        <v>Inv_Equity</v>
      </c>
      <c r="B320" s="27" t="str">
        <f t="shared" si="8"/>
        <v>Bay View Rehabilitation Hospital</v>
      </c>
      <c r="C320" s="27" t="str">
        <f t="shared" si="9"/>
        <v>S09183 - Bay View Rehabilitation Hospital</v>
      </c>
    </row>
    <row r="321" spans="1:3">
      <c r="A321" s="27" t="str">
        <f>_xll.EVPRO("Finance",$C321,"Inv_Type")</f>
        <v>Inv_Equity</v>
      </c>
      <c r="B321" s="27" t="str">
        <f t="shared" si="8"/>
        <v>Bay View Rehabilitation Hospital</v>
      </c>
      <c r="C321" s="27" t="str">
        <f t="shared" si="9"/>
        <v>S09183 - Bay View Rehabilitation Hospital</v>
      </c>
    </row>
    <row r="322" spans="1:3">
      <c r="A322" s="27" t="str">
        <f>_xll.EVPRO("Finance",$C322,"Inv_Type")</f>
        <v>Inv_Equity</v>
      </c>
      <c r="B322" s="27" t="str">
        <f t="shared" si="8"/>
        <v>Bay View Rehabilitation Hospital</v>
      </c>
      <c r="C322" s="27" t="str">
        <f t="shared" si="9"/>
        <v>S09183 - Bay View Rehabilitation Hospital</v>
      </c>
    </row>
    <row r="323" spans="1:3">
      <c r="A323" s="27" t="str">
        <f>_xll.EVPRO("Finance",$C323,"Inv_Type")</f>
        <v>Inv_Equity</v>
      </c>
      <c r="B323" s="27" t="str">
        <f t="shared" si="8"/>
        <v>Bay View Rehabilitation Hospital</v>
      </c>
      <c r="C323" s="27" t="str">
        <f t="shared" si="9"/>
        <v>S09183 - Bay View Rehabilitation Hospital</v>
      </c>
    </row>
    <row r="324" spans="1:3">
      <c r="A324" s="27" t="str">
        <f>_xll.EVPRO("Finance",$C324,"Inv_Type")</f>
        <v>Inv_Equity</v>
      </c>
      <c r="B324" s="27" t="str">
        <f t="shared" si="8"/>
        <v>Bay View Rehabilitation Hospital</v>
      </c>
      <c r="C324" s="27" t="str">
        <f t="shared" si="9"/>
        <v>S09183 - Bay View Rehabilitation Hospital</v>
      </c>
    </row>
    <row r="325" spans="1:3">
      <c r="A325" s="27" t="str">
        <f>_xll.EVPRO("Finance",$C325,"Inv_Type")</f>
        <v>Inv_Equity</v>
      </c>
      <c r="B325" s="27" t="str">
        <f t="shared" ref="B325:B384" si="10">MID($C325,FIND("- ",$C325)+2,10000)</f>
        <v>Bay View Rehabilitation Hospital</v>
      </c>
      <c r="C325" s="27" t="str">
        <f t="shared" si="9"/>
        <v>S09183 - Bay View Rehabilitation Hospital</v>
      </c>
    </row>
    <row r="326" spans="1:3">
      <c r="A326" s="27" t="str">
        <f>_xll.EVPRO("Finance",$C326,"Inv_Type")</f>
        <v>Inv_Equity</v>
      </c>
      <c r="B326" s="27" t="str">
        <f t="shared" si="10"/>
        <v>Bay View Rehabilitation Hospital</v>
      </c>
      <c r="C326" s="27" t="str">
        <f t="shared" ref="C326:C384" si="11">IF($D326&lt;&gt;"",$D326,C325)</f>
        <v>S09183 - Bay View Rehabilitation Hospital</v>
      </c>
    </row>
    <row r="327" spans="1:3">
      <c r="A327" s="27" t="str">
        <f>_xll.EVPRO("Finance",$C327,"Inv_Type")</f>
        <v>Inv_Equity</v>
      </c>
      <c r="B327" s="27" t="str">
        <f t="shared" si="10"/>
        <v>Bay View Rehabilitation Hospital</v>
      </c>
      <c r="C327" s="27" t="str">
        <f t="shared" si="11"/>
        <v>S09183 - Bay View Rehabilitation Hospital</v>
      </c>
    </row>
    <row r="328" spans="1:3">
      <c r="A328" s="27" t="str">
        <f>_xll.EVPRO("Finance",$C328,"Inv_Type")</f>
        <v>Inv_Equity</v>
      </c>
      <c r="B328" s="27" t="str">
        <f t="shared" si="10"/>
        <v>Bay View Rehabilitation Hospital</v>
      </c>
      <c r="C328" s="27" t="str">
        <f t="shared" si="11"/>
        <v>S09183 - Bay View Rehabilitation Hospital</v>
      </c>
    </row>
    <row r="329" spans="1:3">
      <c r="A329" s="27" t="str">
        <f>_xll.EVPRO("Finance",$C329,"Inv_Type")</f>
        <v>Inv_Equity</v>
      </c>
      <c r="B329" s="27" t="str">
        <f t="shared" si="10"/>
        <v>Bay View Rehabilitation Hospital</v>
      </c>
      <c r="C329" s="27" t="str">
        <f t="shared" si="11"/>
        <v>S09183 - Bay View Rehabilitation Hospital</v>
      </c>
    </row>
    <row r="330" spans="1:3">
      <c r="A330" s="27" t="str">
        <f>_xll.EVPRO("Finance",$C330,"Inv_Type")</f>
        <v>Inv_Equity</v>
      </c>
      <c r="B330" s="27" t="str">
        <f t="shared" si="10"/>
        <v>Bay View Rehabilitation Hospital</v>
      </c>
      <c r="C330" s="27" t="str">
        <f t="shared" si="11"/>
        <v>S09183 - Bay View Rehabilitation Hospital</v>
      </c>
    </row>
    <row r="331" spans="1:3">
      <c r="A331" s="27" t="str">
        <f>_xll.EVPRO("Finance",$C331,"Inv_Type")</f>
        <v>Inv_Equity</v>
      </c>
      <c r="B331" s="27" t="str">
        <f t="shared" si="10"/>
        <v>Bay View Rehabilitation Hospital</v>
      </c>
      <c r="C331" s="27" t="str">
        <f t="shared" si="11"/>
        <v>S09183 - Bay View Rehabilitation Hospital</v>
      </c>
    </row>
    <row r="332" spans="1:3">
      <c r="A332" s="27" t="str">
        <f>_xll.EVPRO("Finance",$C332,"Inv_Type")</f>
        <v>Inv_Equity</v>
      </c>
      <c r="B332" s="27" t="str">
        <f t="shared" si="10"/>
        <v>Bay View Rehabilitation Hospital</v>
      </c>
      <c r="C332" s="27" t="str">
        <f t="shared" si="11"/>
        <v>S09183 - Bay View Rehabilitation Hospital</v>
      </c>
    </row>
    <row r="333" spans="1:3">
      <c r="A333" s="27" t="str">
        <f>_xll.EVPRO("Finance",$C333,"Inv_Type")</f>
        <v>Inv_Equity</v>
      </c>
      <c r="B333" s="27" t="str">
        <f t="shared" si="10"/>
        <v>Bay View Rehabilitation Hospital</v>
      </c>
      <c r="C333" s="27" t="str">
        <f t="shared" si="11"/>
        <v>S09183 - Bay View Rehabilitation Hospital</v>
      </c>
    </row>
    <row r="334" spans="1:3">
      <c r="A334" s="27" t="str">
        <f>_xll.EVPRO("Finance",$C334,"Inv_Type")</f>
        <v>Inv_Equity</v>
      </c>
      <c r="B334" s="27" t="str">
        <f t="shared" si="10"/>
        <v>Bay View Rehabilitation Hospital</v>
      </c>
      <c r="C334" s="27" t="str">
        <f t="shared" si="11"/>
        <v>S09183 - Bay View Rehabilitation Hospital</v>
      </c>
    </row>
    <row r="335" spans="1:3">
      <c r="A335" s="27" t="str">
        <f>_xll.EVPRO("Finance",$C335,"Inv_Type")</f>
        <v>Inv_Equity</v>
      </c>
      <c r="B335" s="27" t="str">
        <f t="shared" si="10"/>
        <v>Bay View Rehabilitation Hospital</v>
      </c>
      <c r="C335" s="27" t="str">
        <f t="shared" si="11"/>
        <v>S09183 - Bay View Rehabilitation Hospital</v>
      </c>
    </row>
    <row r="336" spans="1:3">
      <c r="A336" s="27" t="str">
        <f>_xll.EVPRO("Finance",$C336,"Inv_Type")</f>
        <v>Inv_Equity</v>
      </c>
      <c r="B336" s="27" t="str">
        <f t="shared" si="10"/>
        <v>Bay View Rehabilitation Hospital</v>
      </c>
      <c r="C336" s="27" t="str">
        <f t="shared" si="11"/>
        <v>S09183 - Bay View Rehabilitation Hospital</v>
      </c>
    </row>
    <row r="337" spans="1:3">
      <c r="A337" s="27" t="str">
        <f>_xll.EVPRO("Finance",$C337,"Inv_Type")</f>
        <v>Inv_Equity</v>
      </c>
      <c r="B337" s="27" t="str">
        <f t="shared" si="10"/>
        <v>Bay View Rehabilitation Hospital</v>
      </c>
      <c r="C337" s="27" t="str">
        <f t="shared" si="11"/>
        <v>S09183 - Bay View Rehabilitation Hospital</v>
      </c>
    </row>
    <row r="338" spans="1:3">
      <c r="A338" s="27" t="str">
        <f>_xll.EVPRO("Finance",$C338,"Inv_Type")</f>
        <v>Inv_Equity</v>
      </c>
      <c r="B338" s="27" t="str">
        <f t="shared" si="10"/>
        <v>Bay View Rehabilitation Hospital</v>
      </c>
      <c r="C338" s="27" t="str">
        <f t="shared" si="11"/>
        <v>S09183 - Bay View Rehabilitation Hospital</v>
      </c>
    </row>
    <row r="339" spans="1:3">
      <c r="A339" s="27" t="str">
        <f>_xll.EVPRO("Finance",$C339,"Inv_Type")</f>
        <v>Inv_Equity</v>
      </c>
      <c r="B339" s="27" t="str">
        <f t="shared" si="10"/>
        <v>Bay View Rehabilitation Hospital</v>
      </c>
      <c r="C339" s="27" t="str">
        <f t="shared" si="11"/>
        <v>S09183 - Bay View Rehabilitation Hospital</v>
      </c>
    </row>
    <row r="340" spans="1:3">
      <c r="A340" s="27" t="str">
        <f>_xll.EVPRO("Finance",$C340,"Inv_Type")</f>
        <v>Inv_Equity</v>
      </c>
      <c r="B340" s="27" t="str">
        <f t="shared" si="10"/>
        <v>Bay View Rehabilitation Hospital</v>
      </c>
      <c r="C340" s="27" t="str">
        <f t="shared" si="11"/>
        <v>S09183 - Bay View Rehabilitation Hospital</v>
      </c>
    </row>
    <row r="341" spans="1:3">
      <c r="A341" s="27" t="str">
        <f>_xll.EVPRO("Finance",$C341,"Inv_Type")</f>
        <v>Inv_Equity</v>
      </c>
      <c r="B341" s="27" t="str">
        <f t="shared" si="10"/>
        <v>Bay View Rehabilitation Hospital</v>
      </c>
      <c r="C341" s="27" t="str">
        <f t="shared" si="11"/>
        <v>S09183 - Bay View Rehabilitation Hospital</v>
      </c>
    </row>
    <row r="342" spans="1:3">
      <c r="A342" s="27" t="str">
        <f>_xll.EVPRO("Finance",$C342,"Inv_Type")</f>
        <v>Inv_Equity</v>
      </c>
      <c r="B342" s="27" t="str">
        <f t="shared" si="10"/>
        <v>Bay View Rehabilitation Hospital</v>
      </c>
      <c r="C342" s="27" t="str">
        <f t="shared" si="11"/>
        <v>S09183 - Bay View Rehabilitation Hospital</v>
      </c>
    </row>
    <row r="343" spans="1:3">
      <c r="A343" s="27" t="str">
        <f>_xll.EVPRO("Finance",$C343,"Inv_Type")</f>
        <v>Inv_Equity</v>
      </c>
      <c r="B343" s="27" t="str">
        <f t="shared" si="10"/>
        <v>Bay View Rehabilitation Hospital</v>
      </c>
      <c r="C343" s="27" t="str">
        <f t="shared" si="11"/>
        <v>S09183 - Bay View Rehabilitation Hospital</v>
      </c>
    </row>
    <row r="344" spans="1:3">
      <c r="A344" s="27" t="str">
        <f>_xll.EVPRO("Finance",$C344,"Inv_Type")</f>
        <v>Inv_Equity</v>
      </c>
      <c r="B344" s="27" t="str">
        <f t="shared" si="10"/>
        <v>Bay View Rehabilitation Hospital</v>
      </c>
      <c r="C344" s="27" t="str">
        <f t="shared" si="11"/>
        <v>S09183 - Bay View Rehabilitation Hospital</v>
      </c>
    </row>
    <row r="345" spans="1:3">
      <c r="A345" s="27" t="str">
        <f>_xll.EVPRO("Finance",$C345,"Inv_Type")</f>
        <v>Inv_Equity</v>
      </c>
      <c r="B345" s="27" t="str">
        <f t="shared" si="10"/>
        <v>Bay View Rehabilitation Hospital</v>
      </c>
      <c r="C345" s="27" t="str">
        <f t="shared" si="11"/>
        <v>S09183 - Bay View Rehabilitation Hospital</v>
      </c>
    </row>
    <row r="346" spans="1:3">
      <c r="A346" s="27" t="str">
        <f>_xll.EVPRO("Finance",$C346,"Inv_Type")</f>
        <v>Inv_Equity</v>
      </c>
      <c r="B346" s="27" t="str">
        <f t="shared" si="10"/>
        <v>Bay View Rehabilitation Hospital</v>
      </c>
      <c r="C346" s="27" t="str">
        <f t="shared" si="11"/>
        <v>S09183 - Bay View Rehabilitation Hospital</v>
      </c>
    </row>
    <row r="347" spans="1:3">
      <c r="A347" s="27" t="str">
        <f>_xll.EVPRO("Finance",$C347,"Inv_Type")</f>
        <v>Inv_Equity</v>
      </c>
      <c r="B347" s="27" t="str">
        <f t="shared" si="10"/>
        <v>Bay View Rehabilitation Hospital</v>
      </c>
      <c r="C347" s="27" t="str">
        <f t="shared" si="11"/>
        <v>S09183 - Bay View Rehabilitation Hospital</v>
      </c>
    </row>
    <row r="348" spans="1:3">
      <c r="A348" s="27" t="str">
        <f>_xll.EVPRO("Finance",$C348,"Inv_Type")</f>
        <v>Inv_Equity</v>
      </c>
      <c r="B348" s="27" t="str">
        <f t="shared" si="10"/>
        <v>Bay View Rehabilitation Hospital</v>
      </c>
      <c r="C348" s="27" t="str">
        <f t="shared" si="11"/>
        <v>S09183 - Bay View Rehabilitation Hospital</v>
      </c>
    </row>
    <row r="349" spans="1:3">
      <c r="A349" s="27" t="str">
        <f>_xll.EVPRO("Finance",$C349,"Inv_Type")</f>
        <v>Inv_Equity</v>
      </c>
      <c r="B349" s="27" t="str">
        <f t="shared" si="10"/>
        <v>Bay View Rehabilitation Hospital</v>
      </c>
      <c r="C349" s="27" t="str">
        <f t="shared" si="11"/>
        <v>S09183 - Bay View Rehabilitation Hospital</v>
      </c>
    </row>
    <row r="350" spans="1:3">
      <c r="A350" s="27" t="str">
        <f>_xll.EVPRO("Finance",$C350,"Inv_Type")</f>
        <v>Inv_Equity</v>
      </c>
      <c r="B350" s="27" t="str">
        <f t="shared" si="10"/>
        <v>Bay View Rehabilitation Hospital</v>
      </c>
      <c r="C350" s="27" t="str">
        <f t="shared" si="11"/>
        <v>S09183 - Bay View Rehabilitation Hospital</v>
      </c>
    </row>
    <row r="351" spans="1:3">
      <c r="A351" s="27" t="str">
        <f>_xll.EVPRO("Finance",$C351,"Inv_Type")</f>
        <v>Inv_Equity</v>
      </c>
      <c r="B351" s="27" t="str">
        <f t="shared" si="10"/>
        <v>Bay View Rehabilitation Hospital</v>
      </c>
      <c r="C351" s="27" t="str">
        <f t="shared" si="11"/>
        <v>S09183 - Bay View Rehabilitation Hospital</v>
      </c>
    </row>
    <row r="352" spans="1:3">
      <c r="A352" s="27" t="str">
        <f>_xll.EVPRO("Finance",$C352,"Inv_Type")</f>
        <v>Inv_Equity</v>
      </c>
      <c r="B352" s="27" t="str">
        <f t="shared" si="10"/>
        <v>Bay View Rehabilitation Hospital</v>
      </c>
      <c r="C352" s="27" t="str">
        <f t="shared" si="11"/>
        <v>S09183 - Bay View Rehabilitation Hospital</v>
      </c>
    </row>
    <row r="353" spans="1:3">
      <c r="A353" s="27" t="str">
        <f>_xll.EVPRO("Finance",$C353,"Inv_Type")</f>
        <v>Inv_Equity</v>
      </c>
      <c r="B353" s="27" t="str">
        <f t="shared" si="10"/>
        <v>Bay View Rehabilitation Hospital</v>
      </c>
      <c r="C353" s="27" t="str">
        <f t="shared" si="11"/>
        <v>S09183 - Bay View Rehabilitation Hospital</v>
      </c>
    </row>
    <row r="354" spans="1:3">
      <c r="A354" s="27" t="str">
        <f>_xll.EVPRO("Finance",$C354,"Inv_Type")</f>
        <v>Inv_Equity</v>
      </c>
      <c r="B354" s="27" t="str">
        <f t="shared" si="10"/>
        <v>Bay View Rehabilitation Hospital</v>
      </c>
      <c r="C354" s="27" t="str">
        <f t="shared" si="11"/>
        <v>S09183 - Bay View Rehabilitation Hospital</v>
      </c>
    </row>
    <row r="355" spans="1:3">
      <c r="A355" s="27" t="str">
        <f>_xll.EVPRO("Finance",$C355,"Inv_Type")</f>
        <v>Inv_Equity</v>
      </c>
      <c r="B355" s="27" t="str">
        <f t="shared" si="10"/>
        <v>Bay View Rehabilitation Hospital</v>
      </c>
      <c r="C355" s="27" t="str">
        <f t="shared" si="11"/>
        <v>S09183 - Bay View Rehabilitation Hospital</v>
      </c>
    </row>
    <row r="356" spans="1:3">
      <c r="A356" s="27" t="str">
        <f>_xll.EVPRO("Finance",$C356,"Inv_Type")</f>
        <v>Inv_Equity</v>
      </c>
      <c r="B356" s="27" t="str">
        <f t="shared" si="10"/>
        <v>Bay View Rehabilitation Hospital</v>
      </c>
      <c r="C356" s="27" t="str">
        <f t="shared" si="11"/>
        <v>S09183 - Bay View Rehabilitation Hospital</v>
      </c>
    </row>
    <row r="357" spans="1:3">
      <c r="A357" s="27" t="str">
        <f>_xll.EVPRO("Finance",$C357,"Inv_Type")</f>
        <v>Inv_Equity</v>
      </c>
      <c r="B357" s="27" t="str">
        <f t="shared" si="10"/>
        <v>Bay View Rehabilitation Hospital</v>
      </c>
      <c r="C357" s="27" t="str">
        <f t="shared" si="11"/>
        <v>S09183 - Bay View Rehabilitation Hospital</v>
      </c>
    </row>
    <row r="358" spans="1:3">
      <c r="A358" s="27" t="str">
        <f>_xll.EVPRO("Finance",$C358,"Inv_Type")</f>
        <v>Inv_Equity</v>
      </c>
      <c r="B358" s="27" t="str">
        <f t="shared" si="10"/>
        <v>Bay View Rehabilitation Hospital</v>
      </c>
      <c r="C358" s="27" t="str">
        <f t="shared" si="11"/>
        <v>S09183 - Bay View Rehabilitation Hospital</v>
      </c>
    </row>
    <row r="359" spans="1:3">
      <c r="A359" s="27" t="str">
        <f>_xll.EVPRO("Finance",$C359,"Inv_Type")</f>
        <v>Inv_Equity</v>
      </c>
      <c r="B359" s="27" t="str">
        <f t="shared" si="10"/>
        <v>Bay View Rehabilitation Hospital</v>
      </c>
      <c r="C359" s="27" t="str">
        <f t="shared" si="11"/>
        <v>S09183 - Bay View Rehabilitation Hospital</v>
      </c>
    </row>
    <row r="360" spans="1:3">
      <c r="A360" s="27" t="str">
        <f>_xll.EVPRO("Finance",$C360,"Inv_Type")</f>
        <v>Inv_Equity</v>
      </c>
      <c r="B360" s="27" t="str">
        <f t="shared" si="10"/>
        <v>Bay View Rehabilitation Hospital</v>
      </c>
      <c r="C360" s="27" t="str">
        <f t="shared" si="11"/>
        <v>S09183 - Bay View Rehabilitation Hospital</v>
      </c>
    </row>
    <row r="361" spans="1:3">
      <c r="A361" s="27" t="str">
        <f>_xll.EVPRO("Finance",$C361,"Inv_Type")</f>
        <v>Inv_Equity</v>
      </c>
      <c r="B361" s="27" t="str">
        <f t="shared" si="10"/>
        <v>Bay View Rehabilitation Hospital</v>
      </c>
      <c r="C361" s="27" t="str">
        <f t="shared" si="11"/>
        <v>S09183 - Bay View Rehabilitation Hospital</v>
      </c>
    </row>
    <row r="362" spans="1:3">
      <c r="A362" s="27" t="str">
        <f>_xll.EVPRO("Finance",$C362,"Inv_Type")</f>
        <v>Inv_Equity</v>
      </c>
      <c r="B362" s="27" t="str">
        <f t="shared" si="10"/>
        <v>Bay View Rehabilitation Hospital</v>
      </c>
      <c r="C362" s="27" t="str">
        <f t="shared" si="11"/>
        <v>S09183 - Bay View Rehabilitation Hospital</v>
      </c>
    </row>
    <row r="363" spans="1:3">
      <c r="A363" s="27" t="str">
        <f>_xll.EVPRO("Finance",$C363,"Inv_Type")</f>
        <v>Inv_Equity</v>
      </c>
      <c r="B363" s="27" t="str">
        <f t="shared" si="10"/>
        <v>Bay View Rehabilitation Hospital</v>
      </c>
      <c r="C363" s="27" t="str">
        <f t="shared" si="11"/>
        <v>S09183 - Bay View Rehabilitation Hospital</v>
      </c>
    </row>
    <row r="364" spans="1:3">
      <c r="A364" s="27" t="str">
        <f>_xll.EVPRO("Finance",$C364,"Inv_Type")</f>
        <v>Inv_Equity</v>
      </c>
      <c r="B364" s="27" t="str">
        <f t="shared" si="10"/>
        <v>Bay View Rehabilitation Hospital</v>
      </c>
      <c r="C364" s="27" t="str">
        <f t="shared" si="11"/>
        <v>S09183 - Bay View Rehabilitation Hospital</v>
      </c>
    </row>
    <row r="365" spans="1:3">
      <c r="A365" s="27" t="str">
        <f>_xll.EVPRO("Finance",$C365,"Inv_Type")</f>
        <v>Inv_Equity</v>
      </c>
      <c r="B365" s="27" t="str">
        <f t="shared" si="10"/>
        <v>Bay View Rehabilitation Hospital</v>
      </c>
      <c r="C365" s="27" t="str">
        <f t="shared" si="11"/>
        <v>S09183 - Bay View Rehabilitation Hospital</v>
      </c>
    </row>
    <row r="366" spans="1:3">
      <c r="A366" s="27" t="str">
        <f>_xll.EVPRO("Finance",$C366,"Inv_Type")</f>
        <v>Inv_Equity</v>
      </c>
      <c r="B366" s="27" t="str">
        <f t="shared" si="10"/>
        <v>Bay View Rehabilitation Hospital</v>
      </c>
      <c r="C366" s="27" t="str">
        <f t="shared" si="11"/>
        <v>S09183 - Bay View Rehabilitation Hospital</v>
      </c>
    </row>
    <row r="367" spans="1:3">
      <c r="A367" s="27" t="str">
        <f>_xll.EVPRO("Finance",$C367,"Inv_Type")</f>
        <v>Inv_Equity</v>
      </c>
      <c r="B367" s="27" t="str">
        <f t="shared" si="10"/>
        <v>Bay View Rehabilitation Hospital</v>
      </c>
      <c r="C367" s="27" t="str">
        <f t="shared" si="11"/>
        <v>S09183 - Bay View Rehabilitation Hospital</v>
      </c>
    </row>
    <row r="368" spans="1:3">
      <c r="A368" s="27" t="str">
        <f>_xll.EVPRO("Finance",$C368,"Inv_Type")</f>
        <v>Inv_Equity</v>
      </c>
      <c r="B368" s="27" t="str">
        <f t="shared" si="10"/>
        <v>Bay View Rehabilitation Hospital</v>
      </c>
      <c r="C368" s="27" t="str">
        <f t="shared" si="11"/>
        <v>S09183 - Bay View Rehabilitation Hospital</v>
      </c>
    </row>
    <row r="369" spans="1:3">
      <c r="A369" s="27" t="str">
        <f>_xll.EVPRO("Finance",$C369,"Inv_Type")</f>
        <v>Inv_Equity</v>
      </c>
      <c r="B369" s="27" t="str">
        <f t="shared" si="10"/>
        <v>Bay View Rehabilitation Hospital</v>
      </c>
      <c r="C369" s="27" t="str">
        <f t="shared" si="11"/>
        <v>S09183 - Bay View Rehabilitation Hospital</v>
      </c>
    </row>
    <row r="370" spans="1:3">
      <c r="A370" s="27" t="str">
        <f>_xll.EVPRO("Finance",$C370,"Inv_Type")</f>
        <v>Inv_Equity</v>
      </c>
      <c r="B370" s="27" t="str">
        <f t="shared" si="10"/>
        <v>Bay View Rehabilitation Hospital</v>
      </c>
      <c r="C370" s="27" t="str">
        <f t="shared" si="11"/>
        <v>S09183 - Bay View Rehabilitation Hospital</v>
      </c>
    </row>
    <row r="371" spans="1:3">
      <c r="A371" s="27" t="str">
        <f>_xll.EVPRO("Finance",$C371,"Inv_Type")</f>
        <v>Inv_Equity</v>
      </c>
      <c r="B371" s="27" t="str">
        <f t="shared" si="10"/>
        <v>Bay View Rehabilitation Hospital</v>
      </c>
      <c r="C371" s="27" t="str">
        <f t="shared" si="11"/>
        <v>S09183 - Bay View Rehabilitation Hospital</v>
      </c>
    </row>
    <row r="372" spans="1:3">
      <c r="A372" s="27" t="str">
        <f>_xll.EVPRO("Finance",$C372,"Inv_Type")</f>
        <v>Inv_Equity</v>
      </c>
      <c r="B372" s="27" t="str">
        <f t="shared" si="10"/>
        <v>Bay View Rehabilitation Hospital</v>
      </c>
      <c r="C372" s="27" t="str">
        <f t="shared" si="11"/>
        <v>S09183 - Bay View Rehabilitation Hospital</v>
      </c>
    </row>
    <row r="373" spans="1:3">
      <c r="A373" s="27" t="str">
        <f>_xll.EVPRO("Finance",$C373,"Inv_Type")</f>
        <v>Inv_Equity</v>
      </c>
      <c r="B373" s="27" t="str">
        <f t="shared" si="10"/>
        <v>Bay View Rehabilitation Hospital</v>
      </c>
      <c r="C373" s="27" t="str">
        <f t="shared" si="11"/>
        <v>S09183 - Bay View Rehabilitation Hospital</v>
      </c>
    </row>
    <row r="374" spans="1:3">
      <c r="A374" s="27" t="str">
        <f>_xll.EVPRO("Finance",$C374,"Inv_Type")</f>
        <v>Inv_Equity</v>
      </c>
      <c r="B374" s="27" t="str">
        <f t="shared" si="10"/>
        <v>Bay View Rehabilitation Hospital</v>
      </c>
      <c r="C374" s="27" t="str">
        <f t="shared" si="11"/>
        <v>S09183 - Bay View Rehabilitation Hospital</v>
      </c>
    </row>
    <row r="375" spans="1:3">
      <c r="A375" s="27" t="str">
        <f>_xll.EVPRO("Finance",$C375,"Inv_Type")</f>
        <v>Inv_Equity</v>
      </c>
      <c r="B375" s="27" t="str">
        <f t="shared" si="10"/>
        <v>Bay View Rehabilitation Hospital</v>
      </c>
      <c r="C375" s="27" t="str">
        <f t="shared" si="11"/>
        <v>S09183 - Bay View Rehabilitation Hospital</v>
      </c>
    </row>
    <row r="376" spans="1:3">
      <c r="A376" s="27" t="str">
        <f>_xll.EVPRO("Finance",$C376,"Inv_Type")</f>
        <v>Inv_Equity</v>
      </c>
      <c r="B376" s="27" t="str">
        <f t="shared" si="10"/>
        <v>Bay View Rehabilitation Hospital</v>
      </c>
      <c r="C376" s="27" t="str">
        <f t="shared" si="11"/>
        <v>S09183 - Bay View Rehabilitation Hospital</v>
      </c>
    </row>
    <row r="377" spans="1:3">
      <c r="A377" s="27" t="str">
        <f>_xll.EVPRO("Finance",$C377,"Inv_Type")</f>
        <v>Inv_Equity</v>
      </c>
      <c r="B377" s="27" t="str">
        <f t="shared" si="10"/>
        <v>Bay View Rehabilitation Hospital</v>
      </c>
      <c r="C377" s="27" t="str">
        <f t="shared" si="11"/>
        <v>S09183 - Bay View Rehabilitation Hospital</v>
      </c>
    </row>
    <row r="378" spans="1:3">
      <c r="A378" s="27" t="str">
        <f>_xll.EVPRO("Finance",$C378,"Inv_Type")</f>
        <v>Inv_Equity</v>
      </c>
      <c r="B378" s="27" t="str">
        <f t="shared" si="10"/>
        <v>Bay View Rehabilitation Hospital</v>
      </c>
      <c r="C378" s="27" t="str">
        <f t="shared" si="11"/>
        <v>S09183 - Bay View Rehabilitation Hospital</v>
      </c>
    </row>
    <row r="379" spans="1:3">
      <c r="A379" s="27" t="str">
        <f>_xll.EVPRO("Finance",$C379,"Inv_Type")</f>
        <v>Inv_Equity</v>
      </c>
      <c r="B379" s="27" t="str">
        <f t="shared" si="10"/>
        <v>Bay View Rehabilitation Hospital</v>
      </c>
      <c r="C379" s="27" t="str">
        <f t="shared" si="11"/>
        <v>S09183 - Bay View Rehabilitation Hospital</v>
      </c>
    </row>
    <row r="380" spans="1:3">
      <c r="A380" s="27" t="str">
        <f>_xll.EVPRO("Finance",$C380,"Inv_Type")</f>
        <v>Inv_Equity</v>
      </c>
      <c r="B380" s="27" t="str">
        <f t="shared" si="10"/>
        <v>Bay View Rehabilitation Hospital</v>
      </c>
      <c r="C380" s="27" t="str">
        <f t="shared" si="11"/>
        <v>S09183 - Bay View Rehabilitation Hospital</v>
      </c>
    </row>
    <row r="381" spans="1:3">
      <c r="A381" s="27" t="str">
        <f>_xll.EVPRO("Finance",$C381,"Inv_Type")</f>
        <v>Inv_Equity</v>
      </c>
      <c r="B381" s="27" t="str">
        <f t="shared" si="10"/>
        <v>Bay View Rehabilitation Hospital</v>
      </c>
      <c r="C381" s="27" t="str">
        <f t="shared" si="11"/>
        <v>S09183 - Bay View Rehabilitation Hospital</v>
      </c>
    </row>
    <row r="382" spans="1:3">
      <c r="A382" s="27" t="str">
        <f>_xll.EVPRO("Finance",$C382,"Inv_Type")</f>
        <v>Inv_Equity</v>
      </c>
      <c r="B382" s="27" t="str">
        <f t="shared" si="10"/>
        <v>Bay View Rehabilitation Hospital</v>
      </c>
      <c r="C382" s="27" t="str">
        <f t="shared" si="11"/>
        <v>S09183 - Bay View Rehabilitation Hospital</v>
      </c>
    </row>
    <row r="383" spans="1:3">
      <c r="A383" s="27" t="str">
        <f>_xll.EVPRO("Finance",$C383,"Inv_Type")</f>
        <v>Inv_Equity</v>
      </c>
      <c r="B383" s="27" t="str">
        <f t="shared" si="10"/>
        <v>Bay View Rehabilitation Hospital</v>
      </c>
      <c r="C383" s="27" t="str">
        <f t="shared" si="11"/>
        <v>S09183 - Bay View Rehabilitation Hospital</v>
      </c>
    </row>
    <row r="384" spans="1:3">
      <c r="A384" s="27" t="str">
        <f>_xll.EVPRO("Finance",$C384,"Inv_Type")</f>
        <v>Inv_Equity</v>
      </c>
      <c r="B384" s="27" t="str">
        <f t="shared" si="10"/>
        <v>Bay View Rehabilitation Hospital</v>
      </c>
      <c r="C384" s="27" t="str">
        <f t="shared" si="11"/>
        <v>S09183 - Bay View Rehabilitation Hospital</v>
      </c>
    </row>
    <row r="385" spans="1:3">
      <c r="A385" s="27"/>
      <c r="B385" s="27"/>
      <c r="C385" s="27"/>
    </row>
  </sheetData>
  <pageMargins left="0.7" right="0.7" top="0.75" bottom="0.75" header="0.3" footer="0.3"/>
  <customProperties>
    <customPr name="EpmWorksheetKeyString_GUID" r:id="rId1"/>
    <customPr name="FPMExcelClientCellBasedFunctionStatus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1025" r:id="rId6" name="FPMExcelClientSheetOptions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1190625</xdr:colOff>
                <xdr:row>0</xdr:row>
                <xdr:rowOff>0</xdr:rowOff>
              </to>
            </anchor>
          </controlPr>
        </control>
      </mc:Choice>
      <mc:Fallback>
        <control shapeId="1025" r:id="rId6" name="FPMExcelClientSheetOptionstb1"/>
      </mc:Fallback>
    </mc:AlternateContent>
    <mc:AlternateContent xmlns:mc="http://schemas.openxmlformats.org/markup-compatibility/2006">
      <mc:Choice Requires="x14">
        <control shapeId="1026" r:id="rId8" name="ConnectionDescriptorsInfotb1">
          <controlPr defaultSize="0" autoLine="0" autoPict="0" r:id="rId9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1190625</xdr:colOff>
                <xdr:row>0</xdr:row>
                <xdr:rowOff>0</xdr:rowOff>
              </to>
            </anchor>
          </controlPr>
        </control>
      </mc:Choice>
      <mc:Fallback>
        <control shapeId="1026" r:id="rId8" name="ConnectionDescriptorsInfotb1"/>
      </mc:Fallback>
    </mc:AlternateContent>
    <mc:AlternateContent xmlns:mc="http://schemas.openxmlformats.org/markup-compatibility/2006">
      <mc:Choice Requires="x14">
        <control shapeId="1027" r:id="rId10" name="MultipleReportManagerInfotb1">
          <controlPr defaultSize="0" autoLine="0" autoPict="0" r:id="rId11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1190625</xdr:colOff>
                <xdr:row>0</xdr:row>
                <xdr:rowOff>0</xdr:rowOff>
              </to>
            </anchor>
          </controlPr>
        </control>
      </mc:Choice>
      <mc:Fallback>
        <control shapeId="1027" r:id="rId10" name="MultipleReportManagerInfotb1"/>
      </mc:Fallback>
    </mc:AlternateContent>
    <mc:AlternateContent xmlns:mc="http://schemas.openxmlformats.org/markup-compatibility/2006">
      <mc:Choice Requires="x14">
        <control shapeId="1028" r:id="rId12" name="AnalyzerDynReport000tb1">
          <controlPr defaultSize="0" autoLine="0" autoPict="0" r:id="rId13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1190625</xdr:colOff>
                <xdr:row>0</xdr:row>
                <xdr:rowOff>0</xdr:rowOff>
              </to>
            </anchor>
          </controlPr>
        </control>
      </mc:Choice>
      <mc:Fallback>
        <control shapeId="1028" r:id="rId12" name="AnalyzerDynReport000tb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566"/>
  <sheetViews>
    <sheetView showGridLines="0" view="pageBreakPreview" topLeftCell="E1" zoomScale="90" zoomScaleNormal="100" zoomScaleSheetLayoutView="90" workbookViewId="0">
      <selection activeCell="E1" sqref="E1"/>
    </sheetView>
  </sheetViews>
  <sheetFormatPr defaultRowHeight="15" outlineLevelRow="1" outlineLevelCol="1"/>
  <cols>
    <col min="1" max="2" width="9.140625" hidden="1" customWidth="1" outlineLevel="1"/>
    <col min="3" max="3" width="37.42578125" hidden="1" customWidth="1" outlineLevel="1"/>
    <col min="4" max="4" width="45.85546875" hidden="1" customWidth="1" outlineLevel="1"/>
    <col min="5" max="5" width="2.5703125" customWidth="1" collapsed="1"/>
    <col min="6" max="6" width="46.7109375" bestFit="1" customWidth="1"/>
    <col min="7" max="7" width="14.28515625" bestFit="1" customWidth="1"/>
    <col min="8" max="8" width="14.28515625" style="27" bestFit="1" customWidth="1"/>
    <col min="9" max="9" width="14.28515625" style="324" bestFit="1" customWidth="1"/>
    <col min="10" max="10" width="14.28515625" style="27" bestFit="1" customWidth="1"/>
    <col min="11" max="11" width="14.28515625" style="324" bestFit="1" customWidth="1"/>
    <col min="12" max="12" width="14.28515625" style="27" bestFit="1" customWidth="1"/>
    <col min="13" max="13" width="14.28515625" style="324" bestFit="1" customWidth="1"/>
    <col min="14" max="15" width="14.28515625" bestFit="1" customWidth="1"/>
    <col min="16" max="16" width="11.5703125" bestFit="1" customWidth="1"/>
  </cols>
  <sheetData>
    <row r="1" spans="1:15">
      <c r="F1" s="25" t="s">
        <v>10</v>
      </c>
      <c r="G1" s="24">
        <f t="shared" ref="G1:M1" si="0">EDATE(G$3,1)-G$3</f>
        <v>31</v>
      </c>
      <c r="H1" s="311">
        <f t="shared" si="0"/>
        <v>28</v>
      </c>
      <c r="I1" s="323">
        <f t="shared" si="0"/>
        <v>31</v>
      </c>
      <c r="J1" s="311">
        <f t="shared" si="0"/>
        <v>30</v>
      </c>
      <c r="K1" s="323">
        <f t="shared" si="0"/>
        <v>31</v>
      </c>
      <c r="L1" s="311">
        <f t="shared" si="0"/>
        <v>30</v>
      </c>
      <c r="M1" s="323">
        <f t="shared" si="0"/>
        <v>31</v>
      </c>
    </row>
    <row r="2" spans="1:15" hidden="1" outlineLevel="1">
      <c r="G2">
        <v>0</v>
      </c>
      <c r="H2" s="27">
        <f t="shared" ref="H2:M2" si="1">G2+1</f>
        <v>1</v>
      </c>
      <c r="I2" s="324">
        <f t="shared" si="1"/>
        <v>2</v>
      </c>
      <c r="J2" s="27">
        <f t="shared" si="1"/>
        <v>3</v>
      </c>
      <c r="K2" s="324">
        <f t="shared" si="1"/>
        <v>4</v>
      </c>
      <c r="L2" s="27">
        <f t="shared" si="1"/>
        <v>5</v>
      </c>
      <c r="M2" s="324">
        <f t="shared" si="1"/>
        <v>6</v>
      </c>
    </row>
    <row r="3" spans="1:15" hidden="1" outlineLevel="1">
      <c r="G3" s="6">
        <v>44197</v>
      </c>
      <c r="H3" s="312">
        <f t="shared" ref="H3:M3" si="2">EDATE(G3,1)</f>
        <v>44228</v>
      </c>
      <c r="I3" s="325">
        <f t="shared" si="2"/>
        <v>44256</v>
      </c>
      <c r="J3" s="312">
        <f t="shared" si="2"/>
        <v>44287</v>
      </c>
      <c r="K3" s="325">
        <f t="shared" si="2"/>
        <v>44317</v>
      </c>
      <c r="L3" s="312">
        <f t="shared" si="2"/>
        <v>44348</v>
      </c>
      <c r="M3" s="325">
        <f t="shared" si="2"/>
        <v>44378</v>
      </c>
    </row>
    <row r="4" spans="1:15" collapsed="1">
      <c r="F4" s="7" t="str">
        <f>MID('BPC Data'!$D$1,FIND("-",'BPC Data'!$D$1)+2,1000)</f>
        <v>Meridian Health Care Management</v>
      </c>
      <c r="G4" s="6"/>
      <c r="H4" s="312"/>
      <c r="I4" s="312"/>
      <c r="J4" s="312"/>
      <c r="K4" s="312"/>
      <c r="L4" s="312"/>
      <c r="M4" s="312"/>
    </row>
    <row r="5" spans="1:15">
      <c r="F5" s="7" t="str">
        <f>"Trailing "&amp;COUNT(G3:M3)&amp;" Month Financial Summary"</f>
        <v>Trailing 7 Month Financial Summary</v>
      </c>
      <c r="G5" s="6"/>
      <c r="H5" s="312"/>
      <c r="I5" s="312"/>
      <c r="J5" s="312"/>
      <c r="K5" s="312"/>
      <c r="L5" s="312"/>
      <c r="M5" s="312"/>
    </row>
    <row r="6" spans="1:15">
      <c r="F6" s="7" t="str">
        <f>"As of "&amp;TEXT(EOMONTH(MAX($I$3:$M$3),0),"MMM DD, YYYY")</f>
        <v>As of Jul 31, 2021</v>
      </c>
      <c r="G6" s="6"/>
      <c r="H6" s="312"/>
      <c r="I6" s="312"/>
      <c r="J6" s="312"/>
      <c r="K6" s="312"/>
      <c r="L6" s="312"/>
      <c r="M6" s="312"/>
    </row>
    <row r="7" spans="1:15">
      <c r="I7" s="27"/>
      <c r="K7" s="27"/>
      <c r="M7" s="27"/>
    </row>
    <row r="8" spans="1:15">
      <c r="F8" s="20"/>
      <c r="G8" s="10" t="str">
        <f t="shared" ref="G8:M8" si="3">TEXT(G$3,"MMM YYYY")</f>
        <v>Jan 2021</v>
      </c>
      <c r="H8" s="313" t="str">
        <f t="shared" si="3"/>
        <v>Feb 2021</v>
      </c>
      <c r="I8" s="10" t="str">
        <f t="shared" si="3"/>
        <v>Mar 2021</v>
      </c>
      <c r="J8" s="313" t="str">
        <f t="shared" si="3"/>
        <v>Apr 2021</v>
      </c>
      <c r="K8" s="10" t="str">
        <f t="shared" si="3"/>
        <v>May 2021</v>
      </c>
      <c r="L8" s="313" t="str">
        <f t="shared" si="3"/>
        <v>Jun 2021</v>
      </c>
      <c r="M8" s="10" t="str">
        <f t="shared" si="3"/>
        <v>Jul 2021</v>
      </c>
      <c r="N8" s="121" t="s">
        <v>20</v>
      </c>
      <c r="O8" s="121"/>
    </row>
    <row r="9" spans="1:15" s="5" customFormat="1">
      <c r="A9" s="5">
        <v>1</v>
      </c>
      <c r="F9" s="21" t="str">
        <f>INDEX(PropertyList!$D:$D,MATCH(Summary!$A9,PropertyList!$C:$C,0))</f>
        <v>Las Vegas Post Acute &amp; Rehabilitation</v>
      </c>
      <c r="G9" s="11"/>
      <c r="H9" s="314"/>
      <c r="I9" s="11"/>
      <c r="J9" s="314"/>
      <c r="K9" s="11"/>
      <c r="L9" s="314"/>
      <c r="M9" s="11"/>
    </row>
    <row r="10" spans="1:15" s="16" customFormat="1">
      <c r="A10" s="16">
        <f>IF(AND(F10&lt;&gt;"",D10=""),A9+1,A9)</f>
        <v>1</v>
      </c>
      <c r="C10" t="str">
        <f>$F9</f>
        <v>Las Vegas Post Acute &amp; Rehabilitation</v>
      </c>
      <c r="D10" s="3" t="s">
        <v>1</v>
      </c>
      <c r="F10" s="22" t="str">
        <f>_xll.EVDES(D10)</f>
        <v>Total Payor Patient Days</v>
      </c>
      <c r="G10" s="18">
        <f ca="1">SUMIFS(OFFSET('BPC Data'!$F:$F,0,Summary!G$2),'BPC Data'!$E:$E,Summary!$D10,'BPC Data'!$B:$B,Summary!$C10)</f>
        <v>2272</v>
      </c>
      <c r="H10" s="315">
        <f ca="1">SUMIFS(OFFSET('BPC Data'!$F:$F,0,Summary!H$2),'BPC Data'!$E:$E,Summary!$D10,'BPC Data'!$B:$B,Summary!$C10)</f>
        <v>2012</v>
      </c>
      <c r="I10" s="18">
        <f ca="1">SUMIFS(OFFSET('BPC Data'!$F:$F,0,Summary!I$2),'BPC Data'!$E:$E,Summary!$D10,'BPC Data'!$B:$B,Summary!$C10)</f>
        <v>2276</v>
      </c>
      <c r="J10" s="315">
        <f ca="1">SUMIFS(OFFSET('BPC Data'!$F:$F,0,Summary!J$2),'BPC Data'!$E:$E,Summary!$D10,'BPC Data'!$B:$B,Summary!$C10)</f>
        <v>2147</v>
      </c>
      <c r="K10" s="18">
        <f ca="1">SUMIFS(OFFSET('BPC Data'!$F:$F,0,Summary!K$2),'BPC Data'!$E:$E,Summary!$D10,'BPC Data'!$B:$B,Summary!$C10)</f>
        <v>2264</v>
      </c>
      <c r="L10" s="315">
        <f ca="1">SUMIFS(OFFSET('BPC Data'!$F:$F,0,Summary!L$2),'BPC Data'!$E:$E,Summary!$D10,'BPC Data'!$B:$B,Summary!$C10)</f>
        <v>2286</v>
      </c>
      <c r="M10" s="18">
        <f ca="1">SUMIFS(OFFSET('BPC Data'!$F:$F,0,Summary!M$2),'BPC Data'!$E:$E,Summary!$D10,'BPC Data'!$B:$B,Summary!$C10)</f>
        <v>2343</v>
      </c>
      <c r="N10" s="26">
        <f t="shared" ref="N10:N73" ca="1" si="4">SUM(M10)</f>
        <v>2343</v>
      </c>
    </row>
    <row r="11" spans="1:15" s="16" customFormat="1">
      <c r="A11" s="16">
        <f t="shared" ref="A11:A19" si="5">IF(AND(F11&lt;&gt;"",D11=""),A10+1,A10)</f>
        <v>1</v>
      </c>
      <c r="C11" t="str">
        <f>$F9</f>
        <v>Las Vegas Post Acute &amp; Rehabilitation</v>
      </c>
      <c r="D11" s="3" t="s">
        <v>9</v>
      </c>
      <c r="F11" s="22" t="str">
        <f>_xll.EVDES(D11)</f>
        <v>Total Available Beds</v>
      </c>
      <c r="G11" s="18">
        <f ca="1">SUMIFS(OFFSET('BPC Data'!$F:$F,0,Summary!G$2),'BPC Data'!$E:$E,Summary!$D11,'BPC Data'!$B:$B,Summary!$C11)</f>
        <v>79</v>
      </c>
      <c r="H11" s="315">
        <f ca="1">SUMIFS(OFFSET('BPC Data'!$F:$F,0,Summary!H$2),'BPC Data'!$E:$E,Summary!$D11,'BPC Data'!$B:$B,Summary!$C11)</f>
        <v>79</v>
      </c>
      <c r="I11" s="18">
        <f ca="1">SUMIFS(OFFSET('BPC Data'!$F:$F,0,Summary!I$2),'BPC Data'!$E:$E,Summary!$D11,'BPC Data'!$B:$B,Summary!$C11)</f>
        <v>79</v>
      </c>
      <c r="J11" s="315">
        <f ca="1">SUMIFS(OFFSET('BPC Data'!$F:$F,0,Summary!J$2),'BPC Data'!$E:$E,Summary!$D11,'BPC Data'!$B:$B,Summary!$C11)</f>
        <v>79</v>
      </c>
      <c r="K11" s="18">
        <f ca="1">SUMIFS(OFFSET('BPC Data'!$F:$F,0,Summary!K$2),'BPC Data'!$E:$E,Summary!$D11,'BPC Data'!$B:$B,Summary!$C11)</f>
        <v>79</v>
      </c>
      <c r="L11" s="315">
        <f ca="1">SUMIFS(OFFSET('BPC Data'!$F:$F,0,Summary!L$2),'BPC Data'!$E:$E,Summary!$D11,'BPC Data'!$B:$B,Summary!$C11)</f>
        <v>79</v>
      </c>
      <c r="M11" s="18">
        <f ca="1">SUMIFS(OFFSET('BPC Data'!$F:$F,0,Summary!M$2),'BPC Data'!$E:$E,Summary!$D11,'BPC Data'!$B:$B,Summary!$C11)</f>
        <v>79</v>
      </c>
      <c r="N11" s="26">
        <f t="shared" ca="1" si="4"/>
        <v>79</v>
      </c>
    </row>
    <row r="12" spans="1:15">
      <c r="A12" s="16">
        <f t="shared" si="5"/>
        <v>1</v>
      </c>
      <c r="C12" t="str">
        <f>$F9</f>
        <v>Las Vegas Post Acute &amp; Rehabilitation</v>
      </c>
      <c r="D12" s="3" t="s">
        <v>4</v>
      </c>
      <c r="F12" s="22" t="str">
        <f>_xll.EVDES(D12)</f>
        <v>Total Tenant Revenues</v>
      </c>
      <c r="G12" s="18">
        <f ca="1">SUMIFS(OFFSET('BPC Data'!$F:$F,0,Summary!G$2),'BPC Data'!$E:$E,Summary!$D12,'BPC Data'!$B:$B,Summary!$C12)</f>
        <v>1359504.32</v>
      </c>
      <c r="H12" s="315">
        <f ca="1">SUMIFS(OFFSET('BPC Data'!$F:$F,0,Summary!H$2),'BPC Data'!$E:$E,Summary!$D12,'BPC Data'!$B:$B,Summary!$C12)</f>
        <v>1295354.83</v>
      </c>
      <c r="I12" s="18">
        <f ca="1">SUMIFS(OFFSET('BPC Data'!$F:$F,0,Summary!I$2),'BPC Data'!$E:$E,Summary!$D12,'BPC Data'!$B:$B,Summary!$C12)</f>
        <v>1213945.82</v>
      </c>
      <c r="J12" s="315">
        <f ca="1">SUMIFS(OFFSET('BPC Data'!$F:$F,0,Summary!J$2),'BPC Data'!$E:$E,Summary!$D12,'BPC Data'!$B:$B,Summary!$C12)</f>
        <v>1207204.18</v>
      </c>
      <c r="K12" s="18">
        <f ca="1">SUMIFS(OFFSET('BPC Data'!$F:$F,0,Summary!K$2),'BPC Data'!$E:$E,Summary!$D12,'BPC Data'!$B:$B,Summary!$C12)</f>
        <v>1413605.7</v>
      </c>
      <c r="L12" s="315">
        <f ca="1">SUMIFS(OFFSET('BPC Data'!$F:$F,0,Summary!L$2),'BPC Data'!$E:$E,Summary!$D12,'BPC Data'!$B:$B,Summary!$C12)</f>
        <v>1363977.09</v>
      </c>
      <c r="M12" s="18">
        <f ca="1">SUMIFS(OFFSET('BPC Data'!$F:$F,0,Summary!M$2),'BPC Data'!$E:$E,Summary!$D12,'BPC Data'!$B:$B,Summary!$C12)</f>
        <v>3005376.43</v>
      </c>
      <c r="N12" s="26">
        <f t="shared" ca="1" si="4"/>
        <v>3005376.43</v>
      </c>
    </row>
    <row r="13" spans="1:15">
      <c r="A13" s="16">
        <f t="shared" si="5"/>
        <v>1</v>
      </c>
      <c r="C13" t="str">
        <f>$F9</f>
        <v>Las Vegas Post Acute &amp; Rehabilitation</v>
      </c>
      <c r="D13" s="3" t="s">
        <v>5</v>
      </c>
      <c r="F13" s="22" t="str">
        <f>_xll.EVDES(D13)</f>
        <v>Tenant Operating Expenses</v>
      </c>
      <c r="G13" s="18">
        <f ca="1">SUMIFS(OFFSET('BPC Data'!$F:$F,0,Summary!G$2),'BPC Data'!$E:$E,Summary!$D13,'BPC Data'!$B:$B,Summary!$C13)</f>
        <v>873793.01</v>
      </c>
      <c r="H13" s="315">
        <f ca="1">SUMIFS(OFFSET('BPC Data'!$F:$F,0,Summary!H$2),'BPC Data'!$E:$E,Summary!$D13,'BPC Data'!$B:$B,Summary!$C13)</f>
        <v>760116.38</v>
      </c>
      <c r="I13" s="18">
        <f ca="1">SUMIFS(OFFSET('BPC Data'!$F:$F,0,Summary!I$2),'BPC Data'!$E:$E,Summary!$D13,'BPC Data'!$B:$B,Summary!$C13)</f>
        <v>768753.49</v>
      </c>
      <c r="J13" s="315">
        <f ca="1">SUMIFS(OFFSET('BPC Data'!$F:$F,0,Summary!J$2),'BPC Data'!$E:$E,Summary!$D13,'BPC Data'!$B:$B,Summary!$C13)</f>
        <v>780884.13</v>
      </c>
      <c r="K13" s="18">
        <f ca="1">SUMIFS(OFFSET('BPC Data'!$F:$F,0,Summary!K$2),'BPC Data'!$E:$E,Summary!$D13,'BPC Data'!$B:$B,Summary!$C13)</f>
        <v>784720.1</v>
      </c>
      <c r="L13" s="315">
        <f ca="1">SUMIFS(OFFSET('BPC Data'!$F:$F,0,Summary!L$2),'BPC Data'!$E:$E,Summary!$D13,'BPC Data'!$B:$B,Summary!$C13)</f>
        <v>817860.81</v>
      </c>
      <c r="M13" s="18">
        <f ca="1">SUMIFS(OFFSET('BPC Data'!$F:$F,0,Summary!M$2),'BPC Data'!$E:$E,Summary!$D13,'BPC Data'!$B:$B,Summary!$C13)</f>
        <v>832812.87</v>
      </c>
      <c r="N13" s="26">
        <f t="shared" ca="1" si="4"/>
        <v>832812.87</v>
      </c>
    </row>
    <row r="14" spans="1:15">
      <c r="A14" s="16">
        <f t="shared" si="5"/>
        <v>1</v>
      </c>
      <c r="C14" t="str">
        <f>$F9</f>
        <v>Las Vegas Post Acute &amp; Rehabilitation</v>
      </c>
      <c r="D14" s="3" t="s">
        <v>2</v>
      </c>
      <c r="F14" s="22" t="str">
        <f>_xll.EVDES(D14)</f>
        <v>Tenant Bad Debt Expense</v>
      </c>
      <c r="G14" s="18">
        <f ca="1">SUMIFS(OFFSET('BPC Data'!$F:$F,0,Summary!G$2),'BPC Data'!$E:$E,Summary!$D14,'BPC Data'!$B:$B,Summary!$C14)</f>
        <v>0</v>
      </c>
      <c r="H14" s="315">
        <f ca="1">SUMIFS(OFFSET('BPC Data'!$F:$F,0,Summary!H$2),'BPC Data'!$E:$E,Summary!$D14,'BPC Data'!$B:$B,Summary!$C14)</f>
        <v>0</v>
      </c>
      <c r="I14" s="18">
        <f ca="1">SUMIFS(OFFSET('BPC Data'!$F:$F,0,Summary!I$2),'BPC Data'!$E:$E,Summary!$D14,'BPC Data'!$B:$B,Summary!$C14)</f>
        <v>0</v>
      </c>
      <c r="J14" s="315">
        <f ca="1">SUMIFS(OFFSET('BPC Data'!$F:$F,0,Summary!J$2),'BPC Data'!$E:$E,Summary!$D14,'BPC Data'!$B:$B,Summary!$C14)</f>
        <v>0</v>
      </c>
      <c r="K14" s="18">
        <f ca="1">SUMIFS(OFFSET('BPC Data'!$F:$F,0,Summary!K$2),'BPC Data'!$E:$E,Summary!$D14,'BPC Data'!$B:$B,Summary!$C14)</f>
        <v>0</v>
      </c>
      <c r="L14" s="315">
        <f ca="1">SUMIFS(OFFSET('BPC Data'!$F:$F,0,Summary!L$2),'BPC Data'!$E:$E,Summary!$D14,'BPC Data'!$B:$B,Summary!$C14)</f>
        <v>0</v>
      </c>
      <c r="M14" s="18">
        <f ca="1">SUMIFS(OFFSET('BPC Data'!$F:$F,0,Summary!M$2),'BPC Data'!$E:$E,Summary!$D14,'BPC Data'!$B:$B,Summary!$C14)</f>
        <v>0</v>
      </c>
      <c r="N14" s="26">
        <f t="shared" ca="1" si="4"/>
        <v>0</v>
      </c>
    </row>
    <row r="15" spans="1:15">
      <c r="A15" s="16">
        <f t="shared" si="5"/>
        <v>1</v>
      </c>
      <c r="C15" t="str">
        <f>$F9</f>
        <v>Las Vegas Post Acute &amp; Rehabilitation</v>
      </c>
      <c r="D15" s="2" t="s">
        <v>6</v>
      </c>
      <c r="F15" s="22" t="str">
        <f>_xll.EVDES(D15)</f>
        <v>EBITDARM</v>
      </c>
      <c r="G15" s="18">
        <f ca="1">SUMIFS(OFFSET('BPC Data'!$F:$F,0,Summary!G$2),'BPC Data'!$E:$E,Summary!$D15,'BPC Data'!$B:$B,Summary!$C15)</f>
        <v>485711.31</v>
      </c>
      <c r="H15" s="315">
        <f ca="1">SUMIFS(OFFSET('BPC Data'!$F:$F,0,Summary!H$2),'BPC Data'!$E:$E,Summary!$D15,'BPC Data'!$B:$B,Summary!$C15)</f>
        <v>535238.44999999995</v>
      </c>
      <c r="I15" s="18">
        <f ca="1">SUMIFS(OFFSET('BPC Data'!$F:$F,0,Summary!I$2),'BPC Data'!$E:$E,Summary!$D15,'BPC Data'!$B:$B,Summary!$C15)</f>
        <v>445192.33</v>
      </c>
      <c r="J15" s="315">
        <f ca="1">SUMIFS(OFFSET('BPC Data'!$F:$F,0,Summary!J$2),'BPC Data'!$E:$E,Summary!$D15,'BPC Data'!$B:$B,Summary!$C15)</f>
        <v>426320.05</v>
      </c>
      <c r="K15" s="18">
        <f ca="1">SUMIFS(OFFSET('BPC Data'!$F:$F,0,Summary!K$2),'BPC Data'!$E:$E,Summary!$D15,'BPC Data'!$B:$B,Summary!$C15)</f>
        <v>628885.6</v>
      </c>
      <c r="L15" s="315">
        <f ca="1">SUMIFS(OFFSET('BPC Data'!$F:$F,0,Summary!L$2),'BPC Data'!$E:$E,Summary!$D15,'BPC Data'!$B:$B,Summary!$C15)</f>
        <v>546116.28</v>
      </c>
      <c r="M15" s="18">
        <f ca="1">SUMIFS(OFFSET('BPC Data'!$F:$F,0,Summary!M$2),'BPC Data'!$E:$E,Summary!$D15,'BPC Data'!$B:$B,Summary!$C15)</f>
        <v>2172563.56</v>
      </c>
      <c r="N15" s="26">
        <f t="shared" ca="1" si="4"/>
        <v>2172563.56</v>
      </c>
    </row>
    <row r="16" spans="1:15">
      <c r="A16" s="16">
        <f t="shared" si="5"/>
        <v>1</v>
      </c>
      <c r="C16" t="str">
        <f>$F9</f>
        <v>Las Vegas Post Acute &amp; Rehabilitation</v>
      </c>
      <c r="D16" s="2" t="s">
        <v>7</v>
      </c>
      <c r="F16" s="22" t="str">
        <f>_xll.EVDES(D16)</f>
        <v>Tenant Management Fee - Actual</v>
      </c>
      <c r="G16" s="18">
        <f ca="1">SUMIFS(OFFSET('BPC Data'!$F:$F,0,Summary!G$2),'BPC Data'!$E:$E,Summary!$D16,'BPC Data'!$B:$B,Summary!$C16)</f>
        <v>67977.649999999994</v>
      </c>
      <c r="H16" s="315">
        <f ca="1">SUMIFS(OFFSET('BPC Data'!$F:$F,0,Summary!H$2),'BPC Data'!$E:$E,Summary!$D16,'BPC Data'!$B:$B,Summary!$C16)</f>
        <v>64772.9</v>
      </c>
      <c r="I16" s="18">
        <f ca="1">SUMIFS(OFFSET('BPC Data'!$F:$F,0,Summary!I$2),'BPC Data'!$E:$E,Summary!$D16,'BPC Data'!$B:$B,Summary!$C16)</f>
        <v>60697.65</v>
      </c>
      <c r="J16" s="315">
        <f ca="1">SUMIFS(OFFSET('BPC Data'!$F:$F,0,Summary!J$2),'BPC Data'!$E:$E,Summary!$D16,'BPC Data'!$B:$B,Summary!$C16)</f>
        <v>60362.15</v>
      </c>
      <c r="K16" s="18">
        <f ca="1">SUMIFS(OFFSET('BPC Data'!$F:$F,0,Summary!K$2),'BPC Data'!$E:$E,Summary!$D16,'BPC Data'!$B:$B,Summary!$C16)</f>
        <v>70683.100000000006</v>
      </c>
      <c r="L16" s="315">
        <f ca="1">SUMIFS(OFFSET('BPC Data'!$F:$F,0,Summary!L$2),'BPC Data'!$E:$E,Summary!$D16,'BPC Data'!$B:$B,Summary!$C16)</f>
        <v>68514.3</v>
      </c>
      <c r="M16" s="18">
        <f ca="1">SUMIFS(OFFSET('BPC Data'!$F:$F,0,Summary!M$2),'BPC Data'!$E:$E,Summary!$D16,'BPC Data'!$B:$B,Summary!$C16)</f>
        <v>89731.199999999997</v>
      </c>
      <c r="N16" s="26">
        <f t="shared" ca="1" si="4"/>
        <v>89731.199999999997</v>
      </c>
    </row>
    <row r="17" spans="1:14">
      <c r="A17" s="16">
        <f t="shared" si="5"/>
        <v>1</v>
      </c>
      <c r="C17" t="str">
        <f>$F9</f>
        <v>Las Vegas Post Acute &amp; Rehabilitation</v>
      </c>
      <c r="D17" s="1" t="s">
        <v>8</v>
      </c>
      <c r="F17" s="22" t="str">
        <f>_xll.EVDES(D17)</f>
        <v>EBITDAR</v>
      </c>
      <c r="G17" s="18">
        <f ca="1">SUMIFS(OFFSET('BPC Data'!$F:$F,0,Summary!G$2),'BPC Data'!$E:$E,Summary!$D17,'BPC Data'!$B:$B,Summary!$C17)</f>
        <v>417733.66</v>
      </c>
      <c r="H17" s="315">
        <f ca="1">SUMIFS(OFFSET('BPC Data'!$F:$F,0,Summary!H$2),'BPC Data'!$E:$E,Summary!$D17,'BPC Data'!$B:$B,Summary!$C17)</f>
        <v>470465.55</v>
      </c>
      <c r="I17" s="18">
        <f ca="1">SUMIFS(OFFSET('BPC Data'!$F:$F,0,Summary!I$2),'BPC Data'!$E:$E,Summary!$D17,'BPC Data'!$B:$B,Summary!$C17)</f>
        <v>384494.68</v>
      </c>
      <c r="J17" s="315">
        <f ca="1">SUMIFS(OFFSET('BPC Data'!$F:$F,0,Summary!J$2),'BPC Data'!$E:$E,Summary!$D17,'BPC Data'!$B:$B,Summary!$C17)</f>
        <v>365957.9</v>
      </c>
      <c r="K17" s="18">
        <f ca="1">SUMIFS(OFFSET('BPC Data'!$F:$F,0,Summary!K$2),'BPC Data'!$E:$E,Summary!$D17,'BPC Data'!$B:$B,Summary!$C17)</f>
        <v>558202.5</v>
      </c>
      <c r="L17" s="315">
        <f ca="1">SUMIFS(OFFSET('BPC Data'!$F:$F,0,Summary!L$2),'BPC Data'!$E:$E,Summary!$D17,'BPC Data'!$B:$B,Summary!$C17)</f>
        <v>477601.98</v>
      </c>
      <c r="M17" s="18">
        <f ca="1">SUMIFS(OFFSET('BPC Data'!$F:$F,0,Summary!M$2),'BPC Data'!$E:$E,Summary!$D17,'BPC Data'!$B:$B,Summary!$C17)</f>
        <v>2082832.36</v>
      </c>
      <c r="N17" s="26">
        <f t="shared" ca="1" si="4"/>
        <v>2082832.36</v>
      </c>
    </row>
    <row r="18" spans="1:14">
      <c r="A18" s="16">
        <f t="shared" si="5"/>
        <v>1</v>
      </c>
      <c r="C18" t="str">
        <f>$F9</f>
        <v>Las Vegas Post Acute &amp; Rehabilitation</v>
      </c>
      <c r="D18" s="1" t="s">
        <v>33</v>
      </c>
      <c r="F18" s="22" t="str">
        <f>_xll.EVDES(D18)</f>
        <v>Tenant Rent Expense</v>
      </c>
      <c r="G18" s="18">
        <f ca="1">SUMIFS(OFFSET('BPC Data'!$F:$F,0,Summary!G$2),'BPC Data'!$E:$E,Summary!$D18,'BPC Data'!$B:$B,Summary!$C18)</f>
        <v>139221.14000000001</v>
      </c>
      <c r="H18" s="315">
        <f ca="1">SUMIFS(OFFSET('BPC Data'!$F:$F,0,Summary!H$2),'BPC Data'!$E:$E,Summary!$D18,'BPC Data'!$B:$B,Summary!$C18)</f>
        <v>139221.14000000001</v>
      </c>
      <c r="I18" s="18">
        <f ca="1">SUMIFS(OFFSET('BPC Data'!$F:$F,0,Summary!I$2),'BPC Data'!$E:$E,Summary!$D18,'BPC Data'!$B:$B,Summary!$C18)</f>
        <v>142701.67000000001</v>
      </c>
      <c r="J18" s="315">
        <f ca="1">SUMIFS(OFFSET('BPC Data'!$F:$F,0,Summary!J$2),'BPC Data'!$E:$E,Summary!$D18,'BPC Data'!$B:$B,Summary!$C18)</f>
        <v>142701.67000000001</v>
      </c>
      <c r="K18" s="18">
        <f ca="1">SUMIFS(OFFSET('BPC Data'!$F:$F,0,Summary!K$2),'BPC Data'!$E:$E,Summary!$D18,'BPC Data'!$B:$B,Summary!$C18)</f>
        <v>142701.67000000001</v>
      </c>
      <c r="L18" s="315">
        <f ca="1">SUMIFS(OFFSET('BPC Data'!$F:$F,0,Summary!L$2),'BPC Data'!$E:$E,Summary!$D18,'BPC Data'!$B:$B,Summary!$C18)</f>
        <v>142701.67000000001</v>
      </c>
      <c r="M18" s="18">
        <f ca="1">SUMIFS(OFFSET('BPC Data'!$F:$F,0,Summary!M$2),'BPC Data'!$E:$E,Summary!$D18,'BPC Data'!$B:$B,Summary!$C18)</f>
        <v>142701.67000000001</v>
      </c>
      <c r="N18" s="26">
        <f t="shared" ca="1" si="4"/>
        <v>142701.67000000001</v>
      </c>
    </row>
    <row r="19" spans="1:14">
      <c r="A19" s="16">
        <f t="shared" si="5"/>
        <v>1</v>
      </c>
      <c r="D19" s="1" t="s">
        <v>3</v>
      </c>
      <c r="F19" s="22" t="s">
        <v>0</v>
      </c>
      <c r="G19" s="12">
        <f ca="1">SUMIFS(OFFSET('BPC Data'!$F:$F,0,Summary!G$2),'BPC Data'!$E:$E,Summary!$D19,'BPC Data'!$B:$B,Summary!$C19)</f>
        <v>0</v>
      </c>
      <c r="H19" s="316">
        <f ca="1">SUMIFS(OFFSET('BPC Data'!$F:$F,0,Summary!H$2),'BPC Data'!$E:$E,Summary!$D19,'BPC Data'!$B:$B,Summary!$C19)</f>
        <v>0</v>
      </c>
      <c r="I19" s="12">
        <f ca="1">SUMIFS(OFFSET('BPC Data'!$F:$F,0,Summary!I$2),'BPC Data'!$E:$E,Summary!$D19,'BPC Data'!$B:$B,Summary!$C19)</f>
        <v>0</v>
      </c>
      <c r="J19" s="316">
        <f ca="1">SUMIFS(OFFSET('BPC Data'!$F:$F,0,Summary!J$2),'BPC Data'!$E:$E,Summary!$D19,'BPC Data'!$B:$B,Summary!$C19)</f>
        <v>0</v>
      </c>
      <c r="K19" s="12">
        <f ca="1">SUMIFS(OFFSET('BPC Data'!$F:$F,0,Summary!K$2),'BPC Data'!$E:$E,Summary!$D19,'BPC Data'!$B:$B,Summary!$C19)</f>
        <v>0</v>
      </c>
      <c r="L19" s="316">
        <f ca="1">SUMIFS(OFFSET('BPC Data'!$F:$F,0,Summary!L$2),'BPC Data'!$E:$E,Summary!$D19,'BPC Data'!$B:$B,Summary!$C19)</f>
        <v>0</v>
      </c>
      <c r="M19" s="12">
        <f ca="1">SUMIFS(OFFSET('BPC Data'!$F:$F,0,Summary!M$2),'BPC Data'!$E:$E,Summary!$D19,'BPC Data'!$B:$B,Summary!$C19)</f>
        <v>0</v>
      </c>
      <c r="N19" s="26">
        <f t="shared" ca="1" si="4"/>
        <v>0</v>
      </c>
    </row>
    <row r="20" spans="1:14" s="5" customFormat="1">
      <c r="A20" s="16">
        <f>IF(AND(D20&lt;&gt;"",C20=""),A19+1,A19)</f>
        <v>2</v>
      </c>
      <c r="D20" s="5" t="s">
        <v>3</v>
      </c>
      <c r="F20" s="21" t="str">
        <f>INDEX(PropertyList!$D:$D,MATCH(Summary!$A20,PropertyList!$C:$C,0))</f>
        <v>Torey Pines Rehabilitation Hospital</v>
      </c>
      <c r="G20" s="11">
        <f ca="1">SUMIFS(OFFSET('BPC Data'!$F:$F,0,Summary!G$2),'BPC Data'!$E:$E,Summary!$D20,'BPC Data'!$B:$B,Summary!$C20)</f>
        <v>0</v>
      </c>
      <c r="H20" s="314">
        <f ca="1">SUMIFS(OFFSET('BPC Data'!$F:$F,0,Summary!H$2),'BPC Data'!$E:$E,Summary!$D20,'BPC Data'!$B:$B,Summary!$C20)</f>
        <v>0</v>
      </c>
      <c r="I20" s="11">
        <f ca="1">SUMIFS(OFFSET('BPC Data'!$F:$F,0,Summary!I$2),'BPC Data'!$E:$E,Summary!$D20,'BPC Data'!$B:$B,Summary!$C20)</f>
        <v>0</v>
      </c>
      <c r="J20" s="314">
        <f ca="1">SUMIFS(OFFSET('BPC Data'!$F:$F,0,Summary!J$2),'BPC Data'!$E:$E,Summary!$D20,'BPC Data'!$B:$B,Summary!$C20)</f>
        <v>0</v>
      </c>
      <c r="K20" s="11">
        <f ca="1">SUMIFS(OFFSET('BPC Data'!$F:$F,0,Summary!K$2),'BPC Data'!$E:$E,Summary!$D20,'BPC Data'!$B:$B,Summary!$C20)</f>
        <v>0</v>
      </c>
      <c r="L20" s="314">
        <f ca="1">SUMIFS(OFFSET('BPC Data'!$F:$F,0,Summary!L$2),'BPC Data'!$E:$E,Summary!$D20,'BPC Data'!$B:$B,Summary!$C20)</f>
        <v>0</v>
      </c>
      <c r="M20" s="11">
        <f ca="1">SUMIFS(OFFSET('BPC Data'!$F:$F,0,Summary!M$2),'BPC Data'!$E:$E,Summary!$D20,'BPC Data'!$B:$B,Summary!$C20)</f>
        <v>0</v>
      </c>
      <c r="N20" s="26">
        <f t="shared" ca="1" si="4"/>
        <v>0</v>
      </c>
    </row>
    <row r="21" spans="1:14" s="16" customFormat="1">
      <c r="A21" s="16">
        <f>IF(AND(F21&lt;&gt;"",D21=""),A20+1,A20)</f>
        <v>2</v>
      </c>
      <c r="C21" t="str">
        <f>$F20</f>
        <v>Torey Pines Rehabilitation Hospital</v>
      </c>
      <c r="D21" s="3" t="str">
        <f>$D10</f>
        <v>PAY_PAT_DAYS - Total Payor Patient Days</v>
      </c>
      <c r="F21" s="22" t="str">
        <f>_xll.EVDES(D21)</f>
        <v>Total Payor Patient Days</v>
      </c>
      <c r="G21" s="18">
        <f ca="1">SUMIFS(OFFSET('BPC Data'!$F:$F,0,Summary!G$2),'BPC Data'!$E:$E,Summary!$D21,'BPC Data'!$B:$B,Summary!$C21)</f>
        <v>2637</v>
      </c>
      <c r="H21" s="315">
        <f ca="1">SUMIFS(OFFSET('BPC Data'!$F:$F,0,Summary!H$2),'BPC Data'!$E:$E,Summary!$D21,'BPC Data'!$B:$B,Summary!$C21)</f>
        <v>2454</v>
      </c>
      <c r="I21" s="18">
        <f ca="1">SUMIFS(OFFSET('BPC Data'!$F:$F,0,Summary!I$2),'BPC Data'!$E:$E,Summary!$D21,'BPC Data'!$B:$B,Summary!$C21)</f>
        <v>2759</v>
      </c>
      <c r="J21" s="315">
        <f ca="1">SUMIFS(OFFSET('BPC Data'!$F:$F,0,Summary!J$2),'BPC Data'!$E:$E,Summary!$D21,'BPC Data'!$B:$B,Summary!$C21)</f>
        <v>2603</v>
      </c>
      <c r="K21" s="18">
        <f ca="1">SUMIFS(OFFSET('BPC Data'!$F:$F,0,Summary!K$2),'BPC Data'!$E:$E,Summary!$D21,'BPC Data'!$B:$B,Summary!$C21)</f>
        <v>2795</v>
      </c>
      <c r="L21" s="315">
        <f ca="1">SUMIFS(OFFSET('BPC Data'!$F:$F,0,Summary!L$2),'BPC Data'!$E:$E,Summary!$D21,'BPC Data'!$B:$B,Summary!$C21)</f>
        <v>2803</v>
      </c>
      <c r="M21" s="18">
        <f ca="1">SUMIFS(OFFSET('BPC Data'!$F:$F,0,Summary!M$2),'BPC Data'!$E:$E,Summary!$D21,'BPC Data'!$B:$B,Summary!$C21)</f>
        <v>2719</v>
      </c>
      <c r="N21" s="26">
        <f t="shared" ca="1" si="4"/>
        <v>2719</v>
      </c>
    </row>
    <row r="22" spans="1:14" s="16" customFormat="1">
      <c r="A22" s="16">
        <f t="shared" ref="A22:A30" si="6">IF(AND(F22&lt;&gt;"",D22=""),A21+1,A21)</f>
        <v>2</v>
      </c>
      <c r="C22" t="str">
        <f>$F20</f>
        <v>Torey Pines Rehabilitation Hospital</v>
      </c>
      <c r="D22" s="3" t="str">
        <f t="shared" ref="D22:D74" si="7">$D11</f>
        <v>A_BEDS_TOTAL - Total Available Beds</v>
      </c>
      <c r="F22" s="22" t="str">
        <f>_xll.EVDES(D22)</f>
        <v>Total Available Beds</v>
      </c>
      <c r="G22" s="18">
        <f ca="1">SUMIFS(OFFSET('BPC Data'!$F:$F,0,Summary!G$2),'BPC Data'!$E:$E,Summary!$D22,'BPC Data'!$B:$B,Summary!$C22)</f>
        <v>95</v>
      </c>
      <c r="H22" s="315">
        <f ca="1">SUMIFS(OFFSET('BPC Data'!$F:$F,0,Summary!H$2),'BPC Data'!$E:$E,Summary!$D22,'BPC Data'!$B:$B,Summary!$C22)</f>
        <v>95</v>
      </c>
      <c r="I22" s="18">
        <f ca="1">SUMIFS(OFFSET('BPC Data'!$F:$F,0,Summary!I$2),'BPC Data'!$E:$E,Summary!$D22,'BPC Data'!$B:$B,Summary!$C22)</f>
        <v>95</v>
      </c>
      <c r="J22" s="315">
        <f ca="1">SUMIFS(OFFSET('BPC Data'!$F:$F,0,Summary!J$2),'BPC Data'!$E:$E,Summary!$D22,'BPC Data'!$B:$B,Summary!$C22)</f>
        <v>95</v>
      </c>
      <c r="K22" s="18">
        <f ca="1">SUMIFS(OFFSET('BPC Data'!$F:$F,0,Summary!K$2),'BPC Data'!$E:$E,Summary!$D22,'BPC Data'!$B:$B,Summary!$C22)</f>
        <v>95</v>
      </c>
      <c r="L22" s="315">
        <f ca="1">SUMIFS(OFFSET('BPC Data'!$F:$F,0,Summary!L$2),'BPC Data'!$E:$E,Summary!$D22,'BPC Data'!$B:$B,Summary!$C22)</f>
        <v>95</v>
      </c>
      <c r="M22" s="18">
        <f ca="1">SUMIFS(OFFSET('BPC Data'!$F:$F,0,Summary!M$2),'BPC Data'!$E:$E,Summary!$D22,'BPC Data'!$B:$B,Summary!$C22)</f>
        <v>95</v>
      </c>
      <c r="N22" s="26">
        <f t="shared" ca="1" si="4"/>
        <v>95</v>
      </c>
    </row>
    <row r="23" spans="1:14" s="16" customFormat="1">
      <c r="A23" s="16">
        <f t="shared" si="6"/>
        <v>2</v>
      </c>
      <c r="B23"/>
      <c r="C23" t="str">
        <f>$F20</f>
        <v>Torey Pines Rehabilitation Hospital</v>
      </c>
      <c r="D23" s="3" t="str">
        <f t="shared" si="7"/>
        <v>T_REVENUES - Total Tenant Revenues</v>
      </c>
      <c r="E23"/>
      <c r="F23" s="22" t="str">
        <f>_xll.EVDES(D23)</f>
        <v>Total Tenant Revenues</v>
      </c>
      <c r="G23" s="18">
        <f ca="1">SUMIFS(OFFSET('BPC Data'!$F:$F,0,Summary!G$2),'BPC Data'!$E:$E,Summary!$D23,'BPC Data'!$B:$B,Summary!$C23)</f>
        <v>1319291.53</v>
      </c>
      <c r="H23" s="315">
        <f ca="1">SUMIFS(OFFSET('BPC Data'!$F:$F,0,Summary!H$2),'BPC Data'!$E:$E,Summary!$D23,'BPC Data'!$B:$B,Summary!$C23)</f>
        <v>1373211.52</v>
      </c>
      <c r="I23" s="18">
        <f ca="1">SUMIFS(OFFSET('BPC Data'!$F:$F,0,Summary!I$2),'BPC Data'!$E:$E,Summary!$D23,'BPC Data'!$B:$B,Summary!$C23)</f>
        <v>1334632.1399999999</v>
      </c>
      <c r="J23" s="315">
        <f ca="1">SUMIFS(OFFSET('BPC Data'!$F:$F,0,Summary!J$2),'BPC Data'!$E:$E,Summary!$D23,'BPC Data'!$B:$B,Summary!$C23)</f>
        <v>1353759.48</v>
      </c>
      <c r="K23" s="18">
        <f ca="1">SUMIFS(OFFSET('BPC Data'!$F:$F,0,Summary!K$2),'BPC Data'!$E:$E,Summary!$D23,'BPC Data'!$B:$B,Summary!$C23)</f>
        <v>1491056.4</v>
      </c>
      <c r="L23" s="315">
        <f ca="1">SUMIFS(OFFSET('BPC Data'!$F:$F,0,Summary!L$2),'BPC Data'!$E:$E,Summary!$D23,'BPC Data'!$B:$B,Summary!$C23)</f>
        <v>1487507.96</v>
      </c>
      <c r="M23" s="18">
        <f ca="1">SUMIFS(OFFSET('BPC Data'!$F:$F,0,Summary!M$2),'BPC Data'!$E:$E,Summary!$D23,'BPC Data'!$B:$B,Summary!$C23)</f>
        <v>3804051.96</v>
      </c>
      <c r="N23" s="26">
        <f t="shared" ca="1" si="4"/>
        <v>3804051.96</v>
      </c>
    </row>
    <row r="24" spans="1:14" s="16" customFormat="1">
      <c r="A24" s="16">
        <f t="shared" si="6"/>
        <v>2</v>
      </c>
      <c r="B24"/>
      <c r="C24" t="str">
        <f>$F20</f>
        <v>Torey Pines Rehabilitation Hospital</v>
      </c>
      <c r="D24" s="3" t="str">
        <f t="shared" si="7"/>
        <v>T_OPEX - Tenant Operating Expenses</v>
      </c>
      <c r="E24"/>
      <c r="F24" s="22" t="str">
        <f>_xll.EVDES(D24)</f>
        <v>Tenant Operating Expenses</v>
      </c>
      <c r="G24" s="18">
        <f ca="1">SUMIFS(OFFSET('BPC Data'!$F:$F,0,Summary!G$2),'BPC Data'!$E:$E,Summary!$D24,'BPC Data'!$B:$B,Summary!$C24)</f>
        <v>939106.21</v>
      </c>
      <c r="H24" s="315">
        <f ca="1">SUMIFS(OFFSET('BPC Data'!$F:$F,0,Summary!H$2),'BPC Data'!$E:$E,Summary!$D24,'BPC Data'!$B:$B,Summary!$C24)</f>
        <v>831122.3</v>
      </c>
      <c r="I24" s="18">
        <f ca="1">SUMIFS(OFFSET('BPC Data'!$F:$F,0,Summary!I$2),'BPC Data'!$E:$E,Summary!$D24,'BPC Data'!$B:$B,Summary!$C24)</f>
        <v>921097.48</v>
      </c>
      <c r="J24" s="315">
        <f ca="1">SUMIFS(OFFSET('BPC Data'!$F:$F,0,Summary!J$2),'BPC Data'!$E:$E,Summary!$D24,'BPC Data'!$B:$B,Summary!$C24)</f>
        <v>883789.11</v>
      </c>
      <c r="K24" s="18">
        <f ca="1">SUMIFS(OFFSET('BPC Data'!$F:$F,0,Summary!K$2),'BPC Data'!$E:$E,Summary!$D24,'BPC Data'!$B:$B,Summary!$C24)</f>
        <v>973547.96</v>
      </c>
      <c r="L24" s="315">
        <f ca="1">SUMIFS(OFFSET('BPC Data'!$F:$F,0,Summary!L$2),'BPC Data'!$E:$E,Summary!$D24,'BPC Data'!$B:$B,Summary!$C24)</f>
        <v>897498.61</v>
      </c>
      <c r="M24" s="18">
        <f ca="1">SUMIFS(OFFSET('BPC Data'!$F:$F,0,Summary!M$2),'BPC Data'!$E:$E,Summary!$D24,'BPC Data'!$B:$B,Summary!$C24)</f>
        <v>962926.22</v>
      </c>
      <c r="N24" s="26">
        <f t="shared" ca="1" si="4"/>
        <v>962926.22</v>
      </c>
    </row>
    <row r="25" spans="1:14" s="16" customFormat="1">
      <c r="A25" s="16">
        <f t="shared" si="6"/>
        <v>2</v>
      </c>
      <c r="B25"/>
      <c r="C25" t="str">
        <f>$F20</f>
        <v>Torey Pines Rehabilitation Hospital</v>
      </c>
      <c r="D25" s="3" t="str">
        <f t="shared" si="7"/>
        <v>T_BAD_DEBT - Tenant Bad Debt Expense</v>
      </c>
      <c r="E25"/>
      <c r="F25" s="22" t="str">
        <f>_xll.EVDES(D25)</f>
        <v>Tenant Bad Debt Expense</v>
      </c>
      <c r="G25" s="18">
        <f ca="1">SUMIFS(OFFSET('BPC Data'!$F:$F,0,Summary!G$2),'BPC Data'!$E:$E,Summary!$D25,'BPC Data'!$B:$B,Summary!$C25)</f>
        <v>0</v>
      </c>
      <c r="H25" s="315">
        <f ca="1">SUMIFS(OFFSET('BPC Data'!$F:$F,0,Summary!H$2),'BPC Data'!$E:$E,Summary!$D25,'BPC Data'!$B:$B,Summary!$C25)</f>
        <v>0</v>
      </c>
      <c r="I25" s="18">
        <f ca="1">SUMIFS(OFFSET('BPC Data'!$F:$F,0,Summary!I$2),'BPC Data'!$E:$E,Summary!$D25,'BPC Data'!$B:$B,Summary!$C25)</f>
        <v>0</v>
      </c>
      <c r="J25" s="315">
        <f ca="1">SUMIFS(OFFSET('BPC Data'!$F:$F,0,Summary!J$2),'BPC Data'!$E:$E,Summary!$D25,'BPC Data'!$B:$B,Summary!$C25)</f>
        <v>0</v>
      </c>
      <c r="K25" s="18">
        <f ca="1">SUMIFS(OFFSET('BPC Data'!$F:$F,0,Summary!K$2),'BPC Data'!$E:$E,Summary!$D25,'BPC Data'!$B:$B,Summary!$C25)</f>
        <v>0</v>
      </c>
      <c r="L25" s="315">
        <f ca="1">SUMIFS(OFFSET('BPC Data'!$F:$F,0,Summary!L$2),'BPC Data'!$E:$E,Summary!$D25,'BPC Data'!$B:$B,Summary!$C25)</f>
        <v>0</v>
      </c>
      <c r="M25" s="18">
        <f ca="1">SUMIFS(OFFSET('BPC Data'!$F:$F,0,Summary!M$2),'BPC Data'!$E:$E,Summary!$D25,'BPC Data'!$B:$B,Summary!$C25)</f>
        <v>0</v>
      </c>
      <c r="N25" s="26">
        <f t="shared" ca="1" si="4"/>
        <v>0</v>
      </c>
    </row>
    <row r="26" spans="1:14" s="16" customFormat="1">
      <c r="A26" s="16">
        <f t="shared" si="6"/>
        <v>2</v>
      </c>
      <c r="B26"/>
      <c r="C26" t="str">
        <f>$F20</f>
        <v>Torey Pines Rehabilitation Hospital</v>
      </c>
      <c r="D26" s="2" t="str">
        <f t="shared" si="7"/>
        <v>T_EBITDARM - EBITDARM</v>
      </c>
      <c r="E26"/>
      <c r="F26" s="22" t="str">
        <f>_xll.EVDES(D26)</f>
        <v>EBITDARM</v>
      </c>
      <c r="G26" s="18">
        <f ca="1">SUMIFS(OFFSET('BPC Data'!$F:$F,0,Summary!G$2),'BPC Data'!$E:$E,Summary!$D26,'BPC Data'!$B:$B,Summary!$C26)</f>
        <v>380185.32</v>
      </c>
      <c r="H26" s="315">
        <f ca="1">SUMIFS(OFFSET('BPC Data'!$F:$F,0,Summary!H$2),'BPC Data'!$E:$E,Summary!$D26,'BPC Data'!$B:$B,Summary!$C26)</f>
        <v>542089.22</v>
      </c>
      <c r="I26" s="18">
        <f ca="1">SUMIFS(OFFSET('BPC Data'!$F:$F,0,Summary!I$2),'BPC Data'!$E:$E,Summary!$D26,'BPC Data'!$B:$B,Summary!$C26)</f>
        <v>413534.66</v>
      </c>
      <c r="J26" s="315">
        <f ca="1">SUMIFS(OFFSET('BPC Data'!$F:$F,0,Summary!J$2),'BPC Data'!$E:$E,Summary!$D26,'BPC Data'!$B:$B,Summary!$C26)</f>
        <v>469970.37</v>
      </c>
      <c r="K26" s="18">
        <f ca="1">SUMIFS(OFFSET('BPC Data'!$F:$F,0,Summary!K$2),'BPC Data'!$E:$E,Summary!$D26,'BPC Data'!$B:$B,Summary!$C26)</f>
        <v>517508.44</v>
      </c>
      <c r="L26" s="315">
        <f ca="1">SUMIFS(OFFSET('BPC Data'!$F:$F,0,Summary!L$2),'BPC Data'!$E:$E,Summary!$D26,'BPC Data'!$B:$B,Summary!$C26)</f>
        <v>590009.35</v>
      </c>
      <c r="M26" s="18">
        <f ca="1">SUMIFS(OFFSET('BPC Data'!$F:$F,0,Summary!M$2),'BPC Data'!$E:$E,Summary!$D26,'BPC Data'!$B:$B,Summary!$C26)</f>
        <v>2841125.74</v>
      </c>
      <c r="N26" s="26">
        <f t="shared" ca="1" si="4"/>
        <v>2841125.74</v>
      </c>
    </row>
    <row r="27" spans="1:14" s="16" customFormat="1">
      <c r="A27" s="16">
        <f t="shared" si="6"/>
        <v>2</v>
      </c>
      <c r="B27"/>
      <c r="C27" t="str">
        <f>$F20</f>
        <v>Torey Pines Rehabilitation Hospital</v>
      </c>
      <c r="D27" s="2" t="str">
        <f t="shared" si="7"/>
        <v>T_MGMT_FEE - Tenant Management Fee - Actual</v>
      </c>
      <c r="E27"/>
      <c r="F27" s="22" t="str">
        <f>_xll.EVDES(D27)</f>
        <v>Tenant Management Fee - Actual</v>
      </c>
      <c r="G27" s="18">
        <f ca="1">SUMIFS(OFFSET('BPC Data'!$F:$F,0,Summary!G$2),'BPC Data'!$E:$E,Summary!$D27,'BPC Data'!$B:$B,Summary!$C27)</f>
        <v>65966</v>
      </c>
      <c r="H27" s="315">
        <f ca="1">SUMIFS(OFFSET('BPC Data'!$F:$F,0,Summary!H$2),'BPC Data'!$E:$E,Summary!$D27,'BPC Data'!$B:$B,Summary!$C27)</f>
        <v>68945.100000000006</v>
      </c>
      <c r="I27" s="18">
        <f ca="1">SUMIFS(OFFSET('BPC Data'!$F:$F,0,Summary!I$2),'BPC Data'!$E:$E,Summary!$D27,'BPC Data'!$B:$B,Summary!$C27)</f>
        <v>66731.199999999997</v>
      </c>
      <c r="J27" s="315">
        <f ca="1">SUMIFS(OFFSET('BPC Data'!$F:$F,0,Summary!J$2),'BPC Data'!$E:$E,Summary!$D27,'BPC Data'!$B:$B,Summary!$C27)</f>
        <v>67689.55</v>
      </c>
      <c r="K27" s="18">
        <f ca="1">SUMIFS(OFFSET('BPC Data'!$F:$F,0,Summary!K$2),'BPC Data'!$E:$E,Summary!$D27,'BPC Data'!$B:$B,Summary!$C27)</f>
        <v>74557.649999999994</v>
      </c>
      <c r="L27" s="315">
        <f ca="1">SUMIFS(OFFSET('BPC Data'!$F:$F,0,Summary!L$2),'BPC Data'!$E:$E,Summary!$D27,'BPC Data'!$B:$B,Summary!$C27)</f>
        <v>74581.8</v>
      </c>
      <c r="M27" s="18">
        <f ca="1">SUMIFS(OFFSET('BPC Data'!$F:$F,0,Summary!M$2),'BPC Data'!$E:$E,Summary!$D27,'BPC Data'!$B:$B,Summary!$C27)</f>
        <v>131370.85</v>
      </c>
      <c r="N27" s="26">
        <f t="shared" ca="1" si="4"/>
        <v>131370.85</v>
      </c>
    </row>
    <row r="28" spans="1:14" s="16" customFormat="1">
      <c r="A28" s="16">
        <f t="shared" si="6"/>
        <v>2</v>
      </c>
      <c r="B28"/>
      <c r="C28" t="str">
        <f>$F20</f>
        <v>Torey Pines Rehabilitation Hospital</v>
      </c>
      <c r="D28" s="1" t="str">
        <f t="shared" si="7"/>
        <v>T_EBITDAR - EBITDAR</v>
      </c>
      <c r="E28"/>
      <c r="F28" s="22" t="str">
        <f>_xll.EVDES(D28)</f>
        <v>EBITDAR</v>
      </c>
      <c r="G28" s="18">
        <f ca="1">SUMIFS(OFFSET('BPC Data'!$F:$F,0,Summary!G$2),'BPC Data'!$E:$E,Summary!$D28,'BPC Data'!$B:$B,Summary!$C28)</f>
        <v>314219.32</v>
      </c>
      <c r="H28" s="315">
        <f ca="1">SUMIFS(OFFSET('BPC Data'!$F:$F,0,Summary!H$2),'BPC Data'!$E:$E,Summary!$D28,'BPC Data'!$B:$B,Summary!$C28)</f>
        <v>473144.12</v>
      </c>
      <c r="I28" s="18">
        <f ca="1">SUMIFS(OFFSET('BPC Data'!$F:$F,0,Summary!I$2),'BPC Data'!$E:$E,Summary!$D28,'BPC Data'!$B:$B,Summary!$C28)</f>
        <v>346803.46</v>
      </c>
      <c r="J28" s="315">
        <f ca="1">SUMIFS(OFFSET('BPC Data'!$F:$F,0,Summary!J$2),'BPC Data'!$E:$E,Summary!$D28,'BPC Data'!$B:$B,Summary!$C28)</f>
        <v>402280.82</v>
      </c>
      <c r="K28" s="18">
        <f ca="1">SUMIFS(OFFSET('BPC Data'!$F:$F,0,Summary!K$2),'BPC Data'!$E:$E,Summary!$D28,'BPC Data'!$B:$B,Summary!$C28)</f>
        <v>442950.79</v>
      </c>
      <c r="L28" s="315">
        <f ca="1">SUMIFS(OFFSET('BPC Data'!$F:$F,0,Summary!L$2),'BPC Data'!$E:$E,Summary!$D28,'BPC Data'!$B:$B,Summary!$C28)</f>
        <v>515427.55</v>
      </c>
      <c r="M28" s="18">
        <f ca="1">SUMIFS(OFFSET('BPC Data'!$F:$F,0,Summary!M$2),'BPC Data'!$E:$E,Summary!$D28,'BPC Data'!$B:$B,Summary!$C28)</f>
        <v>2709754.89</v>
      </c>
      <c r="N28" s="26">
        <f t="shared" ca="1" si="4"/>
        <v>2709754.89</v>
      </c>
    </row>
    <row r="29" spans="1:14" s="16" customFormat="1">
      <c r="A29" s="16">
        <f t="shared" si="6"/>
        <v>2</v>
      </c>
      <c r="B29"/>
      <c r="C29" t="str">
        <f>$F20</f>
        <v>Torey Pines Rehabilitation Hospital</v>
      </c>
      <c r="D29" s="1" t="str">
        <f t="shared" si="7"/>
        <v>T_RENT_EXP - Tenant Rent Expense</v>
      </c>
      <c r="E29"/>
      <c r="F29" s="22" t="str">
        <f>_xll.EVDES(D29)</f>
        <v>Tenant Rent Expense</v>
      </c>
      <c r="G29" s="18">
        <f ca="1">SUMIFS(OFFSET('BPC Data'!$F:$F,0,Summary!G$2),'BPC Data'!$E:$E,Summary!$D29,'BPC Data'!$B:$B,Summary!$C29)</f>
        <v>167065.35999999999</v>
      </c>
      <c r="H29" s="315">
        <f ca="1">SUMIFS(OFFSET('BPC Data'!$F:$F,0,Summary!H$2),'BPC Data'!$E:$E,Summary!$D29,'BPC Data'!$B:$B,Summary!$C29)</f>
        <v>167065.35999999999</v>
      </c>
      <c r="I29" s="18">
        <f ca="1">SUMIFS(OFFSET('BPC Data'!$F:$F,0,Summary!I$2),'BPC Data'!$E:$E,Summary!$D29,'BPC Data'!$B:$B,Summary!$C29)</f>
        <v>171242</v>
      </c>
      <c r="J29" s="315">
        <f ca="1">SUMIFS(OFFSET('BPC Data'!$F:$F,0,Summary!J$2),'BPC Data'!$E:$E,Summary!$D29,'BPC Data'!$B:$B,Summary!$C29)</f>
        <v>171242</v>
      </c>
      <c r="K29" s="18">
        <f ca="1">SUMIFS(OFFSET('BPC Data'!$F:$F,0,Summary!K$2),'BPC Data'!$E:$E,Summary!$D29,'BPC Data'!$B:$B,Summary!$C29)</f>
        <v>171242</v>
      </c>
      <c r="L29" s="315">
        <f ca="1">SUMIFS(OFFSET('BPC Data'!$F:$F,0,Summary!L$2),'BPC Data'!$E:$E,Summary!$D29,'BPC Data'!$B:$B,Summary!$C29)</f>
        <v>171242</v>
      </c>
      <c r="M29" s="18">
        <f ca="1">SUMIFS(OFFSET('BPC Data'!$F:$F,0,Summary!M$2),'BPC Data'!$E:$E,Summary!$D29,'BPC Data'!$B:$B,Summary!$C29)</f>
        <v>171242</v>
      </c>
      <c r="N29" s="26">
        <f t="shared" ca="1" si="4"/>
        <v>171242</v>
      </c>
    </row>
    <row r="30" spans="1:14" s="16" customFormat="1">
      <c r="A30" s="16">
        <f t="shared" si="6"/>
        <v>2</v>
      </c>
      <c r="B30"/>
      <c r="C30"/>
      <c r="D30" s="1" t="str">
        <f t="shared" si="7"/>
        <v>x</v>
      </c>
      <c r="E30"/>
      <c r="F30" s="22" t="s">
        <v>0</v>
      </c>
      <c r="G30" s="12">
        <f ca="1">SUMIFS(OFFSET('BPC Data'!$F:$F,0,Summary!G$2),'BPC Data'!$E:$E,Summary!$D30,'BPC Data'!$B:$B,Summary!$C30)</f>
        <v>0</v>
      </c>
      <c r="H30" s="316">
        <f ca="1">SUMIFS(OFFSET('BPC Data'!$F:$F,0,Summary!H$2),'BPC Data'!$E:$E,Summary!$D30,'BPC Data'!$B:$B,Summary!$C30)</f>
        <v>0</v>
      </c>
      <c r="I30" s="12">
        <f ca="1">SUMIFS(OFFSET('BPC Data'!$F:$F,0,Summary!I$2),'BPC Data'!$E:$E,Summary!$D30,'BPC Data'!$B:$B,Summary!$C30)</f>
        <v>0</v>
      </c>
      <c r="J30" s="316">
        <f ca="1">SUMIFS(OFFSET('BPC Data'!$F:$F,0,Summary!J$2),'BPC Data'!$E:$E,Summary!$D30,'BPC Data'!$B:$B,Summary!$C30)</f>
        <v>0</v>
      </c>
      <c r="K30" s="12">
        <f ca="1">SUMIFS(OFFSET('BPC Data'!$F:$F,0,Summary!K$2),'BPC Data'!$E:$E,Summary!$D30,'BPC Data'!$B:$B,Summary!$C30)</f>
        <v>0</v>
      </c>
      <c r="L30" s="316">
        <f ca="1">SUMIFS(OFFSET('BPC Data'!$F:$F,0,Summary!L$2),'BPC Data'!$E:$E,Summary!$D30,'BPC Data'!$B:$B,Summary!$C30)</f>
        <v>0</v>
      </c>
      <c r="M30" s="12">
        <f ca="1">SUMIFS(OFFSET('BPC Data'!$F:$F,0,Summary!M$2),'BPC Data'!$E:$E,Summary!$D30,'BPC Data'!$B:$B,Summary!$C30)</f>
        <v>0</v>
      </c>
      <c r="N30" s="26">
        <f t="shared" ca="1" si="4"/>
        <v>0</v>
      </c>
    </row>
    <row r="31" spans="1:14" s="16" customFormat="1">
      <c r="A31" s="16">
        <f>IF(AND(D31&lt;&gt;"",C31=""),A30+1,A30)</f>
        <v>3</v>
      </c>
      <c r="B31" s="5"/>
      <c r="C31" s="5"/>
      <c r="D31" s="5" t="str">
        <f t="shared" si="7"/>
        <v>x</v>
      </c>
      <c r="E31" s="5"/>
      <c r="F31" s="21" t="str">
        <f>INDEX(PropertyList!$D:$D,MATCH(Summary!$A31,PropertyList!$C:$C,0))</f>
        <v>Bay View Rehabilitation Hospital</v>
      </c>
      <c r="G31" s="11">
        <f ca="1">SUMIFS(OFFSET('BPC Data'!$F:$F,0,Summary!G$2),'BPC Data'!$E:$E,Summary!$D31,'BPC Data'!$B:$B,Summary!$C31)</f>
        <v>0</v>
      </c>
      <c r="H31" s="314">
        <f ca="1">SUMIFS(OFFSET('BPC Data'!$F:$F,0,Summary!H$2),'BPC Data'!$E:$E,Summary!$D31,'BPC Data'!$B:$B,Summary!$C31)</f>
        <v>0</v>
      </c>
      <c r="I31" s="11">
        <f ca="1">SUMIFS(OFFSET('BPC Data'!$F:$F,0,Summary!I$2),'BPC Data'!$E:$E,Summary!$D31,'BPC Data'!$B:$B,Summary!$C31)</f>
        <v>0</v>
      </c>
      <c r="J31" s="314">
        <f ca="1">SUMIFS(OFFSET('BPC Data'!$F:$F,0,Summary!J$2),'BPC Data'!$E:$E,Summary!$D31,'BPC Data'!$B:$B,Summary!$C31)</f>
        <v>0</v>
      </c>
      <c r="K31" s="11">
        <f ca="1">SUMIFS(OFFSET('BPC Data'!$F:$F,0,Summary!K$2),'BPC Data'!$E:$E,Summary!$D31,'BPC Data'!$B:$B,Summary!$C31)</f>
        <v>0</v>
      </c>
      <c r="L31" s="314">
        <f ca="1">SUMIFS(OFFSET('BPC Data'!$F:$F,0,Summary!L$2),'BPC Data'!$E:$E,Summary!$D31,'BPC Data'!$B:$B,Summary!$C31)</f>
        <v>0</v>
      </c>
      <c r="M31" s="11">
        <f ca="1">SUMIFS(OFFSET('BPC Data'!$F:$F,0,Summary!M$2),'BPC Data'!$E:$E,Summary!$D31,'BPC Data'!$B:$B,Summary!$C31)</f>
        <v>0</v>
      </c>
      <c r="N31" s="26">
        <f t="shared" ca="1" si="4"/>
        <v>0</v>
      </c>
    </row>
    <row r="32" spans="1:14" s="16" customFormat="1">
      <c r="A32" s="16">
        <f>IF(AND(F32&lt;&gt;"",D32=""),A31+1,A31)</f>
        <v>3</v>
      </c>
      <c r="C32" t="str">
        <f>$F31</f>
        <v>Bay View Rehabilitation Hospital</v>
      </c>
      <c r="D32" s="3" t="str">
        <f t="shared" si="7"/>
        <v>PAY_PAT_DAYS - Total Payor Patient Days</v>
      </c>
      <c r="F32" s="22" t="str">
        <f>_xll.EVDES(D32)</f>
        <v>Total Payor Patient Days</v>
      </c>
      <c r="G32" s="18">
        <f ca="1">SUMIFS(OFFSET('BPC Data'!$F:$F,0,Summary!G$2),'BPC Data'!$E:$E,Summary!$D32,'BPC Data'!$B:$B,Summary!$C32)</f>
        <v>4248</v>
      </c>
      <c r="H32" s="315">
        <f ca="1">SUMIFS(OFFSET('BPC Data'!$F:$F,0,Summary!H$2),'BPC Data'!$E:$E,Summary!$D32,'BPC Data'!$B:$B,Summary!$C32)</f>
        <v>3508</v>
      </c>
      <c r="I32" s="18">
        <f ca="1">SUMIFS(OFFSET('BPC Data'!$F:$F,0,Summary!I$2),'BPC Data'!$E:$E,Summary!$D32,'BPC Data'!$B:$B,Summary!$C32)</f>
        <v>4204</v>
      </c>
      <c r="J32" s="315">
        <f ca="1">SUMIFS(OFFSET('BPC Data'!$F:$F,0,Summary!J$2),'BPC Data'!$E:$E,Summary!$D32,'BPC Data'!$B:$B,Summary!$C32)</f>
        <v>4263</v>
      </c>
      <c r="K32" s="18">
        <f ca="1">SUMIFS(OFFSET('BPC Data'!$F:$F,0,Summary!K$2),'BPC Data'!$E:$E,Summary!$D32,'BPC Data'!$B:$B,Summary!$C32)</f>
        <v>4399</v>
      </c>
      <c r="L32" s="315">
        <f ca="1">SUMIFS(OFFSET('BPC Data'!$F:$F,0,Summary!L$2),'BPC Data'!$E:$E,Summary!$D32,'BPC Data'!$B:$B,Summary!$C32)</f>
        <v>4282</v>
      </c>
      <c r="M32" s="18">
        <f ca="1">SUMIFS(OFFSET('BPC Data'!$F:$F,0,Summary!M$2),'BPC Data'!$E:$E,Summary!$D32,'BPC Data'!$B:$B,Summary!$C32)</f>
        <v>4315</v>
      </c>
      <c r="N32" s="26">
        <f t="shared" ca="1" si="4"/>
        <v>4315</v>
      </c>
    </row>
    <row r="33" spans="1:14" s="16" customFormat="1">
      <c r="A33" s="16">
        <f t="shared" ref="A33:A41" si="8">IF(AND(F33&lt;&gt;"",D33=""),A32+1,A32)</f>
        <v>3</v>
      </c>
      <c r="C33" t="str">
        <f>$F31</f>
        <v>Bay View Rehabilitation Hospital</v>
      </c>
      <c r="D33" s="3" t="str">
        <f t="shared" si="7"/>
        <v>A_BEDS_TOTAL - Total Available Beds</v>
      </c>
      <c r="F33" s="22" t="str">
        <f>_xll.EVDES(D33)</f>
        <v>Total Available Beds</v>
      </c>
      <c r="G33" s="18">
        <f ca="1">SUMIFS(OFFSET('BPC Data'!$F:$F,0,Summary!G$2),'BPC Data'!$E:$E,Summary!$D33,'BPC Data'!$B:$B,Summary!$C33)</f>
        <v>170</v>
      </c>
      <c r="H33" s="315">
        <f ca="1">SUMIFS(OFFSET('BPC Data'!$F:$F,0,Summary!H$2),'BPC Data'!$E:$E,Summary!$D33,'BPC Data'!$B:$B,Summary!$C33)</f>
        <v>170</v>
      </c>
      <c r="I33" s="18">
        <f ca="1">SUMIFS(OFFSET('BPC Data'!$F:$F,0,Summary!I$2),'BPC Data'!$E:$E,Summary!$D33,'BPC Data'!$B:$B,Summary!$C33)</f>
        <v>170</v>
      </c>
      <c r="J33" s="315">
        <f ca="1">SUMIFS(OFFSET('BPC Data'!$F:$F,0,Summary!J$2),'BPC Data'!$E:$E,Summary!$D33,'BPC Data'!$B:$B,Summary!$C33)</f>
        <v>170</v>
      </c>
      <c r="K33" s="18">
        <f ca="1">SUMIFS(OFFSET('BPC Data'!$F:$F,0,Summary!K$2),'BPC Data'!$E:$E,Summary!$D33,'BPC Data'!$B:$B,Summary!$C33)</f>
        <v>170</v>
      </c>
      <c r="L33" s="315">
        <f ca="1">SUMIFS(OFFSET('BPC Data'!$F:$F,0,Summary!L$2),'BPC Data'!$E:$E,Summary!$D33,'BPC Data'!$B:$B,Summary!$C33)</f>
        <v>170</v>
      </c>
      <c r="M33" s="18">
        <f ca="1">SUMIFS(OFFSET('BPC Data'!$F:$F,0,Summary!M$2),'BPC Data'!$E:$E,Summary!$D33,'BPC Data'!$B:$B,Summary!$C33)</f>
        <v>170</v>
      </c>
      <c r="N33" s="26">
        <f t="shared" ca="1" si="4"/>
        <v>170</v>
      </c>
    </row>
    <row r="34" spans="1:14" s="16" customFormat="1">
      <c r="A34" s="16">
        <f t="shared" si="8"/>
        <v>3</v>
      </c>
      <c r="B34"/>
      <c r="C34" t="str">
        <f>$F31</f>
        <v>Bay View Rehabilitation Hospital</v>
      </c>
      <c r="D34" s="3" t="str">
        <f t="shared" si="7"/>
        <v>T_REVENUES - Total Tenant Revenues</v>
      </c>
      <c r="E34"/>
      <c r="F34" s="22" t="str">
        <f>_xll.EVDES(D34)</f>
        <v>Total Tenant Revenues</v>
      </c>
      <c r="G34" s="18">
        <f ca="1">SUMIFS(OFFSET('BPC Data'!$F:$F,0,Summary!G$2),'BPC Data'!$E:$E,Summary!$D34,'BPC Data'!$B:$B,Summary!$C34)</f>
        <v>2807173.53</v>
      </c>
      <c r="H34" s="315">
        <f ca="1">SUMIFS(OFFSET('BPC Data'!$F:$F,0,Summary!H$2),'BPC Data'!$E:$E,Summary!$D34,'BPC Data'!$B:$B,Summary!$C34)</f>
        <v>2297131.04</v>
      </c>
      <c r="I34" s="18">
        <f ca="1">SUMIFS(OFFSET('BPC Data'!$F:$F,0,Summary!I$2),'BPC Data'!$E:$E,Summary!$D34,'BPC Data'!$B:$B,Summary!$C34)</f>
        <v>2868734</v>
      </c>
      <c r="J34" s="315">
        <f ca="1">SUMIFS(OFFSET('BPC Data'!$F:$F,0,Summary!J$2),'BPC Data'!$E:$E,Summary!$D34,'BPC Data'!$B:$B,Summary!$C34)</f>
        <v>2249472.46</v>
      </c>
      <c r="K34" s="18">
        <f ca="1">SUMIFS(OFFSET('BPC Data'!$F:$F,0,Summary!K$2),'BPC Data'!$E:$E,Summary!$D34,'BPC Data'!$B:$B,Summary!$C34)</f>
        <v>1318948.23</v>
      </c>
      <c r="L34" s="315">
        <f ca="1">SUMIFS(OFFSET('BPC Data'!$F:$F,0,Summary!L$2),'BPC Data'!$E:$E,Summary!$D34,'BPC Data'!$B:$B,Summary!$C34)</f>
        <v>2374716.19</v>
      </c>
      <c r="M34" s="18">
        <f ca="1">SUMIFS(OFFSET('BPC Data'!$F:$F,0,Summary!M$2),'BPC Data'!$E:$E,Summary!$D34,'BPC Data'!$B:$B,Summary!$C34)</f>
        <v>5088021.4800000004</v>
      </c>
      <c r="N34" s="26">
        <f t="shared" ca="1" si="4"/>
        <v>5088021.4800000004</v>
      </c>
    </row>
    <row r="35" spans="1:14" s="16" customFormat="1">
      <c r="A35" s="16">
        <f t="shared" si="8"/>
        <v>3</v>
      </c>
      <c r="B35"/>
      <c r="C35" t="str">
        <f>$F31</f>
        <v>Bay View Rehabilitation Hospital</v>
      </c>
      <c r="D35" s="3" t="str">
        <f t="shared" si="7"/>
        <v>T_OPEX - Tenant Operating Expenses</v>
      </c>
      <c r="E35"/>
      <c r="F35" s="22" t="str">
        <f>_xll.EVDES(D35)</f>
        <v>Tenant Operating Expenses</v>
      </c>
      <c r="G35" s="18">
        <f ca="1">SUMIFS(OFFSET('BPC Data'!$F:$F,0,Summary!G$2),'BPC Data'!$E:$E,Summary!$D35,'BPC Data'!$B:$B,Summary!$C35)</f>
        <v>1564800.58</v>
      </c>
      <c r="H35" s="315">
        <f ca="1">SUMIFS(OFFSET('BPC Data'!$F:$F,0,Summary!H$2),'BPC Data'!$E:$E,Summary!$D35,'BPC Data'!$B:$B,Summary!$C35)</f>
        <v>1314193.57</v>
      </c>
      <c r="I35" s="18">
        <f ca="1">SUMIFS(OFFSET('BPC Data'!$F:$F,0,Summary!I$2),'BPC Data'!$E:$E,Summary!$D35,'BPC Data'!$B:$B,Summary!$C35)</f>
        <v>1493951.86</v>
      </c>
      <c r="J35" s="315">
        <f ca="1">SUMIFS(OFFSET('BPC Data'!$F:$F,0,Summary!J$2),'BPC Data'!$E:$E,Summary!$D35,'BPC Data'!$B:$B,Summary!$C35)</f>
        <v>1427504.72</v>
      </c>
      <c r="K35" s="18">
        <f ca="1">SUMIFS(OFFSET('BPC Data'!$F:$F,0,Summary!K$2),'BPC Data'!$E:$E,Summary!$D35,'BPC Data'!$B:$B,Summary!$C35)</f>
        <v>1590273.01</v>
      </c>
      <c r="L35" s="315">
        <f ca="1">SUMIFS(OFFSET('BPC Data'!$F:$F,0,Summary!L$2),'BPC Data'!$E:$E,Summary!$D35,'BPC Data'!$B:$B,Summary!$C35)</f>
        <v>1514973.13</v>
      </c>
      <c r="M35" s="18">
        <f ca="1">SUMIFS(OFFSET('BPC Data'!$F:$F,0,Summary!M$2),'BPC Data'!$E:$E,Summary!$D35,'BPC Data'!$B:$B,Summary!$C35)</f>
        <v>1591652.31</v>
      </c>
      <c r="N35" s="26">
        <f t="shared" ca="1" si="4"/>
        <v>1591652.31</v>
      </c>
    </row>
    <row r="36" spans="1:14" s="16" customFormat="1">
      <c r="A36" s="16">
        <f t="shared" si="8"/>
        <v>3</v>
      </c>
      <c r="B36"/>
      <c r="C36" t="str">
        <f>$F31</f>
        <v>Bay View Rehabilitation Hospital</v>
      </c>
      <c r="D36" s="3" t="str">
        <f t="shared" si="7"/>
        <v>T_BAD_DEBT - Tenant Bad Debt Expense</v>
      </c>
      <c r="E36"/>
      <c r="F36" s="22" t="str">
        <f>_xll.EVDES(D36)</f>
        <v>Tenant Bad Debt Expense</v>
      </c>
      <c r="G36" s="18">
        <f ca="1">SUMIFS(OFFSET('BPC Data'!$F:$F,0,Summary!G$2),'BPC Data'!$E:$E,Summary!$D36,'BPC Data'!$B:$B,Summary!$C36)</f>
        <v>0</v>
      </c>
      <c r="H36" s="315">
        <f ca="1">SUMIFS(OFFSET('BPC Data'!$F:$F,0,Summary!H$2),'BPC Data'!$E:$E,Summary!$D36,'BPC Data'!$B:$B,Summary!$C36)</f>
        <v>0</v>
      </c>
      <c r="I36" s="18">
        <f ca="1">SUMIFS(OFFSET('BPC Data'!$F:$F,0,Summary!I$2),'BPC Data'!$E:$E,Summary!$D36,'BPC Data'!$B:$B,Summary!$C36)</f>
        <v>0</v>
      </c>
      <c r="J36" s="315">
        <f ca="1">SUMIFS(OFFSET('BPC Data'!$F:$F,0,Summary!J$2),'BPC Data'!$E:$E,Summary!$D36,'BPC Data'!$B:$B,Summary!$C36)</f>
        <v>0</v>
      </c>
      <c r="K36" s="18">
        <f ca="1">SUMIFS(OFFSET('BPC Data'!$F:$F,0,Summary!K$2),'BPC Data'!$E:$E,Summary!$D36,'BPC Data'!$B:$B,Summary!$C36)</f>
        <v>0</v>
      </c>
      <c r="L36" s="315">
        <f ca="1">SUMIFS(OFFSET('BPC Data'!$F:$F,0,Summary!L$2),'BPC Data'!$E:$E,Summary!$D36,'BPC Data'!$B:$B,Summary!$C36)</f>
        <v>0</v>
      </c>
      <c r="M36" s="18">
        <f ca="1">SUMIFS(OFFSET('BPC Data'!$F:$F,0,Summary!M$2),'BPC Data'!$E:$E,Summary!$D36,'BPC Data'!$B:$B,Summary!$C36)</f>
        <v>0</v>
      </c>
      <c r="N36" s="26">
        <f t="shared" ca="1" si="4"/>
        <v>0</v>
      </c>
    </row>
    <row r="37" spans="1:14" s="16" customFormat="1">
      <c r="A37" s="16">
        <f t="shared" si="8"/>
        <v>3</v>
      </c>
      <c r="B37"/>
      <c r="C37" t="str">
        <f>$F31</f>
        <v>Bay View Rehabilitation Hospital</v>
      </c>
      <c r="D37" s="2" t="str">
        <f t="shared" si="7"/>
        <v>T_EBITDARM - EBITDARM</v>
      </c>
      <c r="E37"/>
      <c r="F37" s="22" t="str">
        <f>_xll.EVDES(D37)</f>
        <v>EBITDARM</v>
      </c>
      <c r="G37" s="18">
        <f ca="1">SUMIFS(OFFSET('BPC Data'!$F:$F,0,Summary!G$2),'BPC Data'!$E:$E,Summary!$D37,'BPC Data'!$B:$B,Summary!$C37)</f>
        <v>1242372.95</v>
      </c>
      <c r="H37" s="315">
        <f ca="1">SUMIFS(OFFSET('BPC Data'!$F:$F,0,Summary!H$2),'BPC Data'!$E:$E,Summary!$D37,'BPC Data'!$B:$B,Summary!$C37)</f>
        <v>982937.47</v>
      </c>
      <c r="I37" s="18">
        <f ca="1">SUMIFS(OFFSET('BPC Data'!$F:$F,0,Summary!I$2),'BPC Data'!$E:$E,Summary!$D37,'BPC Data'!$B:$B,Summary!$C37)</f>
        <v>1374782.14</v>
      </c>
      <c r="J37" s="315">
        <f ca="1">SUMIFS(OFFSET('BPC Data'!$F:$F,0,Summary!J$2),'BPC Data'!$E:$E,Summary!$D37,'BPC Data'!$B:$B,Summary!$C37)</f>
        <v>821967.74</v>
      </c>
      <c r="K37" s="18">
        <f ca="1">SUMIFS(OFFSET('BPC Data'!$F:$F,0,Summary!K$2),'BPC Data'!$E:$E,Summary!$D37,'BPC Data'!$B:$B,Summary!$C37)</f>
        <v>-271324.78000000003</v>
      </c>
      <c r="L37" s="315">
        <f ca="1">SUMIFS(OFFSET('BPC Data'!$F:$F,0,Summary!L$2),'BPC Data'!$E:$E,Summary!$D37,'BPC Data'!$B:$B,Summary!$C37)</f>
        <v>859743.06</v>
      </c>
      <c r="M37" s="18">
        <f ca="1">SUMIFS(OFFSET('BPC Data'!$F:$F,0,Summary!M$2),'BPC Data'!$E:$E,Summary!$D37,'BPC Data'!$B:$B,Summary!$C37)</f>
        <v>3496369.17</v>
      </c>
      <c r="N37" s="26">
        <f t="shared" ca="1" si="4"/>
        <v>3496369.17</v>
      </c>
    </row>
    <row r="38" spans="1:14" s="16" customFormat="1">
      <c r="A38" s="16">
        <f t="shared" si="8"/>
        <v>3</v>
      </c>
      <c r="B38"/>
      <c r="C38" t="str">
        <f>$F31</f>
        <v>Bay View Rehabilitation Hospital</v>
      </c>
      <c r="D38" s="2" t="str">
        <f t="shared" si="7"/>
        <v>T_MGMT_FEE - Tenant Management Fee - Actual</v>
      </c>
      <c r="E38"/>
      <c r="F38" s="22" t="str">
        <f>_xll.EVDES(D38)</f>
        <v>Tenant Management Fee - Actual</v>
      </c>
      <c r="G38" s="18">
        <f ca="1">SUMIFS(OFFSET('BPC Data'!$F:$F,0,Summary!G$2),'BPC Data'!$E:$E,Summary!$D38,'BPC Data'!$B:$B,Summary!$C38)</f>
        <v>137126.54999999999</v>
      </c>
      <c r="H38" s="315">
        <f ca="1">SUMIFS(OFFSET('BPC Data'!$F:$F,0,Summary!H$2),'BPC Data'!$E:$E,Summary!$D38,'BPC Data'!$B:$B,Summary!$C38)</f>
        <v>114856.75</v>
      </c>
      <c r="I38" s="18">
        <f ca="1">SUMIFS(OFFSET('BPC Data'!$F:$F,0,Summary!I$2),'BPC Data'!$E:$E,Summary!$D38,'BPC Data'!$B:$B,Summary!$C38)</f>
        <v>143446.70000000001</v>
      </c>
      <c r="J38" s="315">
        <f ca="1">SUMIFS(OFFSET('BPC Data'!$F:$F,0,Summary!J$2),'BPC Data'!$E:$E,Summary!$D38,'BPC Data'!$B:$B,Summary!$C38)</f>
        <v>112477.95</v>
      </c>
      <c r="K38" s="18">
        <f ca="1">SUMIFS(OFFSET('BPC Data'!$F:$F,0,Summary!K$2),'BPC Data'!$E:$E,Summary!$D38,'BPC Data'!$B:$B,Summary!$C38)</f>
        <v>65952.75</v>
      </c>
      <c r="L38" s="315">
        <f ca="1">SUMIFS(OFFSET('BPC Data'!$F:$F,0,Summary!L$2),'BPC Data'!$E:$E,Summary!$D38,'BPC Data'!$B:$B,Summary!$C38)</f>
        <v>118734.1</v>
      </c>
      <c r="M38" s="18">
        <f ca="1">SUMIFS(OFFSET('BPC Data'!$F:$F,0,Summary!M$2),'BPC Data'!$E:$E,Summary!$D38,'BPC Data'!$B:$B,Summary!$C38)</f>
        <v>129079.3</v>
      </c>
      <c r="N38" s="26">
        <f t="shared" ca="1" si="4"/>
        <v>129079.3</v>
      </c>
    </row>
    <row r="39" spans="1:14" s="16" customFormat="1">
      <c r="A39" s="16">
        <f t="shared" si="8"/>
        <v>3</v>
      </c>
      <c r="B39"/>
      <c r="C39" t="str">
        <f>$F31</f>
        <v>Bay View Rehabilitation Hospital</v>
      </c>
      <c r="D39" s="1" t="str">
        <f t="shared" si="7"/>
        <v>T_EBITDAR - EBITDAR</v>
      </c>
      <c r="E39"/>
      <c r="F39" s="22" t="str">
        <f>_xll.EVDES(D39)</f>
        <v>EBITDAR</v>
      </c>
      <c r="G39" s="18">
        <f ca="1">SUMIFS(OFFSET('BPC Data'!$F:$F,0,Summary!G$2),'BPC Data'!$E:$E,Summary!$D39,'BPC Data'!$B:$B,Summary!$C39)</f>
        <v>1105246.3999999999</v>
      </c>
      <c r="H39" s="315">
        <f ca="1">SUMIFS(OFFSET('BPC Data'!$F:$F,0,Summary!H$2),'BPC Data'!$E:$E,Summary!$D39,'BPC Data'!$B:$B,Summary!$C39)</f>
        <v>868080.72</v>
      </c>
      <c r="I39" s="18">
        <f ca="1">SUMIFS(OFFSET('BPC Data'!$F:$F,0,Summary!I$2),'BPC Data'!$E:$E,Summary!$D39,'BPC Data'!$B:$B,Summary!$C39)</f>
        <v>1231335.44</v>
      </c>
      <c r="J39" s="315">
        <f ca="1">SUMIFS(OFFSET('BPC Data'!$F:$F,0,Summary!J$2),'BPC Data'!$E:$E,Summary!$D39,'BPC Data'!$B:$B,Summary!$C39)</f>
        <v>709489.79</v>
      </c>
      <c r="K39" s="18">
        <f ca="1">SUMIFS(OFFSET('BPC Data'!$F:$F,0,Summary!K$2),'BPC Data'!$E:$E,Summary!$D39,'BPC Data'!$B:$B,Summary!$C39)</f>
        <v>-337277.53</v>
      </c>
      <c r="L39" s="315">
        <f ca="1">SUMIFS(OFFSET('BPC Data'!$F:$F,0,Summary!L$2),'BPC Data'!$E:$E,Summary!$D39,'BPC Data'!$B:$B,Summary!$C39)</f>
        <v>741008.96</v>
      </c>
      <c r="M39" s="18">
        <f ca="1">SUMIFS(OFFSET('BPC Data'!$F:$F,0,Summary!M$2),'BPC Data'!$E:$E,Summary!$D39,'BPC Data'!$B:$B,Summary!$C39)</f>
        <v>3367289.87</v>
      </c>
      <c r="N39" s="26">
        <f t="shared" ca="1" si="4"/>
        <v>3367289.87</v>
      </c>
    </row>
    <row r="40" spans="1:14" s="16" customFormat="1">
      <c r="A40" s="16">
        <f t="shared" si="8"/>
        <v>3</v>
      </c>
      <c r="B40"/>
      <c r="C40" t="str">
        <f>$F31</f>
        <v>Bay View Rehabilitation Hospital</v>
      </c>
      <c r="D40" s="1" t="str">
        <f t="shared" si="7"/>
        <v>T_RENT_EXP - Tenant Rent Expense</v>
      </c>
      <c r="E40"/>
      <c r="F40" s="22" t="str">
        <f>_xll.EVDES(D40)</f>
        <v>Tenant Rent Expense</v>
      </c>
      <c r="G40" s="18">
        <f ca="1">SUMIFS(OFFSET('BPC Data'!$F:$F,0,Summary!G$2),'BPC Data'!$E:$E,Summary!$D40,'BPC Data'!$B:$B,Summary!$C40)</f>
        <v>153143.25</v>
      </c>
      <c r="H40" s="315">
        <f ca="1">SUMIFS(OFFSET('BPC Data'!$F:$F,0,Summary!H$2),'BPC Data'!$E:$E,Summary!$D40,'BPC Data'!$B:$B,Summary!$C40)</f>
        <v>153143.25</v>
      </c>
      <c r="I40" s="18">
        <f ca="1">SUMIFS(OFFSET('BPC Data'!$F:$F,0,Summary!I$2),'BPC Data'!$E:$E,Summary!$D40,'BPC Data'!$B:$B,Summary!$C40)</f>
        <v>156971.84</v>
      </c>
      <c r="J40" s="315">
        <f ca="1">SUMIFS(OFFSET('BPC Data'!$F:$F,0,Summary!J$2),'BPC Data'!$E:$E,Summary!$D40,'BPC Data'!$B:$B,Summary!$C40)</f>
        <v>156971.84</v>
      </c>
      <c r="K40" s="18">
        <f ca="1">SUMIFS(OFFSET('BPC Data'!$F:$F,0,Summary!K$2),'BPC Data'!$E:$E,Summary!$D40,'BPC Data'!$B:$B,Summary!$C40)</f>
        <v>156971.84</v>
      </c>
      <c r="L40" s="315">
        <f ca="1">SUMIFS(OFFSET('BPC Data'!$F:$F,0,Summary!L$2),'BPC Data'!$E:$E,Summary!$D40,'BPC Data'!$B:$B,Summary!$C40)</f>
        <v>156971.84</v>
      </c>
      <c r="M40" s="18">
        <f ca="1">SUMIFS(OFFSET('BPC Data'!$F:$F,0,Summary!M$2),'BPC Data'!$E:$E,Summary!$D40,'BPC Data'!$B:$B,Summary!$C40)</f>
        <v>156971.84</v>
      </c>
      <c r="N40" s="26">
        <f t="shared" ca="1" si="4"/>
        <v>156971.84</v>
      </c>
    </row>
    <row r="41" spans="1:14" s="16" customFormat="1">
      <c r="A41" s="16">
        <f t="shared" si="8"/>
        <v>3</v>
      </c>
      <c r="B41"/>
      <c r="C41"/>
      <c r="D41" s="1" t="str">
        <f t="shared" si="7"/>
        <v>x</v>
      </c>
      <c r="E41"/>
      <c r="F41" s="22" t="s">
        <v>0</v>
      </c>
      <c r="G41" s="12">
        <f ca="1">SUMIFS(OFFSET('BPC Data'!$F:$F,0,Summary!G$2),'BPC Data'!$E:$E,Summary!$D41,'BPC Data'!$B:$B,Summary!$C41)</f>
        <v>0</v>
      </c>
      <c r="H41" s="316">
        <f ca="1">SUMIFS(OFFSET('BPC Data'!$F:$F,0,Summary!H$2),'BPC Data'!$E:$E,Summary!$D41,'BPC Data'!$B:$B,Summary!$C41)</f>
        <v>0</v>
      </c>
      <c r="I41" s="12">
        <f ca="1">SUMIFS(OFFSET('BPC Data'!$F:$F,0,Summary!I$2),'BPC Data'!$E:$E,Summary!$D41,'BPC Data'!$B:$B,Summary!$C41)</f>
        <v>0</v>
      </c>
      <c r="J41" s="316">
        <f ca="1">SUMIFS(OFFSET('BPC Data'!$F:$F,0,Summary!J$2),'BPC Data'!$E:$E,Summary!$D41,'BPC Data'!$B:$B,Summary!$C41)</f>
        <v>0</v>
      </c>
      <c r="K41" s="12">
        <f ca="1">SUMIFS(OFFSET('BPC Data'!$F:$F,0,Summary!K$2),'BPC Data'!$E:$E,Summary!$D41,'BPC Data'!$B:$B,Summary!$C41)</f>
        <v>0</v>
      </c>
      <c r="L41" s="316">
        <f ca="1">SUMIFS(OFFSET('BPC Data'!$F:$F,0,Summary!L$2),'BPC Data'!$E:$E,Summary!$D41,'BPC Data'!$B:$B,Summary!$C41)</f>
        <v>0</v>
      </c>
      <c r="M41" s="12">
        <f ca="1">SUMIFS(OFFSET('BPC Data'!$F:$F,0,Summary!M$2),'BPC Data'!$E:$E,Summary!$D41,'BPC Data'!$B:$B,Summary!$C41)</f>
        <v>0</v>
      </c>
      <c r="N41" s="26">
        <f t="shared" ca="1" si="4"/>
        <v>0</v>
      </c>
    </row>
    <row r="42" spans="1:14" s="16" customFormat="1">
      <c r="A42" s="16">
        <f>IF(AND(D42&lt;&gt;"",C42=""),A41+1,A41)</f>
        <v>4</v>
      </c>
      <c r="B42" s="5"/>
      <c r="C42" s="5"/>
      <c r="D42" s="5" t="str">
        <f t="shared" si="7"/>
        <v>x</v>
      </c>
      <c r="E42" s="5"/>
      <c r="F42" s="21">
        <f>INDEX(PropertyList!$D:$D,MATCH(Summary!$A42,PropertyList!$C:$C,0))</f>
        <v>0</v>
      </c>
      <c r="G42" s="11">
        <f ca="1">SUMIFS(OFFSET('BPC Data'!$F:$F,0,Summary!G$2),'BPC Data'!$E:$E,Summary!$D42,'BPC Data'!$B:$B,Summary!$C42)</f>
        <v>0</v>
      </c>
      <c r="H42" s="314">
        <f ca="1">SUMIFS(OFFSET('BPC Data'!$F:$F,0,Summary!H$2),'BPC Data'!$E:$E,Summary!$D42,'BPC Data'!$B:$B,Summary!$C42)</f>
        <v>0</v>
      </c>
      <c r="I42" s="11">
        <f ca="1">SUMIFS(OFFSET('BPC Data'!$F:$F,0,Summary!I$2),'BPC Data'!$E:$E,Summary!$D42,'BPC Data'!$B:$B,Summary!$C42)</f>
        <v>0</v>
      </c>
      <c r="J42" s="314">
        <f ca="1">SUMIFS(OFFSET('BPC Data'!$F:$F,0,Summary!J$2),'BPC Data'!$E:$E,Summary!$D42,'BPC Data'!$B:$B,Summary!$C42)</f>
        <v>0</v>
      </c>
      <c r="K42" s="11">
        <f ca="1">SUMIFS(OFFSET('BPC Data'!$F:$F,0,Summary!K$2),'BPC Data'!$E:$E,Summary!$D42,'BPC Data'!$B:$B,Summary!$C42)</f>
        <v>0</v>
      </c>
      <c r="L42" s="314">
        <f ca="1">SUMIFS(OFFSET('BPC Data'!$F:$F,0,Summary!L$2),'BPC Data'!$E:$E,Summary!$D42,'BPC Data'!$B:$B,Summary!$C42)</f>
        <v>0</v>
      </c>
      <c r="M42" s="11">
        <f ca="1">SUMIFS(OFFSET('BPC Data'!$F:$F,0,Summary!M$2),'BPC Data'!$E:$E,Summary!$D42,'BPC Data'!$B:$B,Summary!$C42)</f>
        <v>0</v>
      </c>
      <c r="N42" s="26">
        <f t="shared" ca="1" si="4"/>
        <v>0</v>
      </c>
    </row>
    <row r="43" spans="1:14" s="16" customFormat="1" hidden="1">
      <c r="A43" s="16">
        <f>IF(AND(F43&lt;&gt;"",D43=""),A42+1,A42)</f>
        <v>4</v>
      </c>
      <c r="C43">
        <f>$F42</f>
        <v>0</v>
      </c>
      <c r="D43" s="3" t="str">
        <f t="shared" si="7"/>
        <v>PAY_PAT_DAYS - Total Payor Patient Days</v>
      </c>
      <c r="F43" s="22" t="str">
        <f>_xll.EVDES(D43)</f>
        <v>Total Payor Patient Days</v>
      </c>
      <c r="G43" s="18">
        <f ca="1">SUMIFS(OFFSET('BPC Data'!$F:$F,0,Summary!G$2),'BPC Data'!$E:$E,Summary!$D43,'BPC Data'!$B:$B,Summary!$C43)</f>
        <v>0</v>
      </c>
      <c r="H43" s="315">
        <f ca="1">SUMIFS(OFFSET('BPC Data'!$F:$F,0,Summary!H$2),'BPC Data'!$E:$E,Summary!$D43,'BPC Data'!$B:$B,Summary!$C43)</f>
        <v>0</v>
      </c>
      <c r="I43" s="18">
        <f ca="1">SUMIFS(OFFSET('BPC Data'!$F:$F,0,Summary!I$2),'BPC Data'!$E:$E,Summary!$D43,'BPC Data'!$B:$B,Summary!$C43)</f>
        <v>0</v>
      </c>
      <c r="J43" s="315">
        <f ca="1">SUMIFS(OFFSET('BPC Data'!$F:$F,0,Summary!J$2),'BPC Data'!$E:$E,Summary!$D43,'BPC Data'!$B:$B,Summary!$C43)</f>
        <v>0</v>
      </c>
      <c r="K43" s="18">
        <f ca="1">SUMIFS(OFFSET('BPC Data'!$F:$F,0,Summary!K$2),'BPC Data'!$E:$E,Summary!$D43,'BPC Data'!$B:$B,Summary!$C43)</f>
        <v>0</v>
      </c>
      <c r="L43" s="315">
        <f ca="1">SUMIFS(OFFSET('BPC Data'!$F:$F,0,Summary!L$2),'BPC Data'!$E:$E,Summary!$D43,'BPC Data'!$B:$B,Summary!$C43)</f>
        <v>0</v>
      </c>
      <c r="M43" s="18">
        <f ca="1">SUMIFS(OFFSET('BPC Data'!$F:$F,0,Summary!M$2),'BPC Data'!$E:$E,Summary!$D43,'BPC Data'!$B:$B,Summary!$C43)</f>
        <v>0</v>
      </c>
      <c r="N43" s="26">
        <f t="shared" ca="1" si="4"/>
        <v>0</v>
      </c>
    </row>
    <row r="44" spans="1:14" s="16" customFormat="1" hidden="1">
      <c r="A44" s="16">
        <f t="shared" ref="A44:A52" si="9">IF(AND(F44&lt;&gt;"",D44=""),A43+1,A43)</f>
        <v>4</v>
      </c>
      <c r="C44">
        <f>$F42</f>
        <v>0</v>
      </c>
      <c r="D44" s="3" t="str">
        <f t="shared" si="7"/>
        <v>A_BEDS_TOTAL - Total Available Beds</v>
      </c>
      <c r="F44" s="22" t="str">
        <f>_xll.EVDES(D44)</f>
        <v>Total Available Beds</v>
      </c>
      <c r="G44" s="18">
        <f ca="1">SUMIFS(OFFSET('BPC Data'!$F:$F,0,Summary!G$2),'BPC Data'!$E:$E,Summary!$D44,'BPC Data'!$B:$B,Summary!$C44)</f>
        <v>0</v>
      </c>
      <c r="H44" s="315">
        <f ca="1">SUMIFS(OFFSET('BPC Data'!$F:$F,0,Summary!H$2),'BPC Data'!$E:$E,Summary!$D44,'BPC Data'!$B:$B,Summary!$C44)</f>
        <v>0</v>
      </c>
      <c r="I44" s="18">
        <f ca="1">SUMIFS(OFFSET('BPC Data'!$F:$F,0,Summary!I$2),'BPC Data'!$E:$E,Summary!$D44,'BPC Data'!$B:$B,Summary!$C44)</f>
        <v>0</v>
      </c>
      <c r="J44" s="315">
        <f ca="1">SUMIFS(OFFSET('BPC Data'!$F:$F,0,Summary!J$2),'BPC Data'!$E:$E,Summary!$D44,'BPC Data'!$B:$B,Summary!$C44)</f>
        <v>0</v>
      </c>
      <c r="K44" s="18">
        <f ca="1">SUMIFS(OFFSET('BPC Data'!$F:$F,0,Summary!K$2),'BPC Data'!$E:$E,Summary!$D44,'BPC Data'!$B:$B,Summary!$C44)</f>
        <v>0</v>
      </c>
      <c r="L44" s="315">
        <f ca="1">SUMIFS(OFFSET('BPC Data'!$F:$F,0,Summary!L$2),'BPC Data'!$E:$E,Summary!$D44,'BPC Data'!$B:$B,Summary!$C44)</f>
        <v>0</v>
      </c>
      <c r="M44" s="18">
        <f ca="1">SUMIFS(OFFSET('BPC Data'!$F:$F,0,Summary!M$2),'BPC Data'!$E:$E,Summary!$D44,'BPC Data'!$B:$B,Summary!$C44)</f>
        <v>0</v>
      </c>
      <c r="N44" s="26">
        <f t="shared" ca="1" si="4"/>
        <v>0</v>
      </c>
    </row>
    <row r="45" spans="1:14" s="16" customFormat="1" hidden="1">
      <c r="A45" s="16">
        <f t="shared" si="9"/>
        <v>4</v>
      </c>
      <c r="B45"/>
      <c r="C45">
        <f>$F42</f>
        <v>0</v>
      </c>
      <c r="D45" s="3" t="str">
        <f t="shared" si="7"/>
        <v>T_REVENUES - Total Tenant Revenues</v>
      </c>
      <c r="E45"/>
      <c r="F45" s="22" t="str">
        <f>_xll.EVDES(D45)</f>
        <v>Total Tenant Revenues</v>
      </c>
      <c r="G45" s="18">
        <f ca="1">SUMIFS(OFFSET('BPC Data'!$F:$F,0,Summary!G$2),'BPC Data'!$E:$E,Summary!$D45,'BPC Data'!$B:$B,Summary!$C45)</f>
        <v>0</v>
      </c>
      <c r="H45" s="315">
        <f ca="1">SUMIFS(OFFSET('BPC Data'!$F:$F,0,Summary!H$2),'BPC Data'!$E:$E,Summary!$D45,'BPC Data'!$B:$B,Summary!$C45)</f>
        <v>0</v>
      </c>
      <c r="I45" s="18">
        <f ca="1">SUMIFS(OFFSET('BPC Data'!$F:$F,0,Summary!I$2),'BPC Data'!$E:$E,Summary!$D45,'BPC Data'!$B:$B,Summary!$C45)</f>
        <v>0</v>
      </c>
      <c r="J45" s="315">
        <f ca="1">SUMIFS(OFFSET('BPC Data'!$F:$F,0,Summary!J$2),'BPC Data'!$E:$E,Summary!$D45,'BPC Data'!$B:$B,Summary!$C45)</f>
        <v>0</v>
      </c>
      <c r="K45" s="18">
        <f ca="1">SUMIFS(OFFSET('BPC Data'!$F:$F,0,Summary!K$2),'BPC Data'!$E:$E,Summary!$D45,'BPC Data'!$B:$B,Summary!$C45)</f>
        <v>0</v>
      </c>
      <c r="L45" s="315">
        <f ca="1">SUMIFS(OFFSET('BPC Data'!$F:$F,0,Summary!L$2),'BPC Data'!$E:$E,Summary!$D45,'BPC Data'!$B:$B,Summary!$C45)</f>
        <v>0</v>
      </c>
      <c r="M45" s="18">
        <f ca="1">SUMIFS(OFFSET('BPC Data'!$F:$F,0,Summary!M$2),'BPC Data'!$E:$E,Summary!$D45,'BPC Data'!$B:$B,Summary!$C45)</f>
        <v>0</v>
      </c>
      <c r="N45" s="26">
        <f t="shared" ca="1" si="4"/>
        <v>0</v>
      </c>
    </row>
    <row r="46" spans="1:14" s="16" customFormat="1" hidden="1">
      <c r="A46" s="16">
        <f t="shared" si="9"/>
        <v>4</v>
      </c>
      <c r="B46"/>
      <c r="C46">
        <f>$F42</f>
        <v>0</v>
      </c>
      <c r="D46" s="3" t="str">
        <f t="shared" si="7"/>
        <v>T_OPEX - Tenant Operating Expenses</v>
      </c>
      <c r="E46"/>
      <c r="F46" s="22" t="str">
        <f>_xll.EVDES(D46)</f>
        <v>Tenant Operating Expenses</v>
      </c>
      <c r="G46" s="18">
        <f ca="1">SUMIFS(OFFSET('BPC Data'!$F:$F,0,Summary!G$2),'BPC Data'!$E:$E,Summary!$D46,'BPC Data'!$B:$B,Summary!$C46)</f>
        <v>0</v>
      </c>
      <c r="H46" s="315">
        <f ca="1">SUMIFS(OFFSET('BPC Data'!$F:$F,0,Summary!H$2),'BPC Data'!$E:$E,Summary!$D46,'BPC Data'!$B:$B,Summary!$C46)</f>
        <v>0</v>
      </c>
      <c r="I46" s="18">
        <f ca="1">SUMIFS(OFFSET('BPC Data'!$F:$F,0,Summary!I$2),'BPC Data'!$E:$E,Summary!$D46,'BPC Data'!$B:$B,Summary!$C46)</f>
        <v>0</v>
      </c>
      <c r="J46" s="315">
        <f ca="1">SUMIFS(OFFSET('BPC Data'!$F:$F,0,Summary!J$2),'BPC Data'!$E:$E,Summary!$D46,'BPC Data'!$B:$B,Summary!$C46)</f>
        <v>0</v>
      </c>
      <c r="K46" s="18">
        <f ca="1">SUMIFS(OFFSET('BPC Data'!$F:$F,0,Summary!K$2),'BPC Data'!$E:$E,Summary!$D46,'BPC Data'!$B:$B,Summary!$C46)</f>
        <v>0</v>
      </c>
      <c r="L46" s="315">
        <f ca="1">SUMIFS(OFFSET('BPC Data'!$F:$F,0,Summary!L$2),'BPC Data'!$E:$E,Summary!$D46,'BPC Data'!$B:$B,Summary!$C46)</f>
        <v>0</v>
      </c>
      <c r="M46" s="18">
        <f ca="1">SUMIFS(OFFSET('BPC Data'!$F:$F,0,Summary!M$2),'BPC Data'!$E:$E,Summary!$D46,'BPC Data'!$B:$B,Summary!$C46)</f>
        <v>0</v>
      </c>
      <c r="N46" s="26">
        <f t="shared" ca="1" si="4"/>
        <v>0</v>
      </c>
    </row>
    <row r="47" spans="1:14" s="16" customFormat="1" hidden="1">
      <c r="A47" s="16">
        <f t="shared" si="9"/>
        <v>4</v>
      </c>
      <c r="B47"/>
      <c r="C47">
        <f>$F42</f>
        <v>0</v>
      </c>
      <c r="D47" s="3" t="str">
        <f t="shared" si="7"/>
        <v>T_BAD_DEBT - Tenant Bad Debt Expense</v>
      </c>
      <c r="E47"/>
      <c r="F47" s="22" t="str">
        <f>_xll.EVDES(D47)</f>
        <v>Tenant Bad Debt Expense</v>
      </c>
      <c r="G47" s="18">
        <f ca="1">SUMIFS(OFFSET('BPC Data'!$F:$F,0,Summary!G$2),'BPC Data'!$E:$E,Summary!$D47,'BPC Data'!$B:$B,Summary!$C47)</f>
        <v>0</v>
      </c>
      <c r="H47" s="315">
        <f ca="1">SUMIFS(OFFSET('BPC Data'!$F:$F,0,Summary!H$2),'BPC Data'!$E:$E,Summary!$D47,'BPC Data'!$B:$B,Summary!$C47)</f>
        <v>0</v>
      </c>
      <c r="I47" s="18">
        <f ca="1">SUMIFS(OFFSET('BPC Data'!$F:$F,0,Summary!I$2),'BPC Data'!$E:$E,Summary!$D47,'BPC Data'!$B:$B,Summary!$C47)</f>
        <v>0</v>
      </c>
      <c r="J47" s="315">
        <f ca="1">SUMIFS(OFFSET('BPC Data'!$F:$F,0,Summary!J$2),'BPC Data'!$E:$E,Summary!$D47,'BPC Data'!$B:$B,Summary!$C47)</f>
        <v>0</v>
      </c>
      <c r="K47" s="18">
        <f ca="1">SUMIFS(OFFSET('BPC Data'!$F:$F,0,Summary!K$2),'BPC Data'!$E:$E,Summary!$D47,'BPC Data'!$B:$B,Summary!$C47)</f>
        <v>0</v>
      </c>
      <c r="L47" s="315">
        <f ca="1">SUMIFS(OFFSET('BPC Data'!$F:$F,0,Summary!L$2),'BPC Data'!$E:$E,Summary!$D47,'BPC Data'!$B:$B,Summary!$C47)</f>
        <v>0</v>
      </c>
      <c r="M47" s="18">
        <f ca="1">SUMIFS(OFFSET('BPC Data'!$F:$F,0,Summary!M$2),'BPC Data'!$E:$E,Summary!$D47,'BPC Data'!$B:$B,Summary!$C47)</f>
        <v>0</v>
      </c>
      <c r="N47" s="26">
        <f t="shared" ca="1" si="4"/>
        <v>0</v>
      </c>
    </row>
    <row r="48" spans="1:14" s="16" customFormat="1" hidden="1">
      <c r="A48" s="16">
        <f t="shared" si="9"/>
        <v>4</v>
      </c>
      <c r="B48"/>
      <c r="C48">
        <f>$F42</f>
        <v>0</v>
      </c>
      <c r="D48" s="2" t="str">
        <f t="shared" si="7"/>
        <v>T_EBITDARM - EBITDARM</v>
      </c>
      <c r="E48"/>
      <c r="F48" s="22" t="str">
        <f>_xll.EVDES(D48)</f>
        <v>EBITDARM</v>
      </c>
      <c r="G48" s="18">
        <f ca="1">SUMIFS(OFFSET('BPC Data'!$F:$F,0,Summary!G$2),'BPC Data'!$E:$E,Summary!$D48,'BPC Data'!$B:$B,Summary!$C48)</f>
        <v>0</v>
      </c>
      <c r="H48" s="315">
        <f ca="1">SUMIFS(OFFSET('BPC Data'!$F:$F,0,Summary!H$2),'BPC Data'!$E:$E,Summary!$D48,'BPC Data'!$B:$B,Summary!$C48)</f>
        <v>0</v>
      </c>
      <c r="I48" s="18">
        <f ca="1">SUMIFS(OFFSET('BPC Data'!$F:$F,0,Summary!I$2),'BPC Data'!$E:$E,Summary!$D48,'BPC Data'!$B:$B,Summary!$C48)</f>
        <v>0</v>
      </c>
      <c r="J48" s="315">
        <f ca="1">SUMIFS(OFFSET('BPC Data'!$F:$F,0,Summary!J$2),'BPC Data'!$E:$E,Summary!$D48,'BPC Data'!$B:$B,Summary!$C48)</f>
        <v>0</v>
      </c>
      <c r="K48" s="18">
        <f ca="1">SUMIFS(OFFSET('BPC Data'!$F:$F,0,Summary!K$2),'BPC Data'!$E:$E,Summary!$D48,'BPC Data'!$B:$B,Summary!$C48)</f>
        <v>0</v>
      </c>
      <c r="L48" s="315">
        <f ca="1">SUMIFS(OFFSET('BPC Data'!$F:$F,0,Summary!L$2),'BPC Data'!$E:$E,Summary!$D48,'BPC Data'!$B:$B,Summary!$C48)</f>
        <v>0</v>
      </c>
      <c r="M48" s="18">
        <f ca="1">SUMIFS(OFFSET('BPC Data'!$F:$F,0,Summary!M$2),'BPC Data'!$E:$E,Summary!$D48,'BPC Data'!$B:$B,Summary!$C48)</f>
        <v>0</v>
      </c>
      <c r="N48" s="26">
        <f t="shared" ca="1" si="4"/>
        <v>0</v>
      </c>
    </row>
    <row r="49" spans="1:15" s="16" customFormat="1" hidden="1">
      <c r="A49" s="16">
        <f t="shared" si="9"/>
        <v>4</v>
      </c>
      <c r="B49"/>
      <c r="C49">
        <f>$F42</f>
        <v>0</v>
      </c>
      <c r="D49" s="2" t="str">
        <f t="shared" si="7"/>
        <v>T_MGMT_FEE - Tenant Management Fee - Actual</v>
      </c>
      <c r="E49"/>
      <c r="F49" s="22" t="str">
        <f>_xll.EVDES(D49)</f>
        <v>Tenant Management Fee - Actual</v>
      </c>
      <c r="G49" s="18">
        <f ca="1">SUMIFS(OFFSET('BPC Data'!$F:$F,0,Summary!G$2),'BPC Data'!$E:$E,Summary!$D49,'BPC Data'!$B:$B,Summary!$C49)</f>
        <v>0</v>
      </c>
      <c r="H49" s="315">
        <f ca="1">SUMIFS(OFFSET('BPC Data'!$F:$F,0,Summary!H$2),'BPC Data'!$E:$E,Summary!$D49,'BPC Data'!$B:$B,Summary!$C49)</f>
        <v>0</v>
      </c>
      <c r="I49" s="18">
        <f ca="1">SUMIFS(OFFSET('BPC Data'!$F:$F,0,Summary!I$2),'BPC Data'!$E:$E,Summary!$D49,'BPC Data'!$B:$B,Summary!$C49)</f>
        <v>0</v>
      </c>
      <c r="J49" s="315">
        <f ca="1">SUMIFS(OFFSET('BPC Data'!$F:$F,0,Summary!J$2),'BPC Data'!$E:$E,Summary!$D49,'BPC Data'!$B:$B,Summary!$C49)</f>
        <v>0</v>
      </c>
      <c r="K49" s="18">
        <f ca="1">SUMIFS(OFFSET('BPC Data'!$F:$F,0,Summary!K$2),'BPC Data'!$E:$E,Summary!$D49,'BPC Data'!$B:$B,Summary!$C49)</f>
        <v>0</v>
      </c>
      <c r="L49" s="315">
        <f ca="1">SUMIFS(OFFSET('BPC Data'!$F:$F,0,Summary!L$2),'BPC Data'!$E:$E,Summary!$D49,'BPC Data'!$B:$B,Summary!$C49)</f>
        <v>0</v>
      </c>
      <c r="M49" s="18">
        <f ca="1">SUMIFS(OFFSET('BPC Data'!$F:$F,0,Summary!M$2),'BPC Data'!$E:$E,Summary!$D49,'BPC Data'!$B:$B,Summary!$C49)</f>
        <v>0</v>
      </c>
      <c r="N49" s="26">
        <f t="shared" ca="1" si="4"/>
        <v>0</v>
      </c>
    </row>
    <row r="50" spans="1:15" s="16" customFormat="1" hidden="1">
      <c r="A50" s="16">
        <f t="shared" si="9"/>
        <v>4</v>
      </c>
      <c r="B50"/>
      <c r="C50">
        <f>$F42</f>
        <v>0</v>
      </c>
      <c r="D50" s="1" t="str">
        <f t="shared" si="7"/>
        <v>T_EBITDAR - EBITDAR</v>
      </c>
      <c r="E50"/>
      <c r="F50" s="22" t="str">
        <f>_xll.EVDES(D50)</f>
        <v>EBITDAR</v>
      </c>
      <c r="G50" s="18">
        <f ca="1">SUMIFS(OFFSET('BPC Data'!$F:$F,0,Summary!G$2),'BPC Data'!$E:$E,Summary!$D50,'BPC Data'!$B:$B,Summary!$C50)</f>
        <v>0</v>
      </c>
      <c r="H50" s="315">
        <f ca="1">SUMIFS(OFFSET('BPC Data'!$F:$F,0,Summary!H$2),'BPC Data'!$E:$E,Summary!$D50,'BPC Data'!$B:$B,Summary!$C50)</f>
        <v>0</v>
      </c>
      <c r="I50" s="18">
        <f ca="1">SUMIFS(OFFSET('BPC Data'!$F:$F,0,Summary!I$2),'BPC Data'!$E:$E,Summary!$D50,'BPC Data'!$B:$B,Summary!$C50)</f>
        <v>0</v>
      </c>
      <c r="J50" s="315">
        <f ca="1">SUMIFS(OFFSET('BPC Data'!$F:$F,0,Summary!J$2),'BPC Data'!$E:$E,Summary!$D50,'BPC Data'!$B:$B,Summary!$C50)</f>
        <v>0</v>
      </c>
      <c r="K50" s="18">
        <f ca="1">SUMIFS(OFFSET('BPC Data'!$F:$F,0,Summary!K$2),'BPC Data'!$E:$E,Summary!$D50,'BPC Data'!$B:$B,Summary!$C50)</f>
        <v>0</v>
      </c>
      <c r="L50" s="315">
        <f ca="1">SUMIFS(OFFSET('BPC Data'!$F:$F,0,Summary!L$2),'BPC Data'!$E:$E,Summary!$D50,'BPC Data'!$B:$B,Summary!$C50)</f>
        <v>0</v>
      </c>
      <c r="M50" s="18">
        <f ca="1">SUMIFS(OFFSET('BPC Data'!$F:$F,0,Summary!M$2),'BPC Data'!$E:$E,Summary!$D50,'BPC Data'!$B:$B,Summary!$C50)</f>
        <v>0</v>
      </c>
      <c r="N50" s="26">
        <f t="shared" ca="1" si="4"/>
        <v>0</v>
      </c>
    </row>
    <row r="51" spans="1:15" s="16" customFormat="1" hidden="1">
      <c r="A51" s="16">
        <f t="shared" si="9"/>
        <v>4</v>
      </c>
      <c r="B51"/>
      <c r="C51">
        <f>$F42</f>
        <v>0</v>
      </c>
      <c r="D51" s="1" t="str">
        <f t="shared" si="7"/>
        <v>T_RENT_EXP - Tenant Rent Expense</v>
      </c>
      <c r="E51"/>
      <c r="F51" s="22" t="str">
        <f>_xll.EVDES(D51)</f>
        <v>Tenant Rent Expense</v>
      </c>
      <c r="G51" s="18">
        <f ca="1">SUMIFS(OFFSET('BPC Data'!$F:$F,0,Summary!G$2),'BPC Data'!$E:$E,Summary!$D51,'BPC Data'!$B:$B,Summary!$C51)</f>
        <v>0</v>
      </c>
      <c r="H51" s="315">
        <f ca="1">SUMIFS(OFFSET('BPC Data'!$F:$F,0,Summary!H$2),'BPC Data'!$E:$E,Summary!$D51,'BPC Data'!$B:$B,Summary!$C51)</f>
        <v>0</v>
      </c>
      <c r="I51" s="18">
        <f ca="1">SUMIFS(OFFSET('BPC Data'!$F:$F,0,Summary!I$2),'BPC Data'!$E:$E,Summary!$D51,'BPC Data'!$B:$B,Summary!$C51)</f>
        <v>0</v>
      </c>
      <c r="J51" s="315">
        <f ca="1">SUMIFS(OFFSET('BPC Data'!$F:$F,0,Summary!J$2),'BPC Data'!$E:$E,Summary!$D51,'BPC Data'!$B:$B,Summary!$C51)</f>
        <v>0</v>
      </c>
      <c r="K51" s="18">
        <f ca="1">SUMIFS(OFFSET('BPC Data'!$F:$F,0,Summary!K$2),'BPC Data'!$E:$E,Summary!$D51,'BPC Data'!$B:$B,Summary!$C51)</f>
        <v>0</v>
      </c>
      <c r="L51" s="315">
        <f ca="1">SUMIFS(OFFSET('BPC Data'!$F:$F,0,Summary!L$2),'BPC Data'!$E:$E,Summary!$D51,'BPC Data'!$B:$B,Summary!$C51)</f>
        <v>0</v>
      </c>
      <c r="M51" s="18">
        <f ca="1">SUMIFS(OFFSET('BPC Data'!$F:$F,0,Summary!M$2),'BPC Data'!$E:$E,Summary!$D51,'BPC Data'!$B:$B,Summary!$C51)</f>
        <v>0</v>
      </c>
      <c r="N51" s="26">
        <f t="shared" ca="1" si="4"/>
        <v>0</v>
      </c>
    </row>
    <row r="52" spans="1:15" s="16" customFormat="1" hidden="1">
      <c r="A52" s="16">
        <f t="shared" si="9"/>
        <v>4</v>
      </c>
      <c r="B52"/>
      <c r="C52"/>
      <c r="D52" s="1" t="str">
        <f t="shared" si="7"/>
        <v>x</v>
      </c>
      <c r="E52"/>
      <c r="F52" s="22" t="s">
        <v>0</v>
      </c>
      <c r="G52" s="12">
        <f ca="1">SUMIFS(OFFSET('BPC Data'!$F:$F,0,Summary!G$2),'BPC Data'!$E:$E,Summary!$D52,'BPC Data'!$B:$B,Summary!$C52)</f>
        <v>0</v>
      </c>
      <c r="H52" s="316">
        <f ca="1">SUMIFS(OFFSET('BPC Data'!$F:$F,0,Summary!H$2),'BPC Data'!$E:$E,Summary!$D52,'BPC Data'!$B:$B,Summary!$C52)</f>
        <v>0</v>
      </c>
      <c r="I52" s="12">
        <f ca="1">SUMIFS(OFFSET('BPC Data'!$F:$F,0,Summary!I$2),'BPC Data'!$E:$E,Summary!$D52,'BPC Data'!$B:$B,Summary!$C52)</f>
        <v>0</v>
      </c>
      <c r="J52" s="316">
        <f ca="1">SUMIFS(OFFSET('BPC Data'!$F:$F,0,Summary!J$2),'BPC Data'!$E:$E,Summary!$D52,'BPC Data'!$B:$B,Summary!$C52)</f>
        <v>0</v>
      </c>
      <c r="K52" s="12">
        <f ca="1">SUMIFS(OFFSET('BPC Data'!$F:$F,0,Summary!K$2),'BPC Data'!$E:$E,Summary!$D52,'BPC Data'!$B:$B,Summary!$C52)</f>
        <v>0</v>
      </c>
      <c r="L52" s="316">
        <f ca="1">SUMIFS(OFFSET('BPC Data'!$F:$F,0,Summary!L$2),'BPC Data'!$E:$E,Summary!$D52,'BPC Data'!$B:$B,Summary!$C52)</f>
        <v>0</v>
      </c>
      <c r="M52" s="12">
        <f ca="1">SUMIFS(OFFSET('BPC Data'!$F:$F,0,Summary!M$2),'BPC Data'!$E:$E,Summary!$D52,'BPC Data'!$B:$B,Summary!$C52)</f>
        <v>0</v>
      </c>
      <c r="N52" s="26">
        <f t="shared" ca="1" si="4"/>
        <v>0</v>
      </c>
    </row>
    <row r="53" spans="1:15" s="16" customFormat="1" hidden="1">
      <c r="A53" s="16">
        <f>IF(AND(D53&lt;&gt;"",C53=""),A52+1,A52)</f>
        <v>5</v>
      </c>
      <c r="B53" s="5"/>
      <c r="C53" s="5"/>
      <c r="D53" s="5" t="str">
        <f t="shared" si="7"/>
        <v>x</v>
      </c>
      <c r="E53" s="5"/>
      <c r="F53" s="21">
        <f>INDEX(PropertyList!$D:$D,MATCH(Summary!$A53,PropertyList!$C:$C,0))</f>
        <v>0</v>
      </c>
      <c r="G53" s="11">
        <f ca="1">SUMIFS(OFFSET('BPC Data'!$F:$F,0,Summary!G$2),'BPC Data'!$E:$E,Summary!$D53,'BPC Data'!$B:$B,Summary!$C53)</f>
        <v>0</v>
      </c>
      <c r="H53" s="314">
        <f ca="1">SUMIFS(OFFSET('BPC Data'!$F:$F,0,Summary!H$2),'BPC Data'!$E:$E,Summary!$D53,'BPC Data'!$B:$B,Summary!$C53)</f>
        <v>0</v>
      </c>
      <c r="I53" s="11">
        <f ca="1">SUMIFS(OFFSET('BPC Data'!$F:$F,0,Summary!I$2),'BPC Data'!$E:$E,Summary!$D53,'BPC Data'!$B:$B,Summary!$C53)</f>
        <v>0</v>
      </c>
      <c r="J53" s="314">
        <f ca="1">SUMIFS(OFFSET('BPC Data'!$F:$F,0,Summary!J$2),'BPC Data'!$E:$E,Summary!$D53,'BPC Data'!$B:$B,Summary!$C53)</f>
        <v>0</v>
      </c>
      <c r="K53" s="11">
        <f ca="1">SUMIFS(OFFSET('BPC Data'!$F:$F,0,Summary!K$2),'BPC Data'!$E:$E,Summary!$D53,'BPC Data'!$B:$B,Summary!$C53)</f>
        <v>0</v>
      </c>
      <c r="L53" s="314">
        <f ca="1">SUMIFS(OFFSET('BPC Data'!$F:$F,0,Summary!L$2),'BPC Data'!$E:$E,Summary!$D53,'BPC Data'!$B:$B,Summary!$C53)</f>
        <v>0</v>
      </c>
      <c r="M53" s="11">
        <f ca="1">SUMIFS(OFFSET('BPC Data'!$F:$F,0,Summary!M$2),'BPC Data'!$E:$E,Summary!$D53,'BPC Data'!$B:$B,Summary!$C53)</f>
        <v>0</v>
      </c>
      <c r="N53" s="26">
        <f t="shared" ca="1" si="4"/>
        <v>0</v>
      </c>
    </row>
    <row r="54" spans="1:15" s="16" customFormat="1" hidden="1">
      <c r="A54" s="16">
        <f>IF(AND(F54&lt;&gt;"",D54=""),A53+1,A53)</f>
        <v>5</v>
      </c>
      <c r="C54">
        <f>$F53</f>
        <v>0</v>
      </c>
      <c r="D54" s="3" t="str">
        <f t="shared" si="7"/>
        <v>PAY_PAT_DAYS - Total Payor Patient Days</v>
      </c>
      <c r="F54" s="22" t="str">
        <f>_xll.EVDES(D54)</f>
        <v>Total Payor Patient Days</v>
      </c>
      <c r="G54" s="12">
        <f ca="1">SUMIFS(OFFSET('BPC Data'!$F:$F,0,Summary!G$2),'BPC Data'!$E:$E,Summary!$D54,'BPC Data'!$B:$B,Summary!$C54)</f>
        <v>0</v>
      </c>
      <c r="H54" s="316">
        <f ca="1">SUMIFS(OFFSET('BPC Data'!$F:$F,0,Summary!H$2),'BPC Data'!$E:$E,Summary!$D54,'BPC Data'!$B:$B,Summary!$C54)</f>
        <v>0</v>
      </c>
      <c r="I54" s="12">
        <f ca="1">SUMIFS(OFFSET('BPC Data'!$F:$F,0,Summary!I$2),'BPC Data'!$E:$E,Summary!$D54,'BPC Data'!$B:$B,Summary!$C54)</f>
        <v>0</v>
      </c>
      <c r="J54" s="316">
        <f ca="1">SUMIFS(OFFSET('BPC Data'!$F:$F,0,Summary!J$2),'BPC Data'!$E:$E,Summary!$D54,'BPC Data'!$B:$B,Summary!$C54)</f>
        <v>0</v>
      </c>
      <c r="K54" s="12">
        <f ca="1">SUMIFS(OFFSET('BPC Data'!$F:$F,0,Summary!K$2),'BPC Data'!$E:$E,Summary!$D54,'BPC Data'!$B:$B,Summary!$C54)</f>
        <v>0</v>
      </c>
      <c r="L54" s="316">
        <f ca="1">SUMIFS(OFFSET('BPC Data'!$F:$F,0,Summary!L$2),'BPC Data'!$E:$E,Summary!$D54,'BPC Data'!$B:$B,Summary!$C54)</f>
        <v>0</v>
      </c>
      <c r="M54" s="12">
        <f ca="1">SUMIFS(OFFSET('BPC Data'!$F:$F,0,Summary!M$2),'BPC Data'!$E:$E,Summary!$D54,'BPC Data'!$B:$B,Summary!$C54)</f>
        <v>0</v>
      </c>
      <c r="N54" s="26">
        <f t="shared" ca="1" si="4"/>
        <v>0</v>
      </c>
    </row>
    <row r="55" spans="1:15" s="16" customFormat="1" hidden="1">
      <c r="A55" s="16">
        <f t="shared" ref="A55:A63" si="10">IF(AND(F55&lt;&gt;"",D55=""),A54+1,A54)</f>
        <v>5</v>
      </c>
      <c r="C55">
        <f>$F53</f>
        <v>0</v>
      </c>
      <c r="D55" s="3" t="str">
        <f t="shared" si="7"/>
        <v>A_BEDS_TOTAL - Total Available Beds</v>
      </c>
      <c r="F55" s="22" t="str">
        <f>_xll.EVDES(D55)</f>
        <v>Total Available Beds</v>
      </c>
      <c r="G55" s="12">
        <f ca="1">SUMIFS(OFFSET('BPC Data'!$F:$F,0,Summary!G$2),'BPC Data'!$E:$E,Summary!$D55,'BPC Data'!$B:$B,Summary!$C55)</f>
        <v>0</v>
      </c>
      <c r="H55" s="316">
        <f ca="1">SUMIFS(OFFSET('BPC Data'!$F:$F,0,Summary!H$2),'BPC Data'!$E:$E,Summary!$D55,'BPC Data'!$B:$B,Summary!$C55)</f>
        <v>0</v>
      </c>
      <c r="I55" s="12">
        <f ca="1">SUMIFS(OFFSET('BPC Data'!$F:$F,0,Summary!I$2),'BPC Data'!$E:$E,Summary!$D55,'BPC Data'!$B:$B,Summary!$C55)</f>
        <v>0</v>
      </c>
      <c r="J55" s="316">
        <f ca="1">SUMIFS(OFFSET('BPC Data'!$F:$F,0,Summary!J$2),'BPC Data'!$E:$E,Summary!$D55,'BPC Data'!$B:$B,Summary!$C55)</f>
        <v>0</v>
      </c>
      <c r="K55" s="12">
        <f ca="1">SUMIFS(OFFSET('BPC Data'!$F:$F,0,Summary!K$2),'BPC Data'!$E:$E,Summary!$D55,'BPC Data'!$B:$B,Summary!$C55)</f>
        <v>0</v>
      </c>
      <c r="L55" s="316">
        <f ca="1">SUMIFS(OFFSET('BPC Data'!$F:$F,0,Summary!L$2),'BPC Data'!$E:$E,Summary!$D55,'BPC Data'!$B:$B,Summary!$C55)</f>
        <v>0</v>
      </c>
      <c r="M55" s="12">
        <f ca="1">SUMIFS(OFFSET('BPC Data'!$F:$F,0,Summary!M$2),'BPC Data'!$E:$E,Summary!$D55,'BPC Data'!$B:$B,Summary!$C55)</f>
        <v>0</v>
      </c>
      <c r="N55" s="26">
        <f t="shared" ca="1" si="4"/>
        <v>0</v>
      </c>
    </row>
    <row r="56" spans="1:15" s="16" customFormat="1" hidden="1">
      <c r="A56" s="16">
        <f t="shared" si="10"/>
        <v>5</v>
      </c>
      <c r="B56"/>
      <c r="C56">
        <f>$F53</f>
        <v>0</v>
      </c>
      <c r="D56" s="3" t="str">
        <f t="shared" si="7"/>
        <v>T_REVENUES - Total Tenant Revenues</v>
      </c>
      <c r="E56"/>
      <c r="F56" s="22" t="str">
        <f>_xll.EVDES(D56)</f>
        <v>Total Tenant Revenues</v>
      </c>
      <c r="G56" s="12">
        <f ca="1">SUMIFS(OFFSET('BPC Data'!$F:$F,0,Summary!G$2),'BPC Data'!$E:$E,Summary!$D56,'BPC Data'!$B:$B,Summary!$C56)</f>
        <v>0</v>
      </c>
      <c r="H56" s="316">
        <f ca="1">SUMIFS(OFFSET('BPC Data'!$F:$F,0,Summary!H$2),'BPC Data'!$E:$E,Summary!$D56,'BPC Data'!$B:$B,Summary!$C56)</f>
        <v>0</v>
      </c>
      <c r="I56" s="12">
        <f ca="1">SUMIFS(OFFSET('BPC Data'!$F:$F,0,Summary!I$2),'BPC Data'!$E:$E,Summary!$D56,'BPC Data'!$B:$B,Summary!$C56)</f>
        <v>0</v>
      </c>
      <c r="J56" s="316">
        <f ca="1">SUMIFS(OFFSET('BPC Data'!$F:$F,0,Summary!J$2),'BPC Data'!$E:$E,Summary!$D56,'BPC Data'!$B:$B,Summary!$C56)</f>
        <v>0</v>
      </c>
      <c r="K56" s="12">
        <f ca="1">SUMIFS(OFFSET('BPC Data'!$F:$F,0,Summary!K$2),'BPC Data'!$E:$E,Summary!$D56,'BPC Data'!$B:$B,Summary!$C56)</f>
        <v>0</v>
      </c>
      <c r="L56" s="316">
        <f ca="1">SUMIFS(OFFSET('BPC Data'!$F:$F,0,Summary!L$2),'BPC Data'!$E:$E,Summary!$D56,'BPC Data'!$B:$B,Summary!$C56)</f>
        <v>0</v>
      </c>
      <c r="M56" s="12">
        <f ca="1">SUMIFS(OFFSET('BPC Data'!$F:$F,0,Summary!M$2),'BPC Data'!$E:$E,Summary!$D56,'BPC Data'!$B:$B,Summary!$C56)</f>
        <v>0</v>
      </c>
      <c r="N56" s="26">
        <f t="shared" ca="1" si="4"/>
        <v>0</v>
      </c>
    </row>
    <row r="57" spans="1:15" s="16" customFormat="1" hidden="1">
      <c r="A57" s="16">
        <f t="shared" si="10"/>
        <v>5</v>
      </c>
      <c r="B57"/>
      <c r="C57">
        <f>$F53</f>
        <v>0</v>
      </c>
      <c r="D57" s="3" t="str">
        <f t="shared" si="7"/>
        <v>T_OPEX - Tenant Operating Expenses</v>
      </c>
      <c r="E57"/>
      <c r="F57" s="22" t="str">
        <f>_xll.EVDES(D57)</f>
        <v>Tenant Operating Expenses</v>
      </c>
      <c r="G57" s="12">
        <f ca="1">SUMIFS(OFFSET('BPC Data'!$F:$F,0,Summary!G$2),'BPC Data'!$E:$E,Summary!$D57,'BPC Data'!$B:$B,Summary!$C57)</f>
        <v>0</v>
      </c>
      <c r="H57" s="316">
        <f ca="1">SUMIFS(OFFSET('BPC Data'!$F:$F,0,Summary!H$2),'BPC Data'!$E:$E,Summary!$D57,'BPC Data'!$B:$B,Summary!$C57)</f>
        <v>0</v>
      </c>
      <c r="I57" s="12">
        <f ca="1">SUMIFS(OFFSET('BPC Data'!$F:$F,0,Summary!I$2),'BPC Data'!$E:$E,Summary!$D57,'BPC Data'!$B:$B,Summary!$C57)</f>
        <v>0</v>
      </c>
      <c r="J57" s="316">
        <f ca="1">SUMIFS(OFFSET('BPC Data'!$F:$F,0,Summary!J$2),'BPC Data'!$E:$E,Summary!$D57,'BPC Data'!$B:$B,Summary!$C57)</f>
        <v>0</v>
      </c>
      <c r="K57" s="12">
        <f ca="1">SUMIFS(OFFSET('BPC Data'!$F:$F,0,Summary!K$2),'BPC Data'!$E:$E,Summary!$D57,'BPC Data'!$B:$B,Summary!$C57)</f>
        <v>0</v>
      </c>
      <c r="L57" s="316">
        <f ca="1">SUMIFS(OFFSET('BPC Data'!$F:$F,0,Summary!L$2),'BPC Data'!$E:$E,Summary!$D57,'BPC Data'!$B:$B,Summary!$C57)</f>
        <v>0</v>
      </c>
      <c r="M57" s="12">
        <f ca="1">SUMIFS(OFFSET('BPC Data'!$F:$F,0,Summary!M$2),'BPC Data'!$E:$E,Summary!$D57,'BPC Data'!$B:$B,Summary!$C57)</f>
        <v>0</v>
      </c>
      <c r="N57" s="26">
        <f t="shared" ca="1" si="4"/>
        <v>0</v>
      </c>
    </row>
    <row r="58" spans="1:15" s="16" customFormat="1" hidden="1">
      <c r="A58" s="16">
        <f t="shared" si="10"/>
        <v>5</v>
      </c>
      <c r="B58"/>
      <c r="C58">
        <f>$F53</f>
        <v>0</v>
      </c>
      <c r="D58" s="3" t="str">
        <f t="shared" si="7"/>
        <v>T_BAD_DEBT - Tenant Bad Debt Expense</v>
      </c>
      <c r="E58"/>
      <c r="F58" s="22" t="str">
        <f>_xll.EVDES(D58)</f>
        <v>Tenant Bad Debt Expense</v>
      </c>
      <c r="G58" s="12">
        <f ca="1">SUMIFS(OFFSET('BPC Data'!$F:$F,0,Summary!G$2),'BPC Data'!$E:$E,Summary!$D58,'BPC Data'!$B:$B,Summary!$C58)</f>
        <v>0</v>
      </c>
      <c r="H58" s="316">
        <f ca="1">SUMIFS(OFFSET('BPC Data'!$F:$F,0,Summary!H$2),'BPC Data'!$E:$E,Summary!$D58,'BPC Data'!$B:$B,Summary!$C58)</f>
        <v>0</v>
      </c>
      <c r="I58" s="12">
        <f ca="1">SUMIFS(OFFSET('BPC Data'!$F:$F,0,Summary!I$2),'BPC Data'!$E:$E,Summary!$D58,'BPC Data'!$B:$B,Summary!$C58)</f>
        <v>0</v>
      </c>
      <c r="J58" s="316">
        <f ca="1">SUMIFS(OFFSET('BPC Data'!$F:$F,0,Summary!J$2),'BPC Data'!$E:$E,Summary!$D58,'BPC Data'!$B:$B,Summary!$C58)</f>
        <v>0</v>
      </c>
      <c r="K58" s="12">
        <f ca="1">SUMIFS(OFFSET('BPC Data'!$F:$F,0,Summary!K$2),'BPC Data'!$E:$E,Summary!$D58,'BPC Data'!$B:$B,Summary!$C58)</f>
        <v>0</v>
      </c>
      <c r="L58" s="316">
        <f ca="1">SUMIFS(OFFSET('BPC Data'!$F:$F,0,Summary!L$2),'BPC Data'!$E:$E,Summary!$D58,'BPC Data'!$B:$B,Summary!$C58)</f>
        <v>0</v>
      </c>
      <c r="M58" s="12">
        <f ca="1">SUMIFS(OFFSET('BPC Data'!$F:$F,0,Summary!M$2),'BPC Data'!$E:$E,Summary!$D58,'BPC Data'!$B:$B,Summary!$C58)</f>
        <v>0</v>
      </c>
      <c r="N58" s="26">
        <f t="shared" ca="1" si="4"/>
        <v>0</v>
      </c>
    </row>
    <row r="59" spans="1:15" s="16" customFormat="1" hidden="1">
      <c r="A59" s="16">
        <f t="shared" si="10"/>
        <v>5</v>
      </c>
      <c r="B59"/>
      <c r="C59">
        <f>$F53</f>
        <v>0</v>
      </c>
      <c r="D59" s="2" t="str">
        <f t="shared" si="7"/>
        <v>T_EBITDARM - EBITDARM</v>
      </c>
      <c r="E59"/>
      <c r="F59" s="22" t="str">
        <f>_xll.EVDES(D59)</f>
        <v>EBITDARM</v>
      </c>
      <c r="G59" s="12">
        <f ca="1">SUMIFS(OFFSET('BPC Data'!$F:$F,0,Summary!G$2),'BPC Data'!$E:$E,Summary!$D59,'BPC Data'!$B:$B,Summary!$C59)</f>
        <v>0</v>
      </c>
      <c r="H59" s="316">
        <f ca="1">SUMIFS(OFFSET('BPC Data'!$F:$F,0,Summary!H$2),'BPC Data'!$E:$E,Summary!$D59,'BPC Data'!$B:$B,Summary!$C59)</f>
        <v>0</v>
      </c>
      <c r="I59" s="12">
        <f ca="1">SUMIFS(OFFSET('BPC Data'!$F:$F,0,Summary!I$2),'BPC Data'!$E:$E,Summary!$D59,'BPC Data'!$B:$B,Summary!$C59)</f>
        <v>0</v>
      </c>
      <c r="J59" s="316">
        <f ca="1">SUMIFS(OFFSET('BPC Data'!$F:$F,0,Summary!J$2),'BPC Data'!$E:$E,Summary!$D59,'BPC Data'!$B:$B,Summary!$C59)</f>
        <v>0</v>
      </c>
      <c r="K59" s="12">
        <f ca="1">SUMIFS(OFFSET('BPC Data'!$F:$F,0,Summary!K$2),'BPC Data'!$E:$E,Summary!$D59,'BPC Data'!$B:$B,Summary!$C59)</f>
        <v>0</v>
      </c>
      <c r="L59" s="316">
        <f ca="1">SUMIFS(OFFSET('BPC Data'!$F:$F,0,Summary!L$2),'BPC Data'!$E:$E,Summary!$D59,'BPC Data'!$B:$B,Summary!$C59)</f>
        <v>0</v>
      </c>
      <c r="M59" s="12">
        <f ca="1">SUMIFS(OFFSET('BPC Data'!$F:$F,0,Summary!M$2),'BPC Data'!$E:$E,Summary!$D59,'BPC Data'!$B:$B,Summary!$C59)</f>
        <v>0</v>
      </c>
      <c r="N59" s="26">
        <f t="shared" ca="1" si="4"/>
        <v>0</v>
      </c>
    </row>
    <row r="60" spans="1:15" s="16" customFormat="1" hidden="1">
      <c r="A60" s="16">
        <f t="shared" si="10"/>
        <v>5</v>
      </c>
      <c r="B60"/>
      <c r="C60">
        <f>$F53</f>
        <v>0</v>
      </c>
      <c r="D60" s="2" t="str">
        <f t="shared" si="7"/>
        <v>T_MGMT_FEE - Tenant Management Fee - Actual</v>
      </c>
      <c r="E60"/>
      <c r="F60" s="22" t="str">
        <f>_xll.EVDES(D60)</f>
        <v>Tenant Management Fee - Actual</v>
      </c>
      <c r="G60" s="12">
        <f ca="1">SUMIFS(OFFSET('BPC Data'!$F:$F,0,Summary!G$2),'BPC Data'!$E:$E,Summary!$D60,'BPC Data'!$B:$B,Summary!$C60)</f>
        <v>0</v>
      </c>
      <c r="H60" s="316">
        <f ca="1">SUMIFS(OFFSET('BPC Data'!$F:$F,0,Summary!H$2),'BPC Data'!$E:$E,Summary!$D60,'BPC Data'!$B:$B,Summary!$C60)</f>
        <v>0</v>
      </c>
      <c r="I60" s="12">
        <f ca="1">SUMIFS(OFFSET('BPC Data'!$F:$F,0,Summary!I$2),'BPC Data'!$E:$E,Summary!$D60,'BPC Data'!$B:$B,Summary!$C60)</f>
        <v>0</v>
      </c>
      <c r="J60" s="316">
        <f ca="1">SUMIFS(OFFSET('BPC Data'!$F:$F,0,Summary!J$2),'BPC Data'!$E:$E,Summary!$D60,'BPC Data'!$B:$B,Summary!$C60)</f>
        <v>0</v>
      </c>
      <c r="K60" s="12">
        <f ca="1">SUMIFS(OFFSET('BPC Data'!$F:$F,0,Summary!K$2),'BPC Data'!$E:$E,Summary!$D60,'BPC Data'!$B:$B,Summary!$C60)</f>
        <v>0</v>
      </c>
      <c r="L60" s="316">
        <f ca="1">SUMIFS(OFFSET('BPC Data'!$F:$F,0,Summary!L$2),'BPC Data'!$E:$E,Summary!$D60,'BPC Data'!$B:$B,Summary!$C60)</f>
        <v>0</v>
      </c>
      <c r="M60" s="12">
        <f ca="1">SUMIFS(OFFSET('BPC Data'!$F:$F,0,Summary!M$2),'BPC Data'!$E:$E,Summary!$D60,'BPC Data'!$B:$B,Summary!$C60)</f>
        <v>0</v>
      </c>
      <c r="N60" s="26">
        <f t="shared" ca="1" si="4"/>
        <v>0</v>
      </c>
    </row>
    <row r="61" spans="1:15" s="16" customFormat="1" hidden="1">
      <c r="A61" s="16">
        <f t="shared" si="10"/>
        <v>5</v>
      </c>
      <c r="B61"/>
      <c r="C61">
        <f>$F53</f>
        <v>0</v>
      </c>
      <c r="D61" s="1" t="str">
        <f t="shared" si="7"/>
        <v>T_EBITDAR - EBITDAR</v>
      </c>
      <c r="E61"/>
      <c r="F61" s="22" t="str">
        <f>_xll.EVDES(D61)</f>
        <v>EBITDAR</v>
      </c>
      <c r="G61" s="12">
        <f ca="1">SUMIFS(OFFSET('BPC Data'!$F:$F,0,Summary!G$2),'BPC Data'!$E:$E,Summary!$D61,'BPC Data'!$B:$B,Summary!$C61)</f>
        <v>0</v>
      </c>
      <c r="H61" s="316">
        <f ca="1">SUMIFS(OFFSET('BPC Data'!$F:$F,0,Summary!H$2),'BPC Data'!$E:$E,Summary!$D61,'BPC Data'!$B:$B,Summary!$C61)</f>
        <v>0</v>
      </c>
      <c r="I61" s="12">
        <f ca="1">SUMIFS(OFFSET('BPC Data'!$F:$F,0,Summary!I$2),'BPC Data'!$E:$E,Summary!$D61,'BPC Data'!$B:$B,Summary!$C61)</f>
        <v>0</v>
      </c>
      <c r="J61" s="316">
        <f ca="1">SUMIFS(OFFSET('BPC Data'!$F:$F,0,Summary!J$2),'BPC Data'!$E:$E,Summary!$D61,'BPC Data'!$B:$B,Summary!$C61)</f>
        <v>0</v>
      </c>
      <c r="K61" s="12">
        <f ca="1">SUMIFS(OFFSET('BPC Data'!$F:$F,0,Summary!K$2),'BPC Data'!$E:$E,Summary!$D61,'BPC Data'!$B:$B,Summary!$C61)</f>
        <v>0</v>
      </c>
      <c r="L61" s="316">
        <f ca="1">SUMIFS(OFFSET('BPC Data'!$F:$F,0,Summary!L$2),'BPC Data'!$E:$E,Summary!$D61,'BPC Data'!$B:$B,Summary!$C61)</f>
        <v>0</v>
      </c>
      <c r="M61" s="12">
        <f ca="1">SUMIFS(OFFSET('BPC Data'!$F:$F,0,Summary!M$2),'BPC Data'!$E:$E,Summary!$D61,'BPC Data'!$B:$B,Summary!$C61)</f>
        <v>0</v>
      </c>
      <c r="N61" s="26">
        <f t="shared" ca="1" si="4"/>
        <v>0</v>
      </c>
    </row>
    <row r="62" spans="1:15" s="16" customFormat="1" hidden="1">
      <c r="A62" s="16">
        <f t="shared" si="10"/>
        <v>5</v>
      </c>
      <c r="B62"/>
      <c r="C62">
        <f>$F53</f>
        <v>0</v>
      </c>
      <c r="D62" s="1" t="str">
        <f t="shared" si="7"/>
        <v>T_RENT_EXP - Tenant Rent Expense</v>
      </c>
      <c r="E62"/>
      <c r="F62" s="22" t="str">
        <f>_xll.EVDES(D62)</f>
        <v>Tenant Rent Expense</v>
      </c>
      <c r="G62" s="12">
        <f ca="1">SUMIFS(OFFSET('BPC Data'!$F:$F,0,Summary!G$2),'BPC Data'!$E:$E,Summary!$D62,'BPC Data'!$B:$B,Summary!$C62)</f>
        <v>0</v>
      </c>
      <c r="H62" s="316">
        <f ca="1">SUMIFS(OFFSET('BPC Data'!$F:$F,0,Summary!H$2),'BPC Data'!$E:$E,Summary!$D62,'BPC Data'!$B:$B,Summary!$C62)</f>
        <v>0</v>
      </c>
      <c r="I62" s="12">
        <f ca="1">SUMIFS(OFFSET('BPC Data'!$F:$F,0,Summary!I$2),'BPC Data'!$E:$E,Summary!$D62,'BPC Data'!$B:$B,Summary!$C62)</f>
        <v>0</v>
      </c>
      <c r="J62" s="316">
        <f ca="1">SUMIFS(OFFSET('BPC Data'!$F:$F,0,Summary!J$2),'BPC Data'!$E:$E,Summary!$D62,'BPC Data'!$B:$B,Summary!$C62)</f>
        <v>0</v>
      </c>
      <c r="K62" s="12">
        <f ca="1">SUMIFS(OFFSET('BPC Data'!$F:$F,0,Summary!K$2),'BPC Data'!$E:$E,Summary!$D62,'BPC Data'!$B:$B,Summary!$C62)</f>
        <v>0</v>
      </c>
      <c r="L62" s="316">
        <f ca="1">SUMIFS(OFFSET('BPC Data'!$F:$F,0,Summary!L$2),'BPC Data'!$E:$E,Summary!$D62,'BPC Data'!$B:$B,Summary!$C62)</f>
        <v>0</v>
      </c>
      <c r="M62" s="12">
        <f ca="1">SUMIFS(OFFSET('BPC Data'!$F:$F,0,Summary!M$2),'BPC Data'!$E:$E,Summary!$D62,'BPC Data'!$B:$B,Summary!$C62)</f>
        <v>0</v>
      </c>
      <c r="N62" s="26">
        <f t="shared" ca="1" si="4"/>
        <v>0</v>
      </c>
    </row>
    <row r="63" spans="1:15" s="16" customFormat="1" hidden="1">
      <c r="A63" s="16">
        <f t="shared" si="10"/>
        <v>5</v>
      </c>
      <c r="B63"/>
      <c r="C63"/>
      <c r="D63" s="1" t="str">
        <f t="shared" si="7"/>
        <v>x</v>
      </c>
      <c r="E63"/>
      <c r="F63" s="22" t="s">
        <v>0</v>
      </c>
      <c r="G63" s="19">
        <f ca="1">SUMIFS(OFFSET('BPC Data'!$F:$F,0,Summary!G$2),'BPC Data'!$E:$E,Summary!$D63,'BPC Data'!$B:$B,Summary!$C63)</f>
        <v>0</v>
      </c>
      <c r="H63" s="317">
        <f ca="1">SUMIFS(OFFSET('BPC Data'!$F:$F,0,Summary!H$2),'BPC Data'!$E:$E,Summary!$D63,'BPC Data'!$B:$B,Summary!$C63)</f>
        <v>0</v>
      </c>
      <c r="I63" s="19">
        <f ca="1">SUMIFS(OFFSET('BPC Data'!$F:$F,0,Summary!I$2),'BPC Data'!$E:$E,Summary!$D63,'BPC Data'!$B:$B,Summary!$C63)</f>
        <v>0</v>
      </c>
      <c r="J63" s="317">
        <f ca="1">SUMIFS(OFFSET('BPC Data'!$F:$F,0,Summary!J$2),'BPC Data'!$E:$E,Summary!$D63,'BPC Data'!$B:$B,Summary!$C63)</f>
        <v>0</v>
      </c>
      <c r="K63" s="19">
        <f ca="1">SUMIFS(OFFSET('BPC Data'!$F:$F,0,Summary!K$2),'BPC Data'!$E:$E,Summary!$D63,'BPC Data'!$B:$B,Summary!$C63)</f>
        <v>0</v>
      </c>
      <c r="L63" s="317">
        <f ca="1">SUMIFS(OFFSET('BPC Data'!$F:$F,0,Summary!L$2),'BPC Data'!$E:$E,Summary!$D63,'BPC Data'!$B:$B,Summary!$C63)</f>
        <v>0</v>
      </c>
      <c r="M63" s="19">
        <f ca="1">SUMIFS(OFFSET('BPC Data'!$F:$F,0,Summary!M$2),'BPC Data'!$E:$E,Summary!$D63,'BPC Data'!$B:$B,Summary!$C63)</f>
        <v>0</v>
      </c>
      <c r="N63" s="26">
        <f t="shared" ca="1" si="4"/>
        <v>0</v>
      </c>
    </row>
    <row r="64" spans="1:15" s="16" customFormat="1" hidden="1">
      <c r="A64" s="16">
        <f>IF(AND(D64&lt;&gt;"",C64=""),A63+1,A63)</f>
        <v>6</v>
      </c>
      <c r="B64" s="5"/>
      <c r="C64" s="5"/>
      <c r="D64" s="5" t="str">
        <f t="shared" si="7"/>
        <v>x</v>
      </c>
      <c r="E64" s="5"/>
      <c r="F64" s="21">
        <f>INDEX(PropertyList!$D:$D,MATCH(Summary!$A64,PropertyList!$C:$C,0))</f>
        <v>0</v>
      </c>
      <c r="G64" s="11">
        <f ca="1">SUMIFS(OFFSET('BPC Data'!$F:$F,0,Summary!G$2),'BPC Data'!$E:$E,Summary!$D64,'BPC Data'!$B:$B,Summary!$C64)</f>
        <v>0</v>
      </c>
      <c r="H64" s="314">
        <f ca="1">SUMIFS(OFFSET('BPC Data'!$F:$F,0,Summary!H$2),'BPC Data'!$E:$E,Summary!$D64,'BPC Data'!$B:$B,Summary!$C64)</f>
        <v>0</v>
      </c>
      <c r="I64" s="11">
        <f ca="1">SUMIFS(OFFSET('BPC Data'!$F:$F,0,Summary!I$2),'BPC Data'!$E:$E,Summary!$D64,'BPC Data'!$B:$B,Summary!$C64)</f>
        <v>0</v>
      </c>
      <c r="J64" s="314">
        <f ca="1">SUMIFS(OFFSET('BPC Data'!$F:$F,0,Summary!J$2),'BPC Data'!$E:$E,Summary!$D64,'BPC Data'!$B:$B,Summary!$C64)</f>
        <v>0</v>
      </c>
      <c r="K64" s="11">
        <f ca="1">SUMIFS(OFFSET('BPC Data'!$F:$F,0,Summary!K$2),'BPC Data'!$E:$E,Summary!$D64,'BPC Data'!$B:$B,Summary!$C64)</f>
        <v>0</v>
      </c>
      <c r="L64" s="314">
        <f ca="1">SUMIFS(OFFSET('BPC Data'!$F:$F,0,Summary!L$2),'BPC Data'!$E:$E,Summary!$D64,'BPC Data'!$B:$B,Summary!$C64)</f>
        <v>0</v>
      </c>
      <c r="M64" s="11">
        <f ca="1">SUMIFS(OFFSET('BPC Data'!$F:$F,0,Summary!M$2),'BPC Data'!$E:$E,Summary!$D64,'BPC Data'!$B:$B,Summary!$C64)</f>
        <v>0</v>
      </c>
      <c r="N64" s="26">
        <f t="shared" ca="1" si="4"/>
        <v>0</v>
      </c>
      <c r="O64" s="58"/>
    </row>
    <row r="65" spans="1:16" s="16" customFormat="1" hidden="1">
      <c r="A65" s="16">
        <f>IF(AND(F65&lt;&gt;"",D65=""),A64+1,A64)</f>
        <v>6</v>
      </c>
      <c r="C65">
        <f>$F64</f>
        <v>0</v>
      </c>
      <c r="D65" s="3" t="str">
        <f t="shared" si="7"/>
        <v>PAY_PAT_DAYS - Total Payor Patient Days</v>
      </c>
      <c r="F65" s="22" t="str">
        <f>_xll.EVDES(D65)</f>
        <v>Total Payor Patient Days</v>
      </c>
      <c r="G65" s="18">
        <f ca="1">SUMIFS(OFFSET('BPC Data'!$F:$F,0,Summary!G$2),'BPC Data'!$E:$E,Summary!$D65,'BPC Data'!$B:$B,Summary!$C65)</f>
        <v>0</v>
      </c>
      <c r="H65" s="315">
        <f ca="1">SUMIFS(OFFSET('BPC Data'!$F:$F,0,Summary!H$2),'BPC Data'!$E:$E,Summary!$D65,'BPC Data'!$B:$B,Summary!$C65)</f>
        <v>0</v>
      </c>
      <c r="I65" s="18">
        <f ca="1">SUMIFS(OFFSET('BPC Data'!$F:$F,0,Summary!I$2),'BPC Data'!$E:$E,Summary!$D65,'BPC Data'!$B:$B,Summary!$C65)</f>
        <v>0</v>
      </c>
      <c r="J65" s="315">
        <f ca="1">SUMIFS(OFFSET('BPC Data'!$F:$F,0,Summary!J$2),'BPC Data'!$E:$E,Summary!$D65,'BPC Data'!$B:$B,Summary!$C65)</f>
        <v>0</v>
      </c>
      <c r="K65" s="18">
        <f ca="1">SUMIFS(OFFSET('BPC Data'!$F:$F,0,Summary!K$2),'BPC Data'!$E:$E,Summary!$D65,'BPC Data'!$B:$B,Summary!$C65)</f>
        <v>0</v>
      </c>
      <c r="L65" s="315">
        <f ca="1">SUMIFS(OFFSET('BPC Data'!$F:$F,0,Summary!L$2),'BPC Data'!$E:$E,Summary!$D65,'BPC Data'!$B:$B,Summary!$C65)</f>
        <v>0</v>
      </c>
      <c r="M65" s="18">
        <f ca="1">SUMIFS(OFFSET('BPC Data'!$F:$F,0,Summary!M$2),'BPC Data'!$E:$E,Summary!$D65,'BPC Data'!$B:$B,Summary!$C65)</f>
        <v>0</v>
      </c>
      <c r="N65" s="26">
        <f t="shared" ca="1" si="4"/>
        <v>0</v>
      </c>
      <c r="O65" s="58"/>
      <c r="P65" s="57"/>
    </row>
    <row r="66" spans="1:16" s="16" customFormat="1" hidden="1">
      <c r="A66" s="16">
        <f t="shared" ref="A66:A74" si="11">IF(AND(F66&lt;&gt;"",D66=""),A65+1,A65)</f>
        <v>6</v>
      </c>
      <c r="C66">
        <f>$F64</f>
        <v>0</v>
      </c>
      <c r="D66" s="3" t="str">
        <f t="shared" si="7"/>
        <v>A_BEDS_TOTAL - Total Available Beds</v>
      </c>
      <c r="F66" s="22" t="str">
        <f>_xll.EVDES(D66)</f>
        <v>Total Available Beds</v>
      </c>
      <c r="G66" s="18">
        <f ca="1">SUMIFS(OFFSET('BPC Data'!$F:$F,0,Summary!G$2),'BPC Data'!$E:$E,Summary!$D66,'BPC Data'!$B:$B,Summary!$C66)</f>
        <v>0</v>
      </c>
      <c r="H66" s="315">
        <f ca="1">SUMIFS(OFFSET('BPC Data'!$F:$F,0,Summary!H$2),'BPC Data'!$E:$E,Summary!$D66,'BPC Data'!$B:$B,Summary!$C66)</f>
        <v>0</v>
      </c>
      <c r="I66" s="18">
        <f ca="1">SUMIFS(OFFSET('BPC Data'!$F:$F,0,Summary!I$2),'BPC Data'!$E:$E,Summary!$D66,'BPC Data'!$B:$B,Summary!$C66)</f>
        <v>0</v>
      </c>
      <c r="J66" s="315">
        <f ca="1">SUMIFS(OFFSET('BPC Data'!$F:$F,0,Summary!J$2),'BPC Data'!$E:$E,Summary!$D66,'BPC Data'!$B:$B,Summary!$C66)</f>
        <v>0</v>
      </c>
      <c r="K66" s="18">
        <f ca="1">SUMIFS(OFFSET('BPC Data'!$F:$F,0,Summary!K$2),'BPC Data'!$E:$E,Summary!$D66,'BPC Data'!$B:$B,Summary!$C66)</f>
        <v>0</v>
      </c>
      <c r="L66" s="315">
        <f ca="1">SUMIFS(OFFSET('BPC Data'!$F:$F,0,Summary!L$2),'BPC Data'!$E:$E,Summary!$D66,'BPC Data'!$B:$B,Summary!$C66)</f>
        <v>0</v>
      </c>
      <c r="M66" s="18">
        <f ca="1">SUMIFS(OFFSET('BPC Data'!$F:$F,0,Summary!M$2),'BPC Data'!$E:$E,Summary!$D66,'BPC Data'!$B:$B,Summary!$C66)</f>
        <v>0</v>
      </c>
      <c r="N66" s="26">
        <f t="shared" ca="1" si="4"/>
        <v>0</v>
      </c>
      <c r="O66" s="58"/>
      <c r="P66" s="57"/>
    </row>
    <row r="67" spans="1:16" s="16" customFormat="1" hidden="1">
      <c r="A67" s="16">
        <f t="shared" si="11"/>
        <v>6</v>
      </c>
      <c r="B67"/>
      <c r="C67">
        <f>$F64</f>
        <v>0</v>
      </c>
      <c r="D67" s="3" t="str">
        <f t="shared" si="7"/>
        <v>T_REVENUES - Total Tenant Revenues</v>
      </c>
      <c r="E67"/>
      <c r="F67" s="22" t="str">
        <f>_xll.EVDES(D67)</f>
        <v>Total Tenant Revenues</v>
      </c>
      <c r="G67" s="18">
        <f ca="1">SUMIFS(OFFSET('BPC Data'!$F:$F,0,Summary!G$2),'BPC Data'!$E:$E,Summary!$D67,'BPC Data'!$B:$B,Summary!$C67)</f>
        <v>0</v>
      </c>
      <c r="H67" s="315">
        <f ca="1">SUMIFS(OFFSET('BPC Data'!$F:$F,0,Summary!H$2),'BPC Data'!$E:$E,Summary!$D67,'BPC Data'!$B:$B,Summary!$C67)</f>
        <v>0</v>
      </c>
      <c r="I67" s="18">
        <f ca="1">SUMIFS(OFFSET('BPC Data'!$F:$F,0,Summary!I$2),'BPC Data'!$E:$E,Summary!$D67,'BPC Data'!$B:$B,Summary!$C67)</f>
        <v>0</v>
      </c>
      <c r="J67" s="315">
        <f ca="1">SUMIFS(OFFSET('BPC Data'!$F:$F,0,Summary!J$2),'BPC Data'!$E:$E,Summary!$D67,'BPC Data'!$B:$B,Summary!$C67)</f>
        <v>0</v>
      </c>
      <c r="K67" s="18">
        <f ca="1">SUMIFS(OFFSET('BPC Data'!$F:$F,0,Summary!K$2),'BPC Data'!$E:$E,Summary!$D67,'BPC Data'!$B:$B,Summary!$C67)</f>
        <v>0</v>
      </c>
      <c r="L67" s="315">
        <f ca="1">SUMIFS(OFFSET('BPC Data'!$F:$F,0,Summary!L$2),'BPC Data'!$E:$E,Summary!$D67,'BPC Data'!$B:$B,Summary!$C67)</f>
        <v>0</v>
      </c>
      <c r="M67" s="18">
        <f ca="1">SUMIFS(OFFSET('BPC Data'!$F:$F,0,Summary!M$2),'BPC Data'!$E:$E,Summary!$D67,'BPC Data'!$B:$B,Summary!$C67)</f>
        <v>0</v>
      </c>
      <c r="N67" s="26">
        <f t="shared" ca="1" si="4"/>
        <v>0</v>
      </c>
      <c r="O67" s="58"/>
      <c r="P67" s="57"/>
    </row>
    <row r="68" spans="1:16" s="16" customFormat="1" hidden="1">
      <c r="A68" s="16">
        <f t="shared" si="11"/>
        <v>6</v>
      </c>
      <c r="B68"/>
      <c r="C68">
        <f>$F64</f>
        <v>0</v>
      </c>
      <c r="D68" s="3" t="str">
        <f t="shared" si="7"/>
        <v>T_OPEX - Tenant Operating Expenses</v>
      </c>
      <c r="E68"/>
      <c r="F68" s="22" t="str">
        <f>_xll.EVDES(D68)</f>
        <v>Tenant Operating Expenses</v>
      </c>
      <c r="G68" s="18">
        <f ca="1">SUMIFS(OFFSET('BPC Data'!$F:$F,0,Summary!G$2),'BPC Data'!$E:$E,Summary!$D68,'BPC Data'!$B:$B,Summary!$C68)</f>
        <v>0</v>
      </c>
      <c r="H68" s="315">
        <f ca="1">SUMIFS(OFFSET('BPC Data'!$F:$F,0,Summary!H$2),'BPC Data'!$E:$E,Summary!$D68,'BPC Data'!$B:$B,Summary!$C68)</f>
        <v>0</v>
      </c>
      <c r="I68" s="18">
        <f ca="1">SUMIFS(OFFSET('BPC Data'!$F:$F,0,Summary!I$2),'BPC Data'!$E:$E,Summary!$D68,'BPC Data'!$B:$B,Summary!$C68)</f>
        <v>0</v>
      </c>
      <c r="J68" s="315">
        <f ca="1">SUMIFS(OFFSET('BPC Data'!$F:$F,0,Summary!J$2),'BPC Data'!$E:$E,Summary!$D68,'BPC Data'!$B:$B,Summary!$C68)</f>
        <v>0</v>
      </c>
      <c r="K68" s="18">
        <f ca="1">SUMIFS(OFFSET('BPC Data'!$F:$F,0,Summary!K$2),'BPC Data'!$E:$E,Summary!$D68,'BPC Data'!$B:$B,Summary!$C68)</f>
        <v>0</v>
      </c>
      <c r="L68" s="315">
        <f ca="1">SUMIFS(OFFSET('BPC Data'!$F:$F,0,Summary!L$2),'BPC Data'!$E:$E,Summary!$D68,'BPC Data'!$B:$B,Summary!$C68)</f>
        <v>0</v>
      </c>
      <c r="M68" s="18">
        <f ca="1">SUMIFS(OFFSET('BPC Data'!$F:$F,0,Summary!M$2),'BPC Data'!$E:$E,Summary!$D68,'BPC Data'!$B:$B,Summary!$C68)</f>
        <v>0</v>
      </c>
      <c r="N68" s="26">
        <f t="shared" ca="1" si="4"/>
        <v>0</v>
      </c>
      <c r="O68" s="58"/>
      <c r="P68" s="57"/>
    </row>
    <row r="69" spans="1:16" s="16" customFormat="1" hidden="1">
      <c r="A69" s="16">
        <f t="shared" si="11"/>
        <v>6</v>
      </c>
      <c r="B69"/>
      <c r="C69">
        <f>$F64</f>
        <v>0</v>
      </c>
      <c r="D69" s="3" t="str">
        <f t="shared" si="7"/>
        <v>T_BAD_DEBT - Tenant Bad Debt Expense</v>
      </c>
      <c r="E69"/>
      <c r="F69" s="22" t="str">
        <f>_xll.EVDES(D69)</f>
        <v>Tenant Bad Debt Expense</v>
      </c>
      <c r="G69" s="18">
        <f ca="1">SUMIFS(OFFSET('BPC Data'!$F:$F,0,Summary!G$2),'BPC Data'!$E:$E,Summary!$D69,'BPC Data'!$B:$B,Summary!$C69)</f>
        <v>0</v>
      </c>
      <c r="H69" s="315">
        <f ca="1">SUMIFS(OFFSET('BPC Data'!$F:$F,0,Summary!H$2),'BPC Data'!$E:$E,Summary!$D69,'BPC Data'!$B:$B,Summary!$C69)</f>
        <v>0</v>
      </c>
      <c r="I69" s="18">
        <f ca="1">SUMIFS(OFFSET('BPC Data'!$F:$F,0,Summary!I$2),'BPC Data'!$E:$E,Summary!$D69,'BPC Data'!$B:$B,Summary!$C69)</f>
        <v>0</v>
      </c>
      <c r="J69" s="315">
        <f ca="1">SUMIFS(OFFSET('BPC Data'!$F:$F,0,Summary!J$2),'BPC Data'!$E:$E,Summary!$D69,'BPC Data'!$B:$B,Summary!$C69)</f>
        <v>0</v>
      </c>
      <c r="K69" s="18">
        <f ca="1">SUMIFS(OFFSET('BPC Data'!$F:$F,0,Summary!K$2),'BPC Data'!$E:$E,Summary!$D69,'BPC Data'!$B:$B,Summary!$C69)</f>
        <v>0</v>
      </c>
      <c r="L69" s="315">
        <f ca="1">SUMIFS(OFFSET('BPC Data'!$F:$F,0,Summary!L$2),'BPC Data'!$E:$E,Summary!$D69,'BPC Data'!$B:$B,Summary!$C69)</f>
        <v>0</v>
      </c>
      <c r="M69" s="18">
        <f ca="1">SUMIFS(OFFSET('BPC Data'!$F:$F,0,Summary!M$2),'BPC Data'!$E:$E,Summary!$D69,'BPC Data'!$B:$B,Summary!$C69)</f>
        <v>0</v>
      </c>
      <c r="N69" s="26">
        <f t="shared" ca="1" si="4"/>
        <v>0</v>
      </c>
      <c r="O69" s="58"/>
      <c r="P69" s="57"/>
    </row>
    <row r="70" spans="1:16" s="16" customFormat="1" hidden="1">
      <c r="A70" s="16">
        <f t="shared" si="11"/>
        <v>6</v>
      </c>
      <c r="B70"/>
      <c r="C70">
        <f>$F64</f>
        <v>0</v>
      </c>
      <c r="D70" s="2" t="str">
        <f t="shared" si="7"/>
        <v>T_EBITDARM - EBITDARM</v>
      </c>
      <c r="E70"/>
      <c r="F70" s="22" t="str">
        <f>_xll.EVDES(D70)</f>
        <v>EBITDARM</v>
      </c>
      <c r="G70" s="18">
        <f ca="1">SUMIFS(OFFSET('BPC Data'!$F:$F,0,Summary!G$2),'BPC Data'!$E:$E,Summary!$D70,'BPC Data'!$B:$B,Summary!$C70)</f>
        <v>0</v>
      </c>
      <c r="H70" s="315">
        <f ca="1">SUMIFS(OFFSET('BPC Data'!$F:$F,0,Summary!H$2),'BPC Data'!$E:$E,Summary!$D70,'BPC Data'!$B:$B,Summary!$C70)</f>
        <v>0</v>
      </c>
      <c r="I70" s="18">
        <f ca="1">SUMIFS(OFFSET('BPC Data'!$F:$F,0,Summary!I$2),'BPC Data'!$E:$E,Summary!$D70,'BPC Data'!$B:$B,Summary!$C70)</f>
        <v>0</v>
      </c>
      <c r="J70" s="315">
        <f ca="1">SUMIFS(OFFSET('BPC Data'!$F:$F,0,Summary!J$2),'BPC Data'!$E:$E,Summary!$D70,'BPC Data'!$B:$B,Summary!$C70)</f>
        <v>0</v>
      </c>
      <c r="K70" s="18">
        <f ca="1">SUMIFS(OFFSET('BPC Data'!$F:$F,0,Summary!K$2),'BPC Data'!$E:$E,Summary!$D70,'BPC Data'!$B:$B,Summary!$C70)</f>
        <v>0</v>
      </c>
      <c r="L70" s="315">
        <f ca="1">SUMIFS(OFFSET('BPC Data'!$F:$F,0,Summary!L$2),'BPC Data'!$E:$E,Summary!$D70,'BPC Data'!$B:$B,Summary!$C70)</f>
        <v>0</v>
      </c>
      <c r="M70" s="18">
        <f ca="1">SUMIFS(OFFSET('BPC Data'!$F:$F,0,Summary!M$2),'BPC Data'!$E:$E,Summary!$D70,'BPC Data'!$B:$B,Summary!$C70)</f>
        <v>0</v>
      </c>
      <c r="N70" s="26">
        <f t="shared" ca="1" si="4"/>
        <v>0</v>
      </c>
      <c r="O70" s="58"/>
      <c r="P70" s="57"/>
    </row>
    <row r="71" spans="1:16" s="16" customFormat="1" hidden="1">
      <c r="A71" s="16">
        <f t="shared" si="11"/>
        <v>6</v>
      </c>
      <c r="B71"/>
      <c r="C71">
        <f>$F64</f>
        <v>0</v>
      </c>
      <c r="D71" s="2" t="str">
        <f t="shared" si="7"/>
        <v>T_MGMT_FEE - Tenant Management Fee - Actual</v>
      </c>
      <c r="E71"/>
      <c r="F71" s="22" t="str">
        <f>_xll.EVDES(D71)</f>
        <v>Tenant Management Fee - Actual</v>
      </c>
      <c r="G71" s="18">
        <f ca="1">SUMIFS(OFFSET('BPC Data'!$F:$F,0,Summary!G$2),'BPC Data'!$E:$E,Summary!$D71,'BPC Data'!$B:$B,Summary!$C71)</f>
        <v>0</v>
      </c>
      <c r="H71" s="315">
        <f ca="1">SUMIFS(OFFSET('BPC Data'!$F:$F,0,Summary!H$2),'BPC Data'!$E:$E,Summary!$D71,'BPC Data'!$B:$B,Summary!$C71)</f>
        <v>0</v>
      </c>
      <c r="I71" s="18">
        <f ca="1">SUMIFS(OFFSET('BPC Data'!$F:$F,0,Summary!I$2),'BPC Data'!$E:$E,Summary!$D71,'BPC Data'!$B:$B,Summary!$C71)</f>
        <v>0</v>
      </c>
      <c r="J71" s="315">
        <f ca="1">SUMIFS(OFFSET('BPC Data'!$F:$F,0,Summary!J$2),'BPC Data'!$E:$E,Summary!$D71,'BPC Data'!$B:$B,Summary!$C71)</f>
        <v>0</v>
      </c>
      <c r="K71" s="18">
        <f ca="1">SUMIFS(OFFSET('BPC Data'!$F:$F,0,Summary!K$2),'BPC Data'!$E:$E,Summary!$D71,'BPC Data'!$B:$B,Summary!$C71)</f>
        <v>0</v>
      </c>
      <c r="L71" s="315">
        <f ca="1">SUMIFS(OFFSET('BPC Data'!$F:$F,0,Summary!L$2),'BPC Data'!$E:$E,Summary!$D71,'BPC Data'!$B:$B,Summary!$C71)</f>
        <v>0</v>
      </c>
      <c r="M71" s="18">
        <f ca="1">SUMIFS(OFFSET('BPC Data'!$F:$F,0,Summary!M$2),'BPC Data'!$E:$E,Summary!$D71,'BPC Data'!$B:$B,Summary!$C71)</f>
        <v>0</v>
      </c>
      <c r="N71" s="26">
        <f t="shared" ca="1" si="4"/>
        <v>0</v>
      </c>
      <c r="O71" s="58"/>
      <c r="P71" s="57"/>
    </row>
    <row r="72" spans="1:16" s="16" customFormat="1" hidden="1">
      <c r="A72" s="16">
        <f t="shared" si="11"/>
        <v>6</v>
      </c>
      <c r="B72"/>
      <c r="C72">
        <f>$F64</f>
        <v>0</v>
      </c>
      <c r="D72" s="1" t="str">
        <f t="shared" si="7"/>
        <v>T_EBITDAR - EBITDAR</v>
      </c>
      <c r="E72"/>
      <c r="F72" s="22" t="str">
        <f>_xll.EVDES(D72)</f>
        <v>EBITDAR</v>
      </c>
      <c r="G72" s="18">
        <f ca="1">SUMIFS(OFFSET('BPC Data'!$F:$F,0,Summary!G$2),'BPC Data'!$E:$E,Summary!$D72,'BPC Data'!$B:$B,Summary!$C72)</f>
        <v>0</v>
      </c>
      <c r="H72" s="315">
        <f ca="1">SUMIFS(OFFSET('BPC Data'!$F:$F,0,Summary!H$2),'BPC Data'!$E:$E,Summary!$D72,'BPC Data'!$B:$B,Summary!$C72)</f>
        <v>0</v>
      </c>
      <c r="I72" s="18">
        <f ca="1">SUMIFS(OFFSET('BPC Data'!$F:$F,0,Summary!I$2),'BPC Data'!$E:$E,Summary!$D72,'BPC Data'!$B:$B,Summary!$C72)</f>
        <v>0</v>
      </c>
      <c r="J72" s="315">
        <f ca="1">SUMIFS(OFFSET('BPC Data'!$F:$F,0,Summary!J$2),'BPC Data'!$E:$E,Summary!$D72,'BPC Data'!$B:$B,Summary!$C72)</f>
        <v>0</v>
      </c>
      <c r="K72" s="18">
        <f ca="1">SUMIFS(OFFSET('BPC Data'!$F:$F,0,Summary!K$2),'BPC Data'!$E:$E,Summary!$D72,'BPC Data'!$B:$B,Summary!$C72)</f>
        <v>0</v>
      </c>
      <c r="L72" s="315">
        <f ca="1">SUMIFS(OFFSET('BPC Data'!$F:$F,0,Summary!L$2),'BPC Data'!$E:$E,Summary!$D72,'BPC Data'!$B:$B,Summary!$C72)</f>
        <v>0</v>
      </c>
      <c r="M72" s="18">
        <f ca="1">SUMIFS(OFFSET('BPC Data'!$F:$F,0,Summary!M$2),'BPC Data'!$E:$E,Summary!$D72,'BPC Data'!$B:$B,Summary!$C72)</f>
        <v>0</v>
      </c>
      <c r="N72" s="26">
        <f t="shared" ca="1" si="4"/>
        <v>0</v>
      </c>
      <c r="O72" s="58"/>
      <c r="P72" s="57"/>
    </row>
    <row r="73" spans="1:16" s="16" customFormat="1" hidden="1">
      <c r="A73" s="16">
        <f t="shared" si="11"/>
        <v>6</v>
      </c>
      <c r="B73"/>
      <c r="C73">
        <f>$F64</f>
        <v>0</v>
      </c>
      <c r="D73" s="1" t="str">
        <f t="shared" si="7"/>
        <v>T_RENT_EXP - Tenant Rent Expense</v>
      </c>
      <c r="E73"/>
      <c r="F73" s="22" t="str">
        <f>_xll.EVDES(D73)</f>
        <v>Tenant Rent Expense</v>
      </c>
      <c r="G73" s="18">
        <f ca="1">SUMIFS(OFFSET('BPC Data'!$F:$F,0,Summary!G$2),'BPC Data'!$E:$E,Summary!$D73,'BPC Data'!$B:$B,Summary!$C73)</f>
        <v>0</v>
      </c>
      <c r="H73" s="315">
        <f ca="1">SUMIFS(OFFSET('BPC Data'!$F:$F,0,Summary!H$2),'BPC Data'!$E:$E,Summary!$D73,'BPC Data'!$B:$B,Summary!$C73)</f>
        <v>0</v>
      </c>
      <c r="I73" s="18">
        <f ca="1">SUMIFS(OFFSET('BPC Data'!$F:$F,0,Summary!I$2),'BPC Data'!$E:$E,Summary!$D73,'BPC Data'!$B:$B,Summary!$C73)</f>
        <v>0</v>
      </c>
      <c r="J73" s="315">
        <f ca="1">SUMIFS(OFFSET('BPC Data'!$F:$F,0,Summary!J$2),'BPC Data'!$E:$E,Summary!$D73,'BPC Data'!$B:$B,Summary!$C73)</f>
        <v>0</v>
      </c>
      <c r="K73" s="18">
        <f ca="1">SUMIFS(OFFSET('BPC Data'!$F:$F,0,Summary!K$2),'BPC Data'!$E:$E,Summary!$D73,'BPC Data'!$B:$B,Summary!$C73)</f>
        <v>0</v>
      </c>
      <c r="L73" s="315">
        <f ca="1">SUMIFS(OFFSET('BPC Data'!$F:$F,0,Summary!L$2),'BPC Data'!$E:$E,Summary!$D73,'BPC Data'!$B:$B,Summary!$C73)</f>
        <v>0</v>
      </c>
      <c r="M73" s="18">
        <f ca="1">SUMIFS(OFFSET('BPC Data'!$F:$F,0,Summary!M$2),'BPC Data'!$E:$E,Summary!$D73,'BPC Data'!$B:$B,Summary!$C73)</f>
        <v>0</v>
      </c>
      <c r="N73" s="26">
        <f t="shared" ca="1" si="4"/>
        <v>0</v>
      </c>
      <c r="O73" s="58"/>
      <c r="P73" s="57"/>
    </row>
    <row r="74" spans="1:16" s="16" customFormat="1" hidden="1">
      <c r="A74" s="16">
        <f t="shared" si="11"/>
        <v>6</v>
      </c>
      <c r="B74"/>
      <c r="C74"/>
      <c r="D74" s="1" t="str">
        <f t="shared" si="7"/>
        <v>x</v>
      </c>
      <c r="E74"/>
      <c r="F74" s="22" t="s">
        <v>0</v>
      </c>
      <c r="G74" s="19">
        <f ca="1">SUMIFS(OFFSET('BPC Data'!$F:$F,0,Summary!G$2),'BPC Data'!$E:$E,Summary!$D74,'BPC Data'!$B:$B,Summary!$C74)</f>
        <v>0</v>
      </c>
      <c r="H74" s="317">
        <f ca="1">SUMIFS(OFFSET('BPC Data'!$F:$F,0,Summary!H$2),'BPC Data'!$E:$E,Summary!$D74,'BPC Data'!$B:$B,Summary!$C74)</f>
        <v>0</v>
      </c>
      <c r="I74" s="19">
        <f ca="1">SUMIFS(OFFSET('BPC Data'!$F:$F,0,Summary!I$2),'BPC Data'!$E:$E,Summary!$D74,'BPC Data'!$B:$B,Summary!$C74)</f>
        <v>0</v>
      </c>
      <c r="J74" s="317">
        <f ca="1">SUMIFS(OFFSET('BPC Data'!$F:$F,0,Summary!J$2),'BPC Data'!$E:$E,Summary!$D74,'BPC Data'!$B:$B,Summary!$C74)</f>
        <v>0</v>
      </c>
      <c r="K74" s="19">
        <f ca="1">SUMIFS(OFFSET('BPC Data'!$F:$F,0,Summary!K$2),'BPC Data'!$E:$E,Summary!$D74,'BPC Data'!$B:$B,Summary!$C74)</f>
        <v>0</v>
      </c>
      <c r="L74" s="317">
        <f ca="1">SUMIFS(OFFSET('BPC Data'!$F:$F,0,Summary!L$2),'BPC Data'!$E:$E,Summary!$D74,'BPC Data'!$B:$B,Summary!$C74)</f>
        <v>0</v>
      </c>
      <c r="M74" s="19">
        <f ca="1">SUMIFS(OFFSET('BPC Data'!$F:$F,0,Summary!M$2),'BPC Data'!$E:$E,Summary!$D74,'BPC Data'!$B:$B,Summary!$C74)</f>
        <v>0</v>
      </c>
      <c r="N74" s="26">
        <f t="shared" ref="N74:N137" ca="1" si="12">SUM(M74)</f>
        <v>0</v>
      </c>
      <c r="O74" s="58"/>
    </row>
    <row r="75" spans="1:16" s="16" customFormat="1" hidden="1" outlineLevel="1">
      <c r="A75" s="16">
        <f>IF(AND(D75&lt;&gt;"",C75=""),A74+1,A74)</f>
        <v>7</v>
      </c>
      <c r="B75" s="5"/>
      <c r="C75" s="5"/>
      <c r="D75" s="5" t="str">
        <f t="shared" ref="D75:D85" si="13">$D64</f>
        <v>x</v>
      </c>
      <c r="E75" s="5"/>
      <c r="F75" s="21">
        <f>INDEX(PropertyList!$D:$D,MATCH(Summary!$A75,PropertyList!$C:$C,0))</f>
        <v>0</v>
      </c>
      <c r="G75" s="11">
        <f ca="1">SUMIFS(OFFSET('BPC Data'!$F:$F,0,Summary!G$2),'BPC Data'!$E:$E,Summary!$D75,'BPC Data'!$B:$B,Summary!$C75)</f>
        <v>0</v>
      </c>
      <c r="H75" s="314">
        <f ca="1">SUMIFS(OFFSET('BPC Data'!$F:$F,0,Summary!H$2),'BPC Data'!$E:$E,Summary!$D75,'BPC Data'!$B:$B,Summary!$C75)</f>
        <v>0</v>
      </c>
      <c r="I75" s="11">
        <f ca="1">SUMIFS(OFFSET('BPC Data'!$F:$F,0,Summary!I$2),'BPC Data'!$E:$E,Summary!$D75,'BPC Data'!$B:$B,Summary!$C75)</f>
        <v>0</v>
      </c>
      <c r="J75" s="314">
        <f ca="1">SUMIFS(OFFSET('BPC Data'!$F:$F,0,Summary!J$2),'BPC Data'!$E:$E,Summary!$D75,'BPC Data'!$B:$B,Summary!$C75)</f>
        <v>0</v>
      </c>
      <c r="K75" s="11">
        <f ca="1">SUMIFS(OFFSET('BPC Data'!$F:$F,0,Summary!K$2),'BPC Data'!$E:$E,Summary!$D75,'BPC Data'!$B:$B,Summary!$C75)</f>
        <v>0</v>
      </c>
      <c r="L75" s="314">
        <f ca="1">SUMIFS(OFFSET('BPC Data'!$F:$F,0,Summary!L$2),'BPC Data'!$E:$E,Summary!$D75,'BPC Data'!$B:$B,Summary!$C75)</f>
        <v>0</v>
      </c>
      <c r="M75" s="11">
        <f ca="1">SUMIFS(OFFSET('BPC Data'!$F:$F,0,Summary!M$2),'BPC Data'!$E:$E,Summary!$D75,'BPC Data'!$B:$B,Summary!$C75)</f>
        <v>0</v>
      </c>
      <c r="N75" s="26">
        <f t="shared" ca="1" si="12"/>
        <v>0</v>
      </c>
    </row>
    <row r="76" spans="1:16" s="16" customFormat="1" hidden="1" outlineLevel="1">
      <c r="A76" s="16">
        <f>IF(AND(F76&lt;&gt;"",D76=""),A75+1,A75)</f>
        <v>7</v>
      </c>
      <c r="C76">
        <f>$F75</f>
        <v>0</v>
      </c>
      <c r="D76" s="3" t="str">
        <f t="shared" si="13"/>
        <v>PAY_PAT_DAYS - Total Payor Patient Days</v>
      </c>
      <c r="F76" s="22" t="str">
        <f>_xll.EVDES(D76)</f>
        <v>Total Payor Patient Days</v>
      </c>
      <c r="G76" s="18">
        <f ca="1">SUMIFS(OFFSET('BPC Data'!$F:$F,0,Summary!G$2),'BPC Data'!$E:$E,Summary!$D76,'BPC Data'!$B:$B,Summary!$C76)</f>
        <v>0</v>
      </c>
      <c r="H76" s="315">
        <f ca="1">SUMIFS(OFFSET('BPC Data'!$F:$F,0,Summary!H$2),'BPC Data'!$E:$E,Summary!$D76,'BPC Data'!$B:$B,Summary!$C76)</f>
        <v>0</v>
      </c>
      <c r="I76" s="18">
        <f ca="1">SUMIFS(OFFSET('BPC Data'!$F:$F,0,Summary!I$2),'BPC Data'!$E:$E,Summary!$D76,'BPC Data'!$B:$B,Summary!$C76)</f>
        <v>0</v>
      </c>
      <c r="J76" s="315">
        <f ca="1">SUMIFS(OFFSET('BPC Data'!$F:$F,0,Summary!J$2),'BPC Data'!$E:$E,Summary!$D76,'BPC Data'!$B:$B,Summary!$C76)</f>
        <v>0</v>
      </c>
      <c r="K76" s="18">
        <f ca="1">SUMIFS(OFFSET('BPC Data'!$F:$F,0,Summary!K$2),'BPC Data'!$E:$E,Summary!$D76,'BPC Data'!$B:$B,Summary!$C76)</f>
        <v>0</v>
      </c>
      <c r="L76" s="315">
        <f ca="1">SUMIFS(OFFSET('BPC Data'!$F:$F,0,Summary!L$2),'BPC Data'!$E:$E,Summary!$D76,'BPC Data'!$B:$B,Summary!$C76)</f>
        <v>0</v>
      </c>
      <c r="M76" s="18">
        <f ca="1">SUMIFS(OFFSET('BPC Data'!$F:$F,0,Summary!M$2),'BPC Data'!$E:$E,Summary!$D76,'BPC Data'!$B:$B,Summary!$C76)</f>
        <v>0</v>
      </c>
      <c r="N76" s="26">
        <f t="shared" ca="1" si="12"/>
        <v>0</v>
      </c>
    </row>
    <row r="77" spans="1:16" s="16" customFormat="1" hidden="1" outlineLevel="1">
      <c r="A77" s="16">
        <f t="shared" ref="A77:A85" si="14">IF(AND(F77&lt;&gt;"",D77=""),A76+1,A76)</f>
        <v>7</v>
      </c>
      <c r="C77">
        <f>$F75</f>
        <v>0</v>
      </c>
      <c r="D77" s="3" t="str">
        <f t="shared" si="13"/>
        <v>A_BEDS_TOTAL - Total Available Beds</v>
      </c>
      <c r="F77" s="22" t="str">
        <f>_xll.EVDES(D77)</f>
        <v>Total Available Beds</v>
      </c>
      <c r="G77" s="18">
        <f ca="1">SUMIFS(OFFSET('BPC Data'!$F:$F,0,Summary!G$2),'BPC Data'!$E:$E,Summary!$D77,'BPC Data'!$B:$B,Summary!$C77)</f>
        <v>0</v>
      </c>
      <c r="H77" s="315">
        <f ca="1">SUMIFS(OFFSET('BPC Data'!$F:$F,0,Summary!H$2),'BPC Data'!$E:$E,Summary!$D77,'BPC Data'!$B:$B,Summary!$C77)</f>
        <v>0</v>
      </c>
      <c r="I77" s="18">
        <f ca="1">SUMIFS(OFFSET('BPC Data'!$F:$F,0,Summary!I$2),'BPC Data'!$E:$E,Summary!$D77,'BPC Data'!$B:$B,Summary!$C77)</f>
        <v>0</v>
      </c>
      <c r="J77" s="315">
        <f ca="1">SUMIFS(OFFSET('BPC Data'!$F:$F,0,Summary!J$2),'BPC Data'!$E:$E,Summary!$D77,'BPC Data'!$B:$B,Summary!$C77)</f>
        <v>0</v>
      </c>
      <c r="K77" s="18">
        <f ca="1">SUMIFS(OFFSET('BPC Data'!$F:$F,0,Summary!K$2),'BPC Data'!$E:$E,Summary!$D77,'BPC Data'!$B:$B,Summary!$C77)</f>
        <v>0</v>
      </c>
      <c r="L77" s="315">
        <f ca="1">SUMIFS(OFFSET('BPC Data'!$F:$F,0,Summary!L$2),'BPC Data'!$E:$E,Summary!$D77,'BPC Data'!$B:$B,Summary!$C77)</f>
        <v>0</v>
      </c>
      <c r="M77" s="18">
        <f ca="1">SUMIFS(OFFSET('BPC Data'!$F:$F,0,Summary!M$2),'BPC Data'!$E:$E,Summary!$D77,'BPC Data'!$B:$B,Summary!$C77)</f>
        <v>0</v>
      </c>
      <c r="N77" s="26">
        <f t="shared" ca="1" si="12"/>
        <v>0</v>
      </c>
    </row>
    <row r="78" spans="1:16" s="16" customFormat="1" hidden="1" outlineLevel="1">
      <c r="A78" s="16">
        <f t="shared" si="14"/>
        <v>7</v>
      </c>
      <c r="B78"/>
      <c r="C78">
        <f>$F75</f>
        <v>0</v>
      </c>
      <c r="D78" s="3" t="str">
        <f t="shared" si="13"/>
        <v>T_REVENUES - Total Tenant Revenues</v>
      </c>
      <c r="E78"/>
      <c r="F78" s="22" t="str">
        <f>_xll.EVDES(D78)</f>
        <v>Total Tenant Revenues</v>
      </c>
      <c r="G78" s="18">
        <f ca="1">SUMIFS(OFFSET('BPC Data'!$F:$F,0,Summary!G$2),'BPC Data'!$E:$E,Summary!$D78,'BPC Data'!$B:$B,Summary!$C78)</f>
        <v>0</v>
      </c>
      <c r="H78" s="315">
        <f ca="1">SUMIFS(OFFSET('BPC Data'!$F:$F,0,Summary!H$2),'BPC Data'!$E:$E,Summary!$D78,'BPC Data'!$B:$B,Summary!$C78)</f>
        <v>0</v>
      </c>
      <c r="I78" s="18">
        <f ca="1">SUMIFS(OFFSET('BPC Data'!$F:$F,0,Summary!I$2),'BPC Data'!$E:$E,Summary!$D78,'BPC Data'!$B:$B,Summary!$C78)</f>
        <v>0</v>
      </c>
      <c r="J78" s="315">
        <f ca="1">SUMIFS(OFFSET('BPC Data'!$F:$F,0,Summary!J$2),'BPC Data'!$E:$E,Summary!$D78,'BPC Data'!$B:$B,Summary!$C78)</f>
        <v>0</v>
      </c>
      <c r="K78" s="18">
        <f ca="1">SUMIFS(OFFSET('BPC Data'!$F:$F,0,Summary!K$2),'BPC Data'!$E:$E,Summary!$D78,'BPC Data'!$B:$B,Summary!$C78)</f>
        <v>0</v>
      </c>
      <c r="L78" s="315">
        <f ca="1">SUMIFS(OFFSET('BPC Data'!$F:$F,0,Summary!L$2),'BPC Data'!$E:$E,Summary!$D78,'BPC Data'!$B:$B,Summary!$C78)</f>
        <v>0</v>
      </c>
      <c r="M78" s="18">
        <f ca="1">SUMIFS(OFFSET('BPC Data'!$F:$F,0,Summary!M$2),'BPC Data'!$E:$E,Summary!$D78,'BPC Data'!$B:$B,Summary!$C78)</f>
        <v>0</v>
      </c>
      <c r="N78" s="26">
        <f t="shared" ca="1" si="12"/>
        <v>0</v>
      </c>
    </row>
    <row r="79" spans="1:16" s="16" customFormat="1" hidden="1" outlineLevel="1">
      <c r="A79" s="16">
        <f t="shared" si="14"/>
        <v>7</v>
      </c>
      <c r="B79"/>
      <c r="C79">
        <f>$F75</f>
        <v>0</v>
      </c>
      <c r="D79" s="3" t="str">
        <f t="shared" si="13"/>
        <v>T_OPEX - Tenant Operating Expenses</v>
      </c>
      <c r="E79"/>
      <c r="F79" s="22" t="str">
        <f>_xll.EVDES(D79)</f>
        <v>Tenant Operating Expenses</v>
      </c>
      <c r="G79" s="18">
        <f ca="1">SUMIFS(OFFSET('BPC Data'!$F:$F,0,Summary!G$2),'BPC Data'!$E:$E,Summary!$D79,'BPC Data'!$B:$B,Summary!$C79)</f>
        <v>0</v>
      </c>
      <c r="H79" s="315">
        <f ca="1">SUMIFS(OFFSET('BPC Data'!$F:$F,0,Summary!H$2),'BPC Data'!$E:$E,Summary!$D79,'BPC Data'!$B:$B,Summary!$C79)</f>
        <v>0</v>
      </c>
      <c r="I79" s="18">
        <f ca="1">SUMIFS(OFFSET('BPC Data'!$F:$F,0,Summary!I$2),'BPC Data'!$E:$E,Summary!$D79,'BPC Data'!$B:$B,Summary!$C79)</f>
        <v>0</v>
      </c>
      <c r="J79" s="315">
        <f ca="1">SUMIFS(OFFSET('BPC Data'!$F:$F,0,Summary!J$2),'BPC Data'!$E:$E,Summary!$D79,'BPC Data'!$B:$B,Summary!$C79)</f>
        <v>0</v>
      </c>
      <c r="K79" s="18">
        <f ca="1">SUMIFS(OFFSET('BPC Data'!$F:$F,0,Summary!K$2),'BPC Data'!$E:$E,Summary!$D79,'BPC Data'!$B:$B,Summary!$C79)</f>
        <v>0</v>
      </c>
      <c r="L79" s="315">
        <f ca="1">SUMIFS(OFFSET('BPC Data'!$F:$F,0,Summary!L$2),'BPC Data'!$E:$E,Summary!$D79,'BPC Data'!$B:$B,Summary!$C79)</f>
        <v>0</v>
      </c>
      <c r="M79" s="18">
        <f ca="1">SUMIFS(OFFSET('BPC Data'!$F:$F,0,Summary!M$2),'BPC Data'!$E:$E,Summary!$D79,'BPC Data'!$B:$B,Summary!$C79)</f>
        <v>0</v>
      </c>
      <c r="N79" s="26">
        <f t="shared" ca="1" si="12"/>
        <v>0</v>
      </c>
    </row>
    <row r="80" spans="1:16" s="16" customFormat="1" hidden="1" outlineLevel="1">
      <c r="A80" s="16">
        <f t="shared" si="14"/>
        <v>7</v>
      </c>
      <c r="B80"/>
      <c r="C80">
        <f>$F75</f>
        <v>0</v>
      </c>
      <c r="D80" s="3" t="str">
        <f t="shared" si="13"/>
        <v>T_BAD_DEBT - Tenant Bad Debt Expense</v>
      </c>
      <c r="E80"/>
      <c r="F80" s="22" t="str">
        <f>_xll.EVDES(D80)</f>
        <v>Tenant Bad Debt Expense</v>
      </c>
      <c r="G80" s="18">
        <f ca="1">SUMIFS(OFFSET('BPC Data'!$F:$F,0,Summary!G$2),'BPC Data'!$E:$E,Summary!$D80,'BPC Data'!$B:$B,Summary!$C80)</f>
        <v>0</v>
      </c>
      <c r="H80" s="315">
        <f ca="1">SUMIFS(OFFSET('BPC Data'!$F:$F,0,Summary!H$2),'BPC Data'!$E:$E,Summary!$D80,'BPC Data'!$B:$B,Summary!$C80)</f>
        <v>0</v>
      </c>
      <c r="I80" s="18">
        <f ca="1">SUMIFS(OFFSET('BPC Data'!$F:$F,0,Summary!I$2),'BPC Data'!$E:$E,Summary!$D80,'BPC Data'!$B:$B,Summary!$C80)</f>
        <v>0</v>
      </c>
      <c r="J80" s="315">
        <f ca="1">SUMIFS(OFFSET('BPC Data'!$F:$F,0,Summary!J$2),'BPC Data'!$E:$E,Summary!$D80,'BPC Data'!$B:$B,Summary!$C80)</f>
        <v>0</v>
      </c>
      <c r="K80" s="18">
        <f ca="1">SUMIFS(OFFSET('BPC Data'!$F:$F,0,Summary!K$2),'BPC Data'!$E:$E,Summary!$D80,'BPC Data'!$B:$B,Summary!$C80)</f>
        <v>0</v>
      </c>
      <c r="L80" s="315">
        <f ca="1">SUMIFS(OFFSET('BPC Data'!$F:$F,0,Summary!L$2),'BPC Data'!$E:$E,Summary!$D80,'BPC Data'!$B:$B,Summary!$C80)</f>
        <v>0</v>
      </c>
      <c r="M80" s="18">
        <f ca="1">SUMIFS(OFFSET('BPC Data'!$F:$F,0,Summary!M$2),'BPC Data'!$E:$E,Summary!$D80,'BPC Data'!$B:$B,Summary!$C80)</f>
        <v>0</v>
      </c>
      <c r="N80" s="26">
        <f t="shared" ca="1" si="12"/>
        <v>0</v>
      </c>
    </row>
    <row r="81" spans="1:14" s="16" customFormat="1" hidden="1" outlineLevel="1">
      <c r="A81" s="16">
        <f t="shared" si="14"/>
        <v>7</v>
      </c>
      <c r="B81"/>
      <c r="C81">
        <f>$F75</f>
        <v>0</v>
      </c>
      <c r="D81" s="2" t="str">
        <f t="shared" si="13"/>
        <v>T_EBITDARM - EBITDARM</v>
      </c>
      <c r="E81"/>
      <c r="F81" s="22" t="str">
        <f>_xll.EVDES(D81)</f>
        <v>EBITDARM</v>
      </c>
      <c r="G81" s="18">
        <f ca="1">SUMIFS(OFFSET('BPC Data'!$F:$F,0,Summary!G$2),'BPC Data'!$E:$E,Summary!$D81,'BPC Data'!$B:$B,Summary!$C81)</f>
        <v>0</v>
      </c>
      <c r="H81" s="315">
        <f ca="1">SUMIFS(OFFSET('BPC Data'!$F:$F,0,Summary!H$2),'BPC Data'!$E:$E,Summary!$D81,'BPC Data'!$B:$B,Summary!$C81)</f>
        <v>0</v>
      </c>
      <c r="I81" s="18">
        <f ca="1">SUMIFS(OFFSET('BPC Data'!$F:$F,0,Summary!I$2),'BPC Data'!$E:$E,Summary!$D81,'BPC Data'!$B:$B,Summary!$C81)</f>
        <v>0</v>
      </c>
      <c r="J81" s="315">
        <f ca="1">SUMIFS(OFFSET('BPC Data'!$F:$F,0,Summary!J$2),'BPC Data'!$E:$E,Summary!$D81,'BPC Data'!$B:$B,Summary!$C81)</f>
        <v>0</v>
      </c>
      <c r="K81" s="18">
        <f ca="1">SUMIFS(OFFSET('BPC Data'!$F:$F,0,Summary!K$2),'BPC Data'!$E:$E,Summary!$D81,'BPC Data'!$B:$B,Summary!$C81)</f>
        <v>0</v>
      </c>
      <c r="L81" s="315">
        <f ca="1">SUMIFS(OFFSET('BPC Data'!$F:$F,0,Summary!L$2),'BPC Data'!$E:$E,Summary!$D81,'BPC Data'!$B:$B,Summary!$C81)</f>
        <v>0</v>
      </c>
      <c r="M81" s="18">
        <f ca="1">SUMIFS(OFFSET('BPC Data'!$F:$F,0,Summary!M$2),'BPC Data'!$E:$E,Summary!$D81,'BPC Data'!$B:$B,Summary!$C81)</f>
        <v>0</v>
      </c>
      <c r="N81" s="26">
        <f t="shared" ca="1" si="12"/>
        <v>0</v>
      </c>
    </row>
    <row r="82" spans="1:14" s="16" customFormat="1" hidden="1" outlineLevel="1">
      <c r="A82" s="16">
        <f t="shared" si="14"/>
        <v>7</v>
      </c>
      <c r="B82"/>
      <c r="C82">
        <f>$F75</f>
        <v>0</v>
      </c>
      <c r="D82" s="2" t="str">
        <f t="shared" si="13"/>
        <v>T_MGMT_FEE - Tenant Management Fee - Actual</v>
      </c>
      <c r="E82"/>
      <c r="F82" s="22" t="str">
        <f>_xll.EVDES(D82)</f>
        <v>Tenant Management Fee - Actual</v>
      </c>
      <c r="G82" s="18">
        <f ca="1">SUMIFS(OFFSET('BPC Data'!$F:$F,0,Summary!G$2),'BPC Data'!$E:$E,Summary!$D82,'BPC Data'!$B:$B,Summary!$C82)</f>
        <v>0</v>
      </c>
      <c r="H82" s="315">
        <f ca="1">SUMIFS(OFFSET('BPC Data'!$F:$F,0,Summary!H$2),'BPC Data'!$E:$E,Summary!$D82,'BPC Data'!$B:$B,Summary!$C82)</f>
        <v>0</v>
      </c>
      <c r="I82" s="18">
        <f ca="1">SUMIFS(OFFSET('BPC Data'!$F:$F,0,Summary!I$2),'BPC Data'!$E:$E,Summary!$D82,'BPC Data'!$B:$B,Summary!$C82)</f>
        <v>0</v>
      </c>
      <c r="J82" s="315">
        <f ca="1">SUMIFS(OFFSET('BPC Data'!$F:$F,0,Summary!J$2),'BPC Data'!$E:$E,Summary!$D82,'BPC Data'!$B:$B,Summary!$C82)</f>
        <v>0</v>
      </c>
      <c r="K82" s="18">
        <f ca="1">SUMIFS(OFFSET('BPC Data'!$F:$F,0,Summary!K$2),'BPC Data'!$E:$E,Summary!$D82,'BPC Data'!$B:$B,Summary!$C82)</f>
        <v>0</v>
      </c>
      <c r="L82" s="315">
        <f ca="1">SUMIFS(OFFSET('BPC Data'!$F:$F,0,Summary!L$2),'BPC Data'!$E:$E,Summary!$D82,'BPC Data'!$B:$B,Summary!$C82)</f>
        <v>0</v>
      </c>
      <c r="M82" s="18">
        <f ca="1">SUMIFS(OFFSET('BPC Data'!$F:$F,0,Summary!M$2),'BPC Data'!$E:$E,Summary!$D82,'BPC Data'!$B:$B,Summary!$C82)</f>
        <v>0</v>
      </c>
      <c r="N82" s="26">
        <f t="shared" ca="1" si="12"/>
        <v>0</v>
      </c>
    </row>
    <row r="83" spans="1:14" s="16" customFormat="1" hidden="1" outlineLevel="1">
      <c r="A83" s="16">
        <f t="shared" si="14"/>
        <v>7</v>
      </c>
      <c r="B83"/>
      <c r="C83">
        <f>$F75</f>
        <v>0</v>
      </c>
      <c r="D83" s="1" t="str">
        <f t="shared" si="13"/>
        <v>T_EBITDAR - EBITDAR</v>
      </c>
      <c r="E83"/>
      <c r="F83" s="22" t="str">
        <f>_xll.EVDES(D83)</f>
        <v>EBITDAR</v>
      </c>
      <c r="G83" s="18">
        <f ca="1">SUMIFS(OFFSET('BPC Data'!$F:$F,0,Summary!G$2),'BPC Data'!$E:$E,Summary!$D83,'BPC Data'!$B:$B,Summary!$C83)</f>
        <v>0</v>
      </c>
      <c r="H83" s="315">
        <f ca="1">SUMIFS(OFFSET('BPC Data'!$F:$F,0,Summary!H$2),'BPC Data'!$E:$E,Summary!$D83,'BPC Data'!$B:$B,Summary!$C83)</f>
        <v>0</v>
      </c>
      <c r="I83" s="18">
        <f ca="1">SUMIFS(OFFSET('BPC Data'!$F:$F,0,Summary!I$2),'BPC Data'!$E:$E,Summary!$D83,'BPC Data'!$B:$B,Summary!$C83)</f>
        <v>0</v>
      </c>
      <c r="J83" s="315">
        <f ca="1">SUMIFS(OFFSET('BPC Data'!$F:$F,0,Summary!J$2),'BPC Data'!$E:$E,Summary!$D83,'BPC Data'!$B:$B,Summary!$C83)</f>
        <v>0</v>
      </c>
      <c r="K83" s="18">
        <f ca="1">SUMIFS(OFFSET('BPC Data'!$F:$F,0,Summary!K$2),'BPC Data'!$E:$E,Summary!$D83,'BPC Data'!$B:$B,Summary!$C83)</f>
        <v>0</v>
      </c>
      <c r="L83" s="315">
        <f ca="1">SUMIFS(OFFSET('BPC Data'!$F:$F,0,Summary!L$2),'BPC Data'!$E:$E,Summary!$D83,'BPC Data'!$B:$B,Summary!$C83)</f>
        <v>0</v>
      </c>
      <c r="M83" s="18">
        <f ca="1">SUMIFS(OFFSET('BPC Data'!$F:$F,0,Summary!M$2),'BPC Data'!$E:$E,Summary!$D83,'BPC Data'!$B:$B,Summary!$C83)</f>
        <v>0</v>
      </c>
      <c r="N83" s="26">
        <f t="shared" ca="1" si="12"/>
        <v>0</v>
      </c>
    </row>
    <row r="84" spans="1:14" s="16" customFormat="1" hidden="1" outlineLevel="1">
      <c r="A84" s="16">
        <f t="shared" si="14"/>
        <v>7</v>
      </c>
      <c r="B84"/>
      <c r="C84">
        <f>$F75</f>
        <v>0</v>
      </c>
      <c r="D84" s="1" t="str">
        <f t="shared" si="13"/>
        <v>T_RENT_EXP - Tenant Rent Expense</v>
      </c>
      <c r="E84"/>
      <c r="F84" s="22" t="str">
        <f>_xll.EVDES(D84)</f>
        <v>Tenant Rent Expense</v>
      </c>
      <c r="G84" s="18">
        <f ca="1">SUMIFS(OFFSET('BPC Data'!$F:$F,0,Summary!G$2),'BPC Data'!$E:$E,Summary!$D84,'BPC Data'!$B:$B,Summary!$C84)</f>
        <v>0</v>
      </c>
      <c r="H84" s="315">
        <f ca="1">SUMIFS(OFFSET('BPC Data'!$F:$F,0,Summary!H$2),'BPC Data'!$E:$E,Summary!$D84,'BPC Data'!$B:$B,Summary!$C84)</f>
        <v>0</v>
      </c>
      <c r="I84" s="18">
        <f ca="1">SUMIFS(OFFSET('BPC Data'!$F:$F,0,Summary!I$2),'BPC Data'!$E:$E,Summary!$D84,'BPC Data'!$B:$B,Summary!$C84)</f>
        <v>0</v>
      </c>
      <c r="J84" s="315">
        <f ca="1">SUMIFS(OFFSET('BPC Data'!$F:$F,0,Summary!J$2),'BPC Data'!$E:$E,Summary!$D84,'BPC Data'!$B:$B,Summary!$C84)</f>
        <v>0</v>
      </c>
      <c r="K84" s="18">
        <f ca="1">SUMIFS(OFFSET('BPC Data'!$F:$F,0,Summary!K$2),'BPC Data'!$E:$E,Summary!$D84,'BPC Data'!$B:$B,Summary!$C84)</f>
        <v>0</v>
      </c>
      <c r="L84" s="315">
        <f ca="1">SUMIFS(OFFSET('BPC Data'!$F:$F,0,Summary!L$2),'BPC Data'!$E:$E,Summary!$D84,'BPC Data'!$B:$B,Summary!$C84)</f>
        <v>0</v>
      </c>
      <c r="M84" s="18">
        <f ca="1">SUMIFS(OFFSET('BPC Data'!$F:$F,0,Summary!M$2),'BPC Data'!$E:$E,Summary!$D84,'BPC Data'!$B:$B,Summary!$C84)</f>
        <v>0</v>
      </c>
      <c r="N84" s="26">
        <f t="shared" ca="1" si="12"/>
        <v>0</v>
      </c>
    </row>
    <row r="85" spans="1:14" s="16" customFormat="1" hidden="1" outlineLevel="1">
      <c r="A85" s="16">
        <f t="shared" si="14"/>
        <v>7</v>
      </c>
      <c r="B85"/>
      <c r="C85"/>
      <c r="D85" s="1" t="str">
        <f t="shared" si="13"/>
        <v>x</v>
      </c>
      <c r="E85"/>
      <c r="F85" s="22" t="s">
        <v>0</v>
      </c>
      <c r="G85" s="12">
        <f ca="1">SUMIFS(OFFSET('BPC Data'!$F:$F,0,Summary!G$2),'BPC Data'!$E:$E,Summary!$D85,'BPC Data'!$B:$B,Summary!$C85)</f>
        <v>0</v>
      </c>
      <c r="H85" s="316">
        <f ca="1">SUMIFS(OFFSET('BPC Data'!$F:$F,0,Summary!H$2),'BPC Data'!$E:$E,Summary!$D85,'BPC Data'!$B:$B,Summary!$C85)</f>
        <v>0</v>
      </c>
      <c r="I85" s="12">
        <f ca="1">SUMIFS(OFFSET('BPC Data'!$F:$F,0,Summary!I$2),'BPC Data'!$E:$E,Summary!$D85,'BPC Data'!$B:$B,Summary!$C85)</f>
        <v>0</v>
      </c>
      <c r="J85" s="316">
        <f ca="1">SUMIFS(OFFSET('BPC Data'!$F:$F,0,Summary!J$2),'BPC Data'!$E:$E,Summary!$D85,'BPC Data'!$B:$B,Summary!$C85)</f>
        <v>0</v>
      </c>
      <c r="K85" s="12">
        <f ca="1">SUMIFS(OFFSET('BPC Data'!$F:$F,0,Summary!K$2),'BPC Data'!$E:$E,Summary!$D85,'BPC Data'!$B:$B,Summary!$C85)</f>
        <v>0</v>
      </c>
      <c r="L85" s="316">
        <f ca="1">SUMIFS(OFFSET('BPC Data'!$F:$F,0,Summary!L$2),'BPC Data'!$E:$E,Summary!$D85,'BPC Data'!$B:$B,Summary!$C85)</f>
        <v>0</v>
      </c>
      <c r="M85" s="12">
        <f ca="1">SUMIFS(OFFSET('BPC Data'!$F:$F,0,Summary!M$2),'BPC Data'!$E:$E,Summary!$D85,'BPC Data'!$B:$B,Summary!$C85)</f>
        <v>0</v>
      </c>
      <c r="N85" s="26">
        <f t="shared" ca="1" si="12"/>
        <v>0</v>
      </c>
    </row>
    <row r="86" spans="1:14" s="16" customFormat="1" hidden="1" outlineLevel="1">
      <c r="A86" s="16">
        <f>IF(AND(D86&lt;&gt;"",C86=""),A85+1,A85)</f>
        <v>8</v>
      </c>
      <c r="B86" s="5"/>
      <c r="C86" s="5"/>
      <c r="D86" s="5" t="str">
        <f t="shared" ref="D86:D149" si="15">$D75</f>
        <v>x</v>
      </c>
      <c r="E86" s="5"/>
      <c r="F86" s="21">
        <f>INDEX(PropertyList!$D:$D,MATCH(Summary!$A86,PropertyList!$C:$C,0))</f>
        <v>0</v>
      </c>
      <c r="G86" s="11">
        <f ca="1">SUMIFS(OFFSET('BPC Data'!$F:$F,0,Summary!G$2),'BPC Data'!$E:$E,Summary!$D86,'BPC Data'!$B:$B,Summary!$C86)</f>
        <v>0</v>
      </c>
      <c r="H86" s="314">
        <f ca="1">SUMIFS(OFFSET('BPC Data'!$F:$F,0,Summary!H$2),'BPC Data'!$E:$E,Summary!$D86,'BPC Data'!$B:$B,Summary!$C86)</f>
        <v>0</v>
      </c>
      <c r="I86" s="11">
        <f ca="1">SUMIFS(OFFSET('BPC Data'!$F:$F,0,Summary!I$2),'BPC Data'!$E:$E,Summary!$D86,'BPC Data'!$B:$B,Summary!$C86)</f>
        <v>0</v>
      </c>
      <c r="J86" s="314">
        <f ca="1">SUMIFS(OFFSET('BPC Data'!$F:$F,0,Summary!J$2),'BPC Data'!$E:$E,Summary!$D86,'BPC Data'!$B:$B,Summary!$C86)</f>
        <v>0</v>
      </c>
      <c r="K86" s="11">
        <f ca="1">SUMIFS(OFFSET('BPC Data'!$F:$F,0,Summary!K$2),'BPC Data'!$E:$E,Summary!$D86,'BPC Data'!$B:$B,Summary!$C86)</f>
        <v>0</v>
      </c>
      <c r="L86" s="314">
        <f ca="1">SUMIFS(OFFSET('BPC Data'!$F:$F,0,Summary!L$2),'BPC Data'!$E:$E,Summary!$D86,'BPC Data'!$B:$B,Summary!$C86)</f>
        <v>0</v>
      </c>
      <c r="M86" s="11">
        <f ca="1">SUMIFS(OFFSET('BPC Data'!$F:$F,0,Summary!M$2),'BPC Data'!$E:$E,Summary!$D86,'BPC Data'!$B:$B,Summary!$C86)</f>
        <v>0</v>
      </c>
      <c r="N86" s="26">
        <f t="shared" ca="1" si="12"/>
        <v>0</v>
      </c>
    </row>
    <row r="87" spans="1:14" s="16" customFormat="1" hidden="1" outlineLevel="1">
      <c r="A87" s="16">
        <f>IF(AND(F87&lt;&gt;"",D87=""),A86+1,A86)</f>
        <v>8</v>
      </c>
      <c r="C87">
        <f>$F86</f>
        <v>0</v>
      </c>
      <c r="D87" s="3" t="str">
        <f t="shared" si="15"/>
        <v>PAY_PAT_DAYS - Total Payor Patient Days</v>
      </c>
      <c r="F87" s="22" t="str">
        <f>_xll.EVDES(D87)</f>
        <v>Total Payor Patient Days</v>
      </c>
      <c r="G87" s="18">
        <f ca="1">SUMIFS(OFFSET('BPC Data'!$F:$F,0,Summary!G$2),'BPC Data'!$E:$E,Summary!$D87,'BPC Data'!$B:$B,Summary!$C87)</f>
        <v>0</v>
      </c>
      <c r="H87" s="315">
        <f ca="1">SUMIFS(OFFSET('BPC Data'!$F:$F,0,Summary!H$2),'BPC Data'!$E:$E,Summary!$D87,'BPC Data'!$B:$B,Summary!$C87)</f>
        <v>0</v>
      </c>
      <c r="I87" s="18">
        <f ca="1">SUMIFS(OFFSET('BPC Data'!$F:$F,0,Summary!I$2),'BPC Data'!$E:$E,Summary!$D87,'BPC Data'!$B:$B,Summary!$C87)</f>
        <v>0</v>
      </c>
      <c r="J87" s="315">
        <f ca="1">SUMIFS(OFFSET('BPC Data'!$F:$F,0,Summary!J$2),'BPC Data'!$E:$E,Summary!$D87,'BPC Data'!$B:$B,Summary!$C87)</f>
        <v>0</v>
      </c>
      <c r="K87" s="18">
        <f ca="1">SUMIFS(OFFSET('BPC Data'!$F:$F,0,Summary!K$2),'BPC Data'!$E:$E,Summary!$D87,'BPC Data'!$B:$B,Summary!$C87)</f>
        <v>0</v>
      </c>
      <c r="L87" s="315">
        <f ca="1">SUMIFS(OFFSET('BPC Data'!$F:$F,0,Summary!L$2),'BPC Data'!$E:$E,Summary!$D87,'BPC Data'!$B:$B,Summary!$C87)</f>
        <v>0</v>
      </c>
      <c r="M87" s="18">
        <f ca="1">SUMIFS(OFFSET('BPC Data'!$F:$F,0,Summary!M$2),'BPC Data'!$E:$E,Summary!$D87,'BPC Data'!$B:$B,Summary!$C87)</f>
        <v>0</v>
      </c>
      <c r="N87" s="26">
        <f t="shared" ca="1" si="12"/>
        <v>0</v>
      </c>
    </row>
    <row r="88" spans="1:14" s="16" customFormat="1" hidden="1" outlineLevel="1">
      <c r="A88" s="16">
        <f t="shared" ref="A88:A96" si="16">IF(AND(F88&lt;&gt;"",D88=""),A87+1,A87)</f>
        <v>8</v>
      </c>
      <c r="C88">
        <f>$F86</f>
        <v>0</v>
      </c>
      <c r="D88" s="3" t="str">
        <f t="shared" si="15"/>
        <v>A_BEDS_TOTAL - Total Available Beds</v>
      </c>
      <c r="F88" s="22" t="str">
        <f>_xll.EVDES(D88)</f>
        <v>Total Available Beds</v>
      </c>
      <c r="G88" s="18">
        <f ca="1">SUMIFS(OFFSET('BPC Data'!$F:$F,0,Summary!G$2),'BPC Data'!$E:$E,Summary!$D88,'BPC Data'!$B:$B,Summary!$C88)</f>
        <v>0</v>
      </c>
      <c r="H88" s="315">
        <f ca="1">SUMIFS(OFFSET('BPC Data'!$F:$F,0,Summary!H$2),'BPC Data'!$E:$E,Summary!$D88,'BPC Data'!$B:$B,Summary!$C88)</f>
        <v>0</v>
      </c>
      <c r="I88" s="18">
        <f ca="1">SUMIFS(OFFSET('BPC Data'!$F:$F,0,Summary!I$2),'BPC Data'!$E:$E,Summary!$D88,'BPC Data'!$B:$B,Summary!$C88)</f>
        <v>0</v>
      </c>
      <c r="J88" s="315">
        <f ca="1">SUMIFS(OFFSET('BPC Data'!$F:$F,0,Summary!J$2),'BPC Data'!$E:$E,Summary!$D88,'BPC Data'!$B:$B,Summary!$C88)</f>
        <v>0</v>
      </c>
      <c r="K88" s="18">
        <f ca="1">SUMIFS(OFFSET('BPC Data'!$F:$F,0,Summary!K$2),'BPC Data'!$E:$E,Summary!$D88,'BPC Data'!$B:$B,Summary!$C88)</f>
        <v>0</v>
      </c>
      <c r="L88" s="315">
        <f ca="1">SUMIFS(OFFSET('BPC Data'!$F:$F,0,Summary!L$2),'BPC Data'!$E:$E,Summary!$D88,'BPC Data'!$B:$B,Summary!$C88)</f>
        <v>0</v>
      </c>
      <c r="M88" s="18">
        <f ca="1">SUMIFS(OFFSET('BPC Data'!$F:$F,0,Summary!M$2),'BPC Data'!$E:$E,Summary!$D88,'BPC Data'!$B:$B,Summary!$C88)</f>
        <v>0</v>
      </c>
      <c r="N88" s="26">
        <f t="shared" ca="1" si="12"/>
        <v>0</v>
      </c>
    </row>
    <row r="89" spans="1:14" s="16" customFormat="1" hidden="1" outlineLevel="1">
      <c r="A89" s="16">
        <f t="shared" si="16"/>
        <v>8</v>
      </c>
      <c r="B89"/>
      <c r="C89">
        <f>$F86</f>
        <v>0</v>
      </c>
      <c r="D89" s="3" t="str">
        <f t="shared" si="15"/>
        <v>T_REVENUES - Total Tenant Revenues</v>
      </c>
      <c r="E89"/>
      <c r="F89" s="22" t="str">
        <f>_xll.EVDES(D89)</f>
        <v>Total Tenant Revenues</v>
      </c>
      <c r="G89" s="18">
        <f ca="1">SUMIFS(OFFSET('BPC Data'!$F:$F,0,Summary!G$2),'BPC Data'!$E:$E,Summary!$D89,'BPC Data'!$B:$B,Summary!$C89)</f>
        <v>0</v>
      </c>
      <c r="H89" s="315">
        <f ca="1">SUMIFS(OFFSET('BPC Data'!$F:$F,0,Summary!H$2),'BPC Data'!$E:$E,Summary!$D89,'BPC Data'!$B:$B,Summary!$C89)</f>
        <v>0</v>
      </c>
      <c r="I89" s="18">
        <f ca="1">SUMIFS(OFFSET('BPC Data'!$F:$F,0,Summary!I$2),'BPC Data'!$E:$E,Summary!$D89,'BPC Data'!$B:$B,Summary!$C89)</f>
        <v>0</v>
      </c>
      <c r="J89" s="315">
        <f ca="1">SUMIFS(OFFSET('BPC Data'!$F:$F,0,Summary!J$2),'BPC Data'!$E:$E,Summary!$D89,'BPC Data'!$B:$B,Summary!$C89)</f>
        <v>0</v>
      </c>
      <c r="K89" s="18">
        <f ca="1">SUMIFS(OFFSET('BPC Data'!$F:$F,0,Summary!K$2),'BPC Data'!$E:$E,Summary!$D89,'BPC Data'!$B:$B,Summary!$C89)</f>
        <v>0</v>
      </c>
      <c r="L89" s="315">
        <f ca="1">SUMIFS(OFFSET('BPC Data'!$F:$F,0,Summary!L$2),'BPC Data'!$E:$E,Summary!$D89,'BPC Data'!$B:$B,Summary!$C89)</f>
        <v>0</v>
      </c>
      <c r="M89" s="18">
        <f ca="1">SUMIFS(OFFSET('BPC Data'!$F:$F,0,Summary!M$2),'BPC Data'!$E:$E,Summary!$D89,'BPC Data'!$B:$B,Summary!$C89)</f>
        <v>0</v>
      </c>
      <c r="N89" s="26">
        <f t="shared" ca="1" si="12"/>
        <v>0</v>
      </c>
    </row>
    <row r="90" spans="1:14" s="16" customFormat="1" hidden="1" outlineLevel="1">
      <c r="A90" s="16">
        <f t="shared" si="16"/>
        <v>8</v>
      </c>
      <c r="B90"/>
      <c r="C90">
        <f>$F86</f>
        <v>0</v>
      </c>
      <c r="D90" s="3" t="str">
        <f t="shared" si="15"/>
        <v>T_OPEX - Tenant Operating Expenses</v>
      </c>
      <c r="E90"/>
      <c r="F90" s="22" t="str">
        <f>_xll.EVDES(D90)</f>
        <v>Tenant Operating Expenses</v>
      </c>
      <c r="G90" s="18">
        <f ca="1">SUMIFS(OFFSET('BPC Data'!$F:$F,0,Summary!G$2),'BPC Data'!$E:$E,Summary!$D90,'BPC Data'!$B:$B,Summary!$C90)</f>
        <v>0</v>
      </c>
      <c r="H90" s="315">
        <f ca="1">SUMIFS(OFFSET('BPC Data'!$F:$F,0,Summary!H$2),'BPC Data'!$E:$E,Summary!$D90,'BPC Data'!$B:$B,Summary!$C90)</f>
        <v>0</v>
      </c>
      <c r="I90" s="18">
        <f ca="1">SUMIFS(OFFSET('BPC Data'!$F:$F,0,Summary!I$2),'BPC Data'!$E:$E,Summary!$D90,'BPC Data'!$B:$B,Summary!$C90)</f>
        <v>0</v>
      </c>
      <c r="J90" s="315">
        <f ca="1">SUMIFS(OFFSET('BPC Data'!$F:$F,0,Summary!J$2),'BPC Data'!$E:$E,Summary!$D90,'BPC Data'!$B:$B,Summary!$C90)</f>
        <v>0</v>
      </c>
      <c r="K90" s="18">
        <f ca="1">SUMIFS(OFFSET('BPC Data'!$F:$F,0,Summary!K$2),'BPC Data'!$E:$E,Summary!$D90,'BPC Data'!$B:$B,Summary!$C90)</f>
        <v>0</v>
      </c>
      <c r="L90" s="315">
        <f ca="1">SUMIFS(OFFSET('BPC Data'!$F:$F,0,Summary!L$2),'BPC Data'!$E:$E,Summary!$D90,'BPC Data'!$B:$B,Summary!$C90)</f>
        <v>0</v>
      </c>
      <c r="M90" s="18">
        <f ca="1">SUMIFS(OFFSET('BPC Data'!$F:$F,0,Summary!M$2),'BPC Data'!$E:$E,Summary!$D90,'BPC Data'!$B:$B,Summary!$C90)</f>
        <v>0</v>
      </c>
      <c r="N90" s="26">
        <f t="shared" ca="1" si="12"/>
        <v>0</v>
      </c>
    </row>
    <row r="91" spans="1:14" s="16" customFormat="1" hidden="1" outlineLevel="1">
      <c r="A91" s="16">
        <f t="shared" si="16"/>
        <v>8</v>
      </c>
      <c r="B91"/>
      <c r="C91">
        <f>$F86</f>
        <v>0</v>
      </c>
      <c r="D91" s="3" t="str">
        <f t="shared" si="15"/>
        <v>T_BAD_DEBT - Tenant Bad Debt Expense</v>
      </c>
      <c r="E91"/>
      <c r="F91" s="22" t="str">
        <f>_xll.EVDES(D91)</f>
        <v>Tenant Bad Debt Expense</v>
      </c>
      <c r="G91" s="18">
        <f ca="1">SUMIFS(OFFSET('BPC Data'!$F:$F,0,Summary!G$2),'BPC Data'!$E:$E,Summary!$D91,'BPC Data'!$B:$B,Summary!$C91)</f>
        <v>0</v>
      </c>
      <c r="H91" s="315">
        <f ca="1">SUMIFS(OFFSET('BPC Data'!$F:$F,0,Summary!H$2),'BPC Data'!$E:$E,Summary!$D91,'BPC Data'!$B:$B,Summary!$C91)</f>
        <v>0</v>
      </c>
      <c r="I91" s="18">
        <f ca="1">SUMIFS(OFFSET('BPC Data'!$F:$F,0,Summary!I$2),'BPC Data'!$E:$E,Summary!$D91,'BPC Data'!$B:$B,Summary!$C91)</f>
        <v>0</v>
      </c>
      <c r="J91" s="315">
        <f ca="1">SUMIFS(OFFSET('BPC Data'!$F:$F,0,Summary!J$2),'BPC Data'!$E:$E,Summary!$D91,'BPC Data'!$B:$B,Summary!$C91)</f>
        <v>0</v>
      </c>
      <c r="K91" s="18">
        <f ca="1">SUMIFS(OFFSET('BPC Data'!$F:$F,0,Summary!K$2),'BPC Data'!$E:$E,Summary!$D91,'BPC Data'!$B:$B,Summary!$C91)</f>
        <v>0</v>
      </c>
      <c r="L91" s="315">
        <f ca="1">SUMIFS(OFFSET('BPC Data'!$F:$F,0,Summary!L$2),'BPC Data'!$E:$E,Summary!$D91,'BPC Data'!$B:$B,Summary!$C91)</f>
        <v>0</v>
      </c>
      <c r="M91" s="18">
        <f ca="1">SUMIFS(OFFSET('BPC Data'!$F:$F,0,Summary!M$2),'BPC Data'!$E:$E,Summary!$D91,'BPC Data'!$B:$B,Summary!$C91)</f>
        <v>0</v>
      </c>
      <c r="N91" s="26">
        <f t="shared" ca="1" si="12"/>
        <v>0</v>
      </c>
    </row>
    <row r="92" spans="1:14" s="16" customFormat="1" hidden="1" outlineLevel="1">
      <c r="A92" s="16">
        <f t="shared" si="16"/>
        <v>8</v>
      </c>
      <c r="B92"/>
      <c r="C92">
        <f>$F86</f>
        <v>0</v>
      </c>
      <c r="D92" s="2" t="str">
        <f t="shared" si="15"/>
        <v>T_EBITDARM - EBITDARM</v>
      </c>
      <c r="E92"/>
      <c r="F92" s="22" t="str">
        <f>_xll.EVDES(D92)</f>
        <v>EBITDARM</v>
      </c>
      <c r="G92" s="18">
        <f ca="1">SUMIFS(OFFSET('BPC Data'!$F:$F,0,Summary!G$2),'BPC Data'!$E:$E,Summary!$D92,'BPC Data'!$B:$B,Summary!$C92)</f>
        <v>0</v>
      </c>
      <c r="H92" s="315">
        <f ca="1">SUMIFS(OFFSET('BPC Data'!$F:$F,0,Summary!H$2),'BPC Data'!$E:$E,Summary!$D92,'BPC Data'!$B:$B,Summary!$C92)</f>
        <v>0</v>
      </c>
      <c r="I92" s="18">
        <f ca="1">SUMIFS(OFFSET('BPC Data'!$F:$F,0,Summary!I$2),'BPC Data'!$E:$E,Summary!$D92,'BPC Data'!$B:$B,Summary!$C92)</f>
        <v>0</v>
      </c>
      <c r="J92" s="315">
        <f ca="1">SUMIFS(OFFSET('BPC Data'!$F:$F,0,Summary!J$2),'BPC Data'!$E:$E,Summary!$D92,'BPC Data'!$B:$B,Summary!$C92)</f>
        <v>0</v>
      </c>
      <c r="K92" s="18">
        <f ca="1">SUMIFS(OFFSET('BPC Data'!$F:$F,0,Summary!K$2),'BPC Data'!$E:$E,Summary!$D92,'BPC Data'!$B:$B,Summary!$C92)</f>
        <v>0</v>
      </c>
      <c r="L92" s="315">
        <f ca="1">SUMIFS(OFFSET('BPC Data'!$F:$F,0,Summary!L$2),'BPC Data'!$E:$E,Summary!$D92,'BPC Data'!$B:$B,Summary!$C92)</f>
        <v>0</v>
      </c>
      <c r="M92" s="18">
        <f ca="1">SUMIFS(OFFSET('BPC Data'!$F:$F,0,Summary!M$2),'BPC Data'!$E:$E,Summary!$D92,'BPC Data'!$B:$B,Summary!$C92)</f>
        <v>0</v>
      </c>
      <c r="N92" s="26">
        <f t="shared" ca="1" si="12"/>
        <v>0</v>
      </c>
    </row>
    <row r="93" spans="1:14" s="16" customFormat="1" hidden="1" outlineLevel="1">
      <c r="A93" s="16">
        <f t="shared" si="16"/>
        <v>8</v>
      </c>
      <c r="B93"/>
      <c r="C93">
        <f>$F86</f>
        <v>0</v>
      </c>
      <c r="D93" s="2" t="str">
        <f t="shared" si="15"/>
        <v>T_MGMT_FEE - Tenant Management Fee - Actual</v>
      </c>
      <c r="E93"/>
      <c r="F93" s="22" t="str">
        <f>_xll.EVDES(D93)</f>
        <v>Tenant Management Fee - Actual</v>
      </c>
      <c r="G93" s="18">
        <f ca="1">SUMIFS(OFFSET('BPC Data'!$F:$F,0,Summary!G$2),'BPC Data'!$E:$E,Summary!$D93,'BPC Data'!$B:$B,Summary!$C93)</f>
        <v>0</v>
      </c>
      <c r="H93" s="315">
        <f ca="1">SUMIFS(OFFSET('BPC Data'!$F:$F,0,Summary!H$2),'BPC Data'!$E:$E,Summary!$D93,'BPC Data'!$B:$B,Summary!$C93)</f>
        <v>0</v>
      </c>
      <c r="I93" s="18">
        <f ca="1">SUMIFS(OFFSET('BPC Data'!$F:$F,0,Summary!I$2),'BPC Data'!$E:$E,Summary!$D93,'BPC Data'!$B:$B,Summary!$C93)</f>
        <v>0</v>
      </c>
      <c r="J93" s="315">
        <f ca="1">SUMIFS(OFFSET('BPC Data'!$F:$F,0,Summary!J$2),'BPC Data'!$E:$E,Summary!$D93,'BPC Data'!$B:$B,Summary!$C93)</f>
        <v>0</v>
      </c>
      <c r="K93" s="18">
        <f ca="1">SUMIFS(OFFSET('BPC Data'!$F:$F,0,Summary!K$2),'BPC Data'!$E:$E,Summary!$D93,'BPC Data'!$B:$B,Summary!$C93)</f>
        <v>0</v>
      </c>
      <c r="L93" s="315">
        <f ca="1">SUMIFS(OFFSET('BPC Data'!$F:$F,0,Summary!L$2),'BPC Data'!$E:$E,Summary!$D93,'BPC Data'!$B:$B,Summary!$C93)</f>
        <v>0</v>
      </c>
      <c r="M93" s="18">
        <f ca="1">SUMIFS(OFFSET('BPC Data'!$F:$F,0,Summary!M$2),'BPC Data'!$E:$E,Summary!$D93,'BPC Data'!$B:$B,Summary!$C93)</f>
        <v>0</v>
      </c>
      <c r="N93" s="26">
        <f t="shared" ca="1" si="12"/>
        <v>0</v>
      </c>
    </row>
    <row r="94" spans="1:14" s="16" customFormat="1" hidden="1" outlineLevel="1">
      <c r="A94" s="16">
        <f t="shared" si="16"/>
        <v>8</v>
      </c>
      <c r="B94"/>
      <c r="C94">
        <f>$F86</f>
        <v>0</v>
      </c>
      <c r="D94" s="1" t="str">
        <f t="shared" si="15"/>
        <v>T_EBITDAR - EBITDAR</v>
      </c>
      <c r="E94"/>
      <c r="F94" s="22" t="str">
        <f>_xll.EVDES(D94)</f>
        <v>EBITDAR</v>
      </c>
      <c r="G94" s="18">
        <f ca="1">SUMIFS(OFFSET('BPC Data'!$F:$F,0,Summary!G$2),'BPC Data'!$E:$E,Summary!$D94,'BPC Data'!$B:$B,Summary!$C94)</f>
        <v>0</v>
      </c>
      <c r="H94" s="315">
        <f ca="1">SUMIFS(OFFSET('BPC Data'!$F:$F,0,Summary!H$2),'BPC Data'!$E:$E,Summary!$D94,'BPC Data'!$B:$B,Summary!$C94)</f>
        <v>0</v>
      </c>
      <c r="I94" s="18">
        <f ca="1">SUMIFS(OFFSET('BPC Data'!$F:$F,0,Summary!I$2),'BPC Data'!$E:$E,Summary!$D94,'BPC Data'!$B:$B,Summary!$C94)</f>
        <v>0</v>
      </c>
      <c r="J94" s="315">
        <f ca="1">SUMIFS(OFFSET('BPC Data'!$F:$F,0,Summary!J$2),'BPC Data'!$E:$E,Summary!$D94,'BPC Data'!$B:$B,Summary!$C94)</f>
        <v>0</v>
      </c>
      <c r="K94" s="18">
        <f ca="1">SUMIFS(OFFSET('BPC Data'!$F:$F,0,Summary!K$2),'BPC Data'!$E:$E,Summary!$D94,'BPC Data'!$B:$B,Summary!$C94)</f>
        <v>0</v>
      </c>
      <c r="L94" s="315">
        <f ca="1">SUMIFS(OFFSET('BPC Data'!$F:$F,0,Summary!L$2),'BPC Data'!$E:$E,Summary!$D94,'BPC Data'!$B:$B,Summary!$C94)</f>
        <v>0</v>
      </c>
      <c r="M94" s="18">
        <f ca="1">SUMIFS(OFFSET('BPC Data'!$F:$F,0,Summary!M$2),'BPC Data'!$E:$E,Summary!$D94,'BPC Data'!$B:$B,Summary!$C94)</f>
        <v>0</v>
      </c>
      <c r="N94" s="26">
        <f t="shared" ca="1" si="12"/>
        <v>0</v>
      </c>
    </row>
    <row r="95" spans="1:14" s="16" customFormat="1" hidden="1" outlineLevel="1">
      <c r="A95" s="16">
        <f t="shared" si="16"/>
        <v>8</v>
      </c>
      <c r="B95"/>
      <c r="C95">
        <f>$F86</f>
        <v>0</v>
      </c>
      <c r="D95" s="1" t="str">
        <f t="shared" si="15"/>
        <v>T_RENT_EXP - Tenant Rent Expense</v>
      </c>
      <c r="E95"/>
      <c r="F95" s="22" t="str">
        <f>_xll.EVDES(D95)</f>
        <v>Tenant Rent Expense</v>
      </c>
      <c r="G95" s="18">
        <f ca="1">SUMIFS(OFFSET('BPC Data'!$F:$F,0,Summary!G$2),'BPC Data'!$E:$E,Summary!$D95,'BPC Data'!$B:$B,Summary!$C95)</f>
        <v>0</v>
      </c>
      <c r="H95" s="315">
        <f ca="1">SUMIFS(OFFSET('BPC Data'!$F:$F,0,Summary!H$2),'BPC Data'!$E:$E,Summary!$D95,'BPC Data'!$B:$B,Summary!$C95)</f>
        <v>0</v>
      </c>
      <c r="I95" s="18">
        <f ca="1">SUMIFS(OFFSET('BPC Data'!$F:$F,0,Summary!I$2),'BPC Data'!$E:$E,Summary!$D95,'BPC Data'!$B:$B,Summary!$C95)</f>
        <v>0</v>
      </c>
      <c r="J95" s="315">
        <f ca="1">SUMIFS(OFFSET('BPC Data'!$F:$F,0,Summary!J$2),'BPC Data'!$E:$E,Summary!$D95,'BPC Data'!$B:$B,Summary!$C95)</f>
        <v>0</v>
      </c>
      <c r="K95" s="18">
        <f ca="1">SUMIFS(OFFSET('BPC Data'!$F:$F,0,Summary!K$2),'BPC Data'!$E:$E,Summary!$D95,'BPC Data'!$B:$B,Summary!$C95)</f>
        <v>0</v>
      </c>
      <c r="L95" s="315">
        <f ca="1">SUMIFS(OFFSET('BPC Data'!$F:$F,0,Summary!L$2),'BPC Data'!$E:$E,Summary!$D95,'BPC Data'!$B:$B,Summary!$C95)</f>
        <v>0</v>
      </c>
      <c r="M95" s="18">
        <f ca="1">SUMIFS(OFFSET('BPC Data'!$F:$F,0,Summary!M$2),'BPC Data'!$E:$E,Summary!$D95,'BPC Data'!$B:$B,Summary!$C95)</f>
        <v>0</v>
      </c>
      <c r="N95" s="26">
        <f t="shared" ca="1" si="12"/>
        <v>0</v>
      </c>
    </row>
    <row r="96" spans="1:14" s="16" customFormat="1" hidden="1" outlineLevel="1">
      <c r="A96" s="16">
        <f t="shared" si="16"/>
        <v>8</v>
      </c>
      <c r="B96"/>
      <c r="C96"/>
      <c r="D96" s="1" t="str">
        <f t="shared" si="15"/>
        <v>x</v>
      </c>
      <c r="E96"/>
      <c r="F96" s="22" t="s">
        <v>0</v>
      </c>
      <c r="G96" s="12">
        <f ca="1">SUMIFS(OFFSET('BPC Data'!$F:$F,0,Summary!G$2),'BPC Data'!$E:$E,Summary!$D96,'BPC Data'!$B:$B,Summary!$C96)</f>
        <v>0</v>
      </c>
      <c r="H96" s="316">
        <f ca="1">SUMIFS(OFFSET('BPC Data'!$F:$F,0,Summary!H$2),'BPC Data'!$E:$E,Summary!$D96,'BPC Data'!$B:$B,Summary!$C96)</f>
        <v>0</v>
      </c>
      <c r="I96" s="12">
        <f ca="1">SUMIFS(OFFSET('BPC Data'!$F:$F,0,Summary!I$2),'BPC Data'!$E:$E,Summary!$D96,'BPC Data'!$B:$B,Summary!$C96)</f>
        <v>0</v>
      </c>
      <c r="J96" s="316">
        <f ca="1">SUMIFS(OFFSET('BPC Data'!$F:$F,0,Summary!J$2),'BPC Data'!$E:$E,Summary!$D96,'BPC Data'!$B:$B,Summary!$C96)</f>
        <v>0</v>
      </c>
      <c r="K96" s="12">
        <f ca="1">SUMIFS(OFFSET('BPC Data'!$F:$F,0,Summary!K$2),'BPC Data'!$E:$E,Summary!$D96,'BPC Data'!$B:$B,Summary!$C96)</f>
        <v>0</v>
      </c>
      <c r="L96" s="316">
        <f ca="1">SUMIFS(OFFSET('BPC Data'!$F:$F,0,Summary!L$2),'BPC Data'!$E:$E,Summary!$D96,'BPC Data'!$B:$B,Summary!$C96)</f>
        <v>0</v>
      </c>
      <c r="M96" s="12">
        <f ca="1">SUMIFS(OFFSET('BPC Data'!$F:$F,0,Summary!M$2),'BPC Data'!$E:$E,Summary!$D96,'BPC Data'!$B:$B,Summary!$C96)</f>
        <v>0</v>
      </c>
      <c r="N96" s="26">
        <f t="shared" ca="1" si="12"/>
        <v>0</v>
      </c>
    </row>
    <row r="97" spans="1:14" s="16" customFormat="1" hidden="1" outlineLevel="1">
      <c r="A97" s="16">
        <f>IF(AND(D97&lt;&gt;"",C97=""),A96+1,A96)</f>
        <v>9</v>
      </c>
      <c r="B97" s="5"/>
      <c r="C97" s="5"/>
      <c r="D97" s="5" t="str">
        <f t="shared" si="15"/>
        <v>x</v>
      </c>
      <c r="E97" s="5"/>
      <c r="F97" s="21">
        <f>INDEX(PropertyList!$D:$D,MATCH(Summary!$A97,PropertyList!$C:$C,0))</f>
        <v>0</v>
      </c>
      <c r="G97" s="11">
        <f ca="1">SUMIFS(OFFSET('BPC Data'!$F:$F,0,Summary!G$2),'BPC Data'!$E:$E,Summary!$D97,'BPC Data'!$B:$B,Summary!$C97)</f>
        <v>0</v>
      </c>
      <c r="H97" s="314">
        <f ca="1">SUMIFS(OFFSET('BPC Data'!$F:$F,0,Summary!H$2),'BPC Data'!$E:$E,Summary!$D97,'BPC Data'!$B:$B,Summary!$C97)</f>
        <v>0</v>
      </c>
      <c r="I97" s="11">
        <f ca="1">SUMIFS(OFFSET('BPC Data'!$F:$F,0,Summary!I$2),'BPC Data'!$E:$E,Summary!$D97,'BPC Data'!$B:$B,Summary!$C97)</f>
        <v>0</v>
      </c>
      <c r="J97" s="314">
        <f ca="1">SUMIFS(OFFSET('BPC Data'!$F:$F,0,Summary!J$2),'BPC Data'!$E:$E,Summary!$D97,'BPC Data'!$B:$B,Summary!$C97)</f>
        <v>0</v>
      </c>
      <c r="K97" s="11">
        <f ca="1">SUMIFS(OFFSET('BPC Data'!$F:$F,0,Summary!K$2),'BPC Data'!$E:$E,Summary!$D97,'BPC Data'!$B:$B,Summary!$C97)</f>
        <v>0</v>
      </c>
      <c r="L97" s="314">
        <f ca="1">SUMIFS(OFFSET('BPC Data'!$F:$F,0,Summary!L$2),'BPC Data'!$E:$E,Summary!$D97,'BPC Data'!$B:$B,Summary!$C97)</f>
        <v>0</v>
      </c>
      <c r="M97" s="11">
        <f ca="1">SUMIFS(OFFSET('BPC Data'!$F:$F,0,Summary!M$2),'BPC Data'!$E:$E,Summary!$D97,'BPC Data'!$B:$B,Summary!$C97)</f>
        <v>0</v>
      </c>
      <c r="N97" s="26">
        <f t="shared" ca="1" si="12"/>
        <v>0</v>
      </c>
    </row>
    <row r="98" spans="1:14" s="16" customFormat="1" hidden="1" outlineLevel="1">
      <c r="A98" s="16">
        <f>IF(AND(F98&lt;&gt;"",D98=""),A97+1,A97)</f>
        <v>9</v>
      </c>
      <c r="C98">
        <f>$F97</f>
        <v>0</v>
      </c>
      <c r="D98" s="3" t="str">
        <f t="shared" si="15"/>
        <v>PAY_PAT_DAYS - Total Payor Patient Days</v>
      </c>
      <c r="F98" s="22" t="str">
        <f>_xll.EVDES(D98)</f>
        <v>Total Payor Patient Days</v>
      </c>
      <c r="G98" s="18">
        <f ca="1">SUMIFS(OFFSET('BPC Data'!$F:$F,0,Summary!G$2),'BPC Data'!$E:$E,Summary!$D98,'BPC Data'!$B:$B,Summary!$C98)</f>
        <v>0</v>
      </c>
      <c r="H98" s="315">
        <f ca="1">SUMIFS(OFFSET('BPC Data'!$F:$F,0,Summary!H$2),'BPC Data'!$E:$E,Summary!$D98,'BPC Data'!$B:$B,Summary!$C98)</f>
        <v>0</v>
      </c>
      <c r="I98" s="18">
        <f ca="1">SUMIFS(OFFSET('BPC Data'!$F:$F,0,Summary!I$2),'BPC Data'!$E:$E,Summary!$D98,'BPC Data'!$B:$B,Summary!$C98)</f>
        <v>0</v>
      </c>
      <c r="J98" s="315">
        <f ca="1">SUMIFS(OFFSET('BPC Data'!$F:$F,0,Summary!J$2),'BPC Data'!$E:$E,Summary!$D98,'BPC Data'!$B:$B,Summary!$C98)</f>
        <v>0</v>
      </c>
      <c r="K98" s="18">
        <f ca="1">SUMIFS(OFFSET('BPC Data'!$F:$F,0,Summary!K$2),'BPC Data'!$E:$E,Summary!$D98,'BPC Data'!$B:$B,Summary!$C98)</f>
        <v>0</v>
      </c>
      <c r="L98" s="315">
        <f ca="1">SUMIFS(OFFSET('BPC Data'!$F:$F,0,Summary!L$2),'BPC Data'!$E:$E,Summary!$D98,'BPC Data'!$B:$B,Summary!$C98)</f>
        <v>0</v>
      </c>
      <c r="M98" s="18">
        <f ca="1">SUMIFS(OFFSET('BPC Data'!$F:$F,0,Summary!M$2),'BPC Data'!$E:$E,Summary!$D98,'BPC Data'!$B:$B,Summary!$C98)</f>
        <v>0</v>
      </c>
      <c r="N98" s="26">
        <f t="shared" ca="1" si="12"/>
        <v>0</v>
      </c>
    </row>
    <row r="99" spans="1:14" s="16" customFormat="1" hidden="1" outlineLevel="1">
      <c r="A99" s="16">
        <f t="shared" ref="A99:A107" si="17">IF(AND(F99&lt;&gt;"",D99=""),A98+1,A98)</f>
        <v>9</v>
      </c>
      <c r="C99">
        <f>$F97</f>
        <v>0</v>
      </c>
      <c r="D99" s="3" t="str">
        <f t="shared" si="15"/>
        <v>A_BEDS_TOTAL - Total Available Beds</v>
      </c>
      <c r="F99" s="22" t="str">
        <f>_xll.EVDES(D99)</f>
        <v>Total Available Beds</v>
      </c>
      <c r="G99" s="18">
        <f ca="1">SUMIFS(OFFSET('BPC Data'!$F:$F,0,Summary!G$2),'BPC Data'!$E:$E,Summary!$D99,'BPC Data'!$B:$B,Summary!$C99)</f>
        <v>0</v>
      </c>
      <c r="H99" s="315">
        <f ca="1">SUMIFS(OFFSET('BPC Data'!$F:$F,0,Summary!H$2),'BPC Data'!$E:$E,Summary!$D99,'BPC Data'!$B:$B,Summary!$C99)</f>
        <v>0</v>
      </c>
      <c r="I99" s="18">
        <f ca="1">SUMIFS(OFFSET('BPC Data'!$F:$F,0,Summary!I$2),'BPC Data'!$E:$E,Summary!$D99,'BPC Data'!$B:$B,Summary!$C99)</f>
        <v>0</v>
      </c>
      <c r="J99" s="315">
        <f ca="1">SUMIFS(OFFSET('BPC Data'!$F:$F,0,Summary!J$2),'BPC Data'!$E:$E,Summary!$D99,'BPC Data'!$B:$B,Summary!$C99)</f>
        <v>0</v>
      </c>
      <c r="K99" s="18">
        <f ca="1">SUMIFS(OFFSET('BPC Data'!$F:$F,0,Summary!K$2),'BPC Data'!$E:$E,Summary!$D99,'BPC Data'!$B:$B,Summary!$C99)</f>
        <v>0</v>
      </c>
      <c r="L99" s="315">
        <f ca="1">SUMIFS(OFFSET('BPC Data'!$F:$F,0,Summary!L$2),'BPC Data'!$E:$E,Summary!$D99,'BPC Data'!$B:$B,Summary!$C99)</f>
        <v>0</v>
      </c>
      <c r="M99" s="18">
        <f ca="1">SUMIFS(OFFSET('BPC Data'!$F:$F,0,Summary!M$2),'BPC Data'!$E:$E,Summary!$D99,'BPC Data'!$B:$B,Summary!$C99)</f>
        <v>0</v>
      </c>
      <c r="N99" s="26">
        <f t="shared" ca="1" si="12"/>
        <v>0</v>
      </c>
    </row>
    <row r="100" spans="1:14" s="16" customFormat="1" hidden="1" outlineLevel="1">
      <c r="A100" s="16">
        <f t="shared" si="17"/>
        <v>9</v>
      </c>
      <c r="B100"/>
      <c r="C100">
        <f>$F97</f>
        <v>0</v>
      </c>
      <c r="D100" s="3" t="str">
        <f t="shared" si="15"/>
        <v>T_REVENUES - Total Tenant Revenues</v>
      </c>
      <c r="E100"/>
      <c r="F100" s="22" t="str">
        <f>_xll.EVDES(D100)</f>
        <v>Total Tenant Revenues</v>
      </c>
      <c r="G100" s="18">
        <f ca="1">SUMIFS(OFFSET('BPC Data'!$F:$F,0,Summary!G$2),'BPC Data'!$E:$E,Summary!$D100,'BPC Data'!$B:$B,Summary!$C100)</f>
        <v>0</v>
      </c>
      <c r="H100" s="315">
        <f ca="1">SUMIFS(OFFSET('BPC Data'!$F:$F,0,Summary!H$2),'BPC Data'!$E:$E,Summary!$D100,'BPC Data'!$B:$B,Summary!$C100)</f>
        <v>0</v>
      </c>
      <c r="I100" s="18">
        <f ca="1">SUMIFS(OFFSET('BPC Data'!$F:$F,0,Summary!I$2),'BPC Data'!$E:$E,Summary!$D100,'BPC Data'!$B:$B,Summary!$C100)</f>
        <v>0</v>
      </c>
      <c r="J100" s="315">
        <f ca="1">SUMIFS(OFFSET('BPC Data'!$F:$F,0,Summary!J$2),'BPC Data'!$E:$E,Summary!$D100,'BPC Data'!$B:$B,Summary!$C100)</f>
        <v>0</v>
      </c>
      <c r="K100" s="18">
        <f ca="1">SUMIFS(OFFSET('BPC Data'!$F:$F,0,Summary!K$2),'BPC Data'!$E:$E,Summary!$D100,'BPC Data'!$B:$B,Summary!$C100)</f>
        <v>0</v>
      </c>
      <c r="L100" s="315">
        <f ca="1">SUMIFS(OFFSET('BPC Data'!$F:$F,0,Summary!L$2),'BPC Data'!$E:$E,Summary!$D100,'BPC Data'!$B:$B,Summary!$C100)</f>
        <v>0</v>
      </c>
      <c r="M100" s="18">
        <f ca="1">SUMIFS(OFFSET('BPC Data'!$F:$F,0,Summary!M$2),'BPC Data'!$E:$E,Summary!$D100,'BPC Data'!$B:$B,Summary!$C100)</f>
        <v>0</v>
      </c>
      <c r="N100" s="26">
        <f t="shared" ca="1" si="12"/>
        <v>0</v>
      </c>
    </row>
    <row r="101" spans="1:14" s="16" customFormat="1" hidden="1" outlineLevel="1">
      <c r="A101" s="16">
        <f t="shared" si="17"/>
        <v>9</v>
      </c>
      <c r="B101"/>
      <c r="C101">
        <f>$F97</f>
        <v>0</v>
      </c>
      <c r="D101" s="3" t="str">
        <f t="shared" si="15"/>
        <v>T_OPEX - Tenant Operating Expenses</v>
      </c>
      <c r="E101"/>
      <c r="F101" s="22" t="str">
        <f>_xll.EVDES(D101)</f>
        <v>Tenant Operating Expenses</v>
      </c>
      <c r="G101" s="18">
        <f ca="1">SUMIFS(OFFSET('BPC Data'!$F:$F,0,Summary!G$2),'BPC Data'!$E:$E,Summary!$D101,'BPC Data'!$B:$B,Summary!$C101)</f>
        <v>0</v>
      </c>
      <c r="H101" s="315">
        <f ca="1">SUMIFS(OFFSET('BPC Data'!$F:$F,0,Summary!H$2),'BPC Data'!$E:$E,Summary!$D101,'BPC Data'!$B:$B,Summary!$C101)</f>
        <v>0</v>
      </c>
      <c r="I101" s="18">
        <f ca="1">SUMIFS(OFFSET('BPC Data'!$F:$F,0,Summary!I$2),'BPC Data'!$E:$E,Summary!$D101,'BPC Data'!$B:$B,Summary!$C101)</f>
        <v>0</v>
      </c>
      <c r="J101" s="315">
        <f ca="1">SUMIFS(OFFSET('BPC Data'!$F:$F,0,Summary!J$2),'BPC Data'!$E:$E,Summary!$D101,'BPC Data'!$B:$B,Summary!$C101)</f>
        <v>0</v>
      </c>
      <c r="K101" s="18">
        <f ca="1">SUMIFS(OFFSET('BPC Data'!$F:$F,0,Summary!K$2),'BPC Data'!$E:$E,Summary!$D101,'BPC Data'!$B:$B,Summary!$C101)</f>
        <v>0</v>
      </c>
      <c r="L101" s="315">
        <f ca="1">SUMIFS(OFFSET('BPC Data'!$F:$F,0,Summary!L$2),'BPC Data'!$E:$E,Summary!$D101,'BPC Data'!$B:$B,Summary!$C101)</f>
        <v>0</v>
      </c>
      <c r="M101" s="18">
        <f ca="1">SUMIFS(OFFSET('BPC Data'!$F:$F,0,Summary!M$2),'BPC Data'!$E:$E,Summary!$D101,'BPC Data'!$B:$B,Summary!$C101)</f>
        <v>0</v>
      </c>
      <c r="N101" s="26">
        <f t="shared" ca="1" si="12"/>
        <v>0</v>
      </c>
    </row>
    <row r="102" spans="1:14" s="16" customFormat="1" hidden="1" outlineLevel="1">
      <c r="A102" s="16">
        <f t="shared" si="17"/>
        <v>9</v>
      </c>
      <c r="B102"/>
      <c r="C102">
        <f>$F97</f>
        <v>0</v>
      </c>
      <c r="D102" s="3" t="str">
        <f t="shared" si="15"/>
        <v>T_BAD_DEBT - Tenant Bad Debt Expense</v>
      </c>
      <c r="E102"/>
      <c r="F102" s="22" t="str">
        <f>_xll.EVDES(D102)</f>
        <v>Tenant Bad Debt Expense</v>
      </c>
      <c r="G102" s="18">
        <f ca="1">SUMIFS(OFFSET('BPC Data'!$F:$F,0,Summary!G$2),'BPC Data'!$E:$E,Summary!$D102,'BPC Data'!$B:$B,Summary!$C102)</f>
        <v>0</v>
      </c>
      <c r="H102" s="315">
        <f ca="1">SUMIFS(OFFSET('BPC Data'!$F:$F,0,Summary!H$2),'BPC Data'!$E:$E,Summary!$D102,'BPC Data'!$B:$B,Summary!$C102)</f>
        <v>0</v>
      </c>
      <c r="I102" s="18">
        <f ca="1">SUMIFS(OFFSET('BPC Data'!$F:$F,0,Summary!I$2),'BPC Data'!$E:$E,Summary!$D102,'BPC Data'!$B:$B,Summary!$C102)</f>
        <v>0</v>
      </c>
      <c r="J102" s="315">
        <f ca="1">SUMIFS(OFFSET('BPC Data'!$F:$F,0,Summary!J$2),'BPC Data'!$E:$E,Summary!$D102,'BPC Data'!$B:$B,Summary!$C102)</f>
        <v>0</v>
      </c>
      <c r="K102" s="18">
        <f ca="1">SUMIFS(OFFSET('BPC Data'!$F:$F,0,Summary!K$2),'BPC Data'!$E:$E,Summary!$D102,'BPC Data'!$B:$B,Summary!$C102)</f>
        <v>0</v>
      </c>
      <c r="L102" s="315">
        <f ca="1">SUMIFS(OFFSET('BPC Data'!$F:$F,0,Summary!L$2),'BPC Data'!$E:$E,Summary!$D102,'BPC Data'!$B:$B,Summary!$C102)</f>
        <v>0</v>
      </c>
      <c r="M102" s="18">
        <f ca="1">SUMIFS(OFFSET('BPC Data'!$F:$F,0,Summary!M$2),'BPC Data'!$E:$E,Summary!$D102,'BPC Data'!$B:$B,Summary!$C102)</f>
        <v>0</v>
      </c>
      <c r="N102" s="26">
        <f t="shared" ca="1" si="12"/>
        <v>0</v>
      </c>
    </row>
    <row r="103" spans="1:14" s="16" customFormat="1" hidden="1" outlineLevel="1">
      <c r="A103" s="16">
        <f t="shared" si="17"/>
        <v>9</v>
      </c>
      <c r="B103"/>
      <c r="C103">
        <f>$F97</f>
        <v>0</v>
      </c>
      <c r="D103" s="2" t="str">
        <f t="shared" si="15"/>
        <v>T_EBITDARM - EBITDARM</v>
      </c>
      <c r="E103"/>
      <c r="F103" s="22" t="str">
        <f>_xll.EVDES(D103)</f>
        <v>EBITDARM</v>
      </c>
      <c r="G103" s="18">
        <f ca="1">SUMIFS(OFFSET('BPC Data'!$F:$F,0,Summary!G$2),'BPC Data'!$E:$E,Summary!$D103,'BPC Data'!$B:$B,Summary!$C103)</f>
        <v>0</v>
      </c>
      <c r="H103" s="315">
        <f ca="1">SUMIFS(OFFSET('BPC Data'!$F:$F,0,Summary!H$2),'BPC Data'!$E:$E,Summary!$D103,'BPC Data'!$B:$B,Summary!$C103)</f>
        <v>0</v>
      </c>
      <c r="I103" s="18">
        <f ca="1">SUMIFS(OFFSET('BPC Data'!$F:$F,0,Summary!I$2),'BPC Data'!$E:$E,Summary!$D103,'BPC Data'!$B:$B,Summary!$C103)</f>
        <v>0</v>
      </c>
      <c r="J103" s="315">
        <f ca="1">SUMIFS(OFFSET('BPC Data'!$F:$F,0,Summary!J$2),'BPC Data'!$E:$E,Summary!$D103,'BPC Data'!$B:$B,Summary!$C103)</f>
        <v>0</v>
      </c>
      <c r="K103" s="18">
        <f ca="1">SUMIFS(OFFSET('BPC Data'!$F:$F,0,Summary!K$2),'BPC Data'!$E:$E,Summary!$D103,'BPC Data'!$B:$B,Summary!$C103)</f>
        <v>0</v>
      </c>
      <c r="L103" s="315">
        <f ca="1">SUMIFS(OFFSET('BPC Data'!$F:$F,0,Summary!L$2),'BPC Data'!$E:$E,Summary!$D103,'BPC Data'!$B:$B,Summary!$C103)</f>
        <v>0</v>
      </c>
      <c r="M103" s="18">
        <f ca="1">SUMIFS(OFFSET('BPC Data'!$F:$F,0,Summary!M$2),'BPC Data'!$E:$E,Summary!$D103,'BPC Data'!$B:$B,Summary!$C103)</f>
        <v>0</v>
      </c>
      <c r="N103" s="26">
        <f t="shared" ca="1" si="12"/>
        <v>0</v>
      </c>
    </row>
    <row r="104" spans="1:14" s="16" customFormat="1" hidden="1" outlineLevel="1">
      <c r="A104" s="16">
        <f t="shared" si="17"/>
        <v>9</v>
      </c>
      <c r="B104"/>
      <c r="C104">
        <f>$F97</f>
        <v>0</v>
      </c>
      <c r="D104" s="2" t="str">
        <f t="shared" si="15"/>
        <v>T_MGMT_FEE - Tenant Management Fee - Actual</v>
      </c>
      <c r="E104"/>
      <c r="F104" s="22" t="str">
        <f>_xll.EVDES(D104)</f>
        <v>Tenant Management Fee - Actual</v>
      </c>
      <c r="G104" s="18">
        <f ca="1">SUMIFS(OFFSET('BPC Data'!$F:$F,0,Summary!G$2),'BPC Data'!$E:$E,Summary!$D104,'BPC Data'!$B:$B,Summary!$C104)</f>
        <v>0</v>
      </c>
      <c r="H104" s="315">
        <f ca="1">SUMIFS(OFFSET('BPC Data'!$F:$F,0,Summary!H$2),'BPC Data'!$E:$E,Summary!$D104,'BPC Data'!$B:$B,Summary!$C104)</f>
        <v>0</v>
      </c>
      <c r="I104" s="18">
        <f ca="1">SUMIFS(OFFSET('BPC Data'!$F:$F,0,Summary!I$2),'BPC Data'!$E:$E,Summary!$D104,'BPC Data'!$B:$B,Summary!$C104)</f>
        <v>0</v>
      </c>
      <c r="J104" s="315">
        <f ca="1">SUMIFS(OFFSET('BPC Data'!$F:$F,0,Summary!J$2),'BPC Data'!$E:$E,Summary!$D104,'BPC Data'!$B:$B,Summary!$C104)</f>
        <v>0</v>
      </c>
      <c r="K104" s="18">
        <f ca="1">SUMIFS(OFFSET('BPC Data'!$F:$F,0,Summary!K$2),'BPC Data'!$E:$E,Summary!$D104,'BPC Data'!$B:$B,Summary!$C104)</f>
        <v>0</v>
      </c>
      <c r="L104" s="315">
        <f ca="1">SUMIFS(OFFSET('BPC Data'!$F:$F,0,Summary!L$2),'BPC Data'!$E:$E,Summary!$D104,'BPC Data'!$B:$B,Summary!$C104)</f>
        <v>0</v>
      </c>
      <c r="M104" s="18">
        <f ca="1">SUMIFS(OFFSET('BPC Data'!$F:$F,0,Summary!M$2),'BPC Data'!$E:$E,Summary!$D104,'BPC Data'!$B:$B,Summary!$C104)</f>
        <v>0</v>
      </c>
      <c r="N104" s="26">
        <f t="shared" ca="1" si="12"/>
        <v>0</v>
      </c>
    </row>
    <row r="105" spans="1:14" s="16" customFormat="1" hidden="1" outlineLevel="1">
      <c r="A105" s="16">
        <f t="shared" si="17"/>
        <v>9</v>
      </c>
      <c r="B105"/>
      <c r="C105">
        <f>$F97</f>
        <v>0</v>
      </c>
      <c r="D105" s="1" t="str">
        <f t="shared" si="15"/>
        <v>T_EBITDAR - EBITDAR</v>
      </c>
      <c r="E105"/>
      <c r="F105" s="22" t="str">
        <f>_xll.EVDES(D105)</f>
        <v>EBITDAR</v>
      </c>
      <c r="G105" s="18">
        <f ca="1">SUMIFS(OFFSET('BPC Data'!$F:$F,0,Summary!G$2),'BPC Data'!$E:$E,Summary!$D105,'BPC Data'!$B:$B,Summary!$C105)</f>
        <v>0</v>
      </c>
      <c r="H105" s="315">
        <f ca="1">SUMIFS(OFFSET('BPC Data'!$F:$F,0,Summary!H$2),'BPC Data'!$E:$E,Summary!$D105,'BPC Data'!$B:$B,Summary!$C105)</f>
        <v>0</v>
      </c>
      <c r="I105" s="18">
        <f ca="1">SUMIFS(OFFSET('BPC Data'!$F:$F,0,Summary!I$2),'BPC Data'!$E:$E,Summary!$D105,'BPC Data'!$B:$B,Summary!$C105)</f>
        <v>0</v>
      </c>
      <c r="J105" s="315">
        <f ca="1">SUMIFS(OFFSET('BPC Data'!$F:$F,0,Summary!J$2),'BPC Data'!$E:$E,Summary!$D105,'BPC Data'!$B:$B,Summary!$C105)</f>
        <v>0</v>
      </c>
      <c r="K105" s="18">
        <f ca="1">SUMIFS(OFFSET('BPC Data'!$F:$F,0,Summary!K$2),'BPC Data'!$E:$E,Summary!$D105,'BPC Data'!$B:$B,Summary!$C105)</f>
        <v>0</v>
      </c>
      <c r="L105" s="315">
        <f ca="1">SUMIFS(OFFSET('BPC Data'!$F:$F,0,Summary!L$2),'BPC Data'!$E:$E,Summary!$D105,'BPC Data'!$B:$B,Summary!$C105)</f>
        <v>0</v>
      </c>
      <c r="M105" s="18">
        <f ca="1">SUMIFS(OFFSET('BPC Data'!$F:$F,0,Summary!M$2),'BPC Data'!$E:$E,Summary!$D105,'BPC Data'!$B:$B,Summary!$C105)</f>
        <v>0</v>
      </c>
      <c r="N105" s="26">
        <f t="shared" ca="1" si="12"/>
        <v>0</v>
      </c>
    </row>
    <row r="106" spans="1:14" s="16" customFormat="1" hidden="1" outlineLevel="1">
      <c r="A106" s="16">
        <f t="shared" si="17"/>
        <v>9</v>
      </c>
      <c r="B106"/>
      <c r="C106">
        <f>$F97</f>
        <v>0</v>
      </c>
      <c r="D106" s="1" t="str">
        <f t="shared" si="15"/>
        <v>T_RENT_EXP - Tenant Rent Expense</v>
      </c>
      <c r="E106"/>
      <c r="F106" s="22" t="str">
        <f>_xll.EVDES(D106)</f>
        <v>Tenant Rent Expense</v>
      </c>
      <c r="G106" s="18">
        <f ca="1">SUMIFS(OFFSET('BPC Data'!$F:$F,0,Summary!G$2),'BPC Data'!$E:$E,Summary!$D106,'BPC Data'!$B:$B,Summary!$C106)</f>
        <v>0</v>
      </c>
      <c r="H106" s="315">
        <f ca="1">SUMIFS(OFFSET('BPC Data'!$F:$F,0,Summary!H$2),'BPC Data'!$E:$E,Summary!$D106,'BPC Data'!$B:$B,Summary!$C106)</f>
        <v>0</v>
      </c>
      <c r="I106" s="18">
        <f ca="1">SUMIFS(OFFSET('BPC Data'!$F:$F,0,Summary!I$2),'BPC Data'!$E:$E,Summary!$D106,'BPC Data'!$B:$B,Summary!$C106)</f>
        <v>0</v>
      </c>
      <c r="J106" s="315">
        <f ca="1">SUMIFS(OFFSET('BPC Data'!$F:$F,0,Summary!J$2),'BPC Data'!$E:$E,Summary!$D106,'BPC Data'!$B:$B,Summary!$C106)</f>
        <v>0</v>
      </c>
      <c r="K106" s="18">
        <f ca="1">SUMIFS(OFFSET('BPC Data'!$F:$F,0,Summary!K$2),'BPC Data'!$E:$E,Summary!$D106,'BPC Data'!$B:$B,Summary!$C106)</f>
        <v>0</v>
      </c>
      <c r="L106" s="315">
        <f ca="1">SUMIFS(OFFSET('BPC Data'!$F:$F,0,Summary!L$2),'BPC Data'!$E:$E,Summary!$D106,'BPC Data'!$B:$B,Summary!$C106)</f>
        <v>0</v>
      </c>
      <c r="M106" s="18">
        <f ca="1">SUMIFS(OFFSET('BPC Data'!$F:$F,0,Summary!M$2),'BPC Data'!$E:$E,Summary!$D106,'BPC Data'!$B:$B,Summary!$C106)</f>
        <v>0</v>
      </c>
      <c r="N106" s="26">
        <f t="shared" ca="1" si="12"/>
        <v>0</v>
      </c>
    </row>
    <row r="107" spans="1:14" s="16" customFormat="1" hidden="1" outlineLevel="1">
      <c r="A107" s="16">
        <f t="shared" si="17"/>
        <v>9</v>
      </c>
      <c r="B107"/>
      <c r="C107"/>
      <c r="D107" s="1" t="str">
        <f t="shared" si="15"/>
        <v>x</v>
      </c>
      <c r="E107"/>
      <c r="F107" s="22" t="s">
        <v>0</v>
      </c>
      <c r="G107" s="12">
        <f ca="1">SUMIFS(OFFSET('BPC Data'!$F:$F,0,Summary!G$2),'BPC Data'!$E:$E,Summary!$D107,'BPC Data'!$B:$B,Summary!$C107)</f>
        <v>0</v>
      </c>
      <c r="H107" s="316">
        <f ca="1">SUMIFS(OFFSET('BPC Data'!$F:$F,0,Summary!H$2),'BPC Data'!$E:$E,Summary!$D107,'BPC Data'!$B:$B,Summary!$C107)</f>
        <v>0</v>
      </c>
      <c r="I107" s="12">
        <f ca="1">SUMIFS(OFFSET('BPC Data'!$F:$F,0,Summary!I$2),'BPC Data'!$E:$E,Summary!$D107,'BPC Data'!$B:$B,Summary!$C107)</f>
        <v>0</v>
      </c>
      <c r="J107" s="316">
        <f ca="1">SUMIFS(OFFSET('BPC Data'!$F:$F,0,Summary!J$2),'BPC Data'!$E:$E,Summary!$D107,'BPC Data'!$B:$B,Summary!$C107)</f>
        <v>0</v>
      </c>
      <c r="K107" s="12">
        <f ca="1">SUMIFS(OFFSET('BPC Data'!$F:$F,0,Summary!K$2),'BPC Data'!$E:$E,Summary!$D107,'BPC Data'!$B:$B,Summary!$C107)</f>
        <v>0</v>
      </c>
      <c r="L107" s="316">
        <f ca="1">SUMIFS(OFFSET('BPC Data'!$F:$F,0,Summary!L$2),'BPC Data'!$E:$E,Summary!$D107,'BPC Data'!$B:$B,Summary!$C107)</f>
        <v>0</v>
      </c>
      <c r="M107" s="12">
        <f ca="1">SUMIFS(OFFSET('BPC Data'!$F:$F,0,Summary!M$2),'BPC Data'!$E:$E,Summary!$D107,'BPC Data'!$B:$B,Summary!$C107)</f>
        <v>0</v>
      </c>
      <c r="N107" s="26">
        <f t="shared" ca="1" si="12"/>
        <v>0</v>
      </c>
    </row>
    <row r="108" spans="1:14" s="16" customFormat="1" hidden="1" outlineLevel="1">
      <c r="A108" s="16">
        <f>IF(AND(D108&lt;&gt;"",C108=""),A107+1,A107)</f>
        <v>10</v>
      </c>
      <c r="B108" s="5"/>
      <c r="C108" s="5"/>
      <c r="D108" s="5" t="str">
        <f t="shared" si="15"/>
        <v>x</v>
      </c>
      <c r="E108" s="5"/>
      <c r="F108" s="21">
        <f>INDEX(PropertyList!$D:$D,MATCH(Summary!$A108,PropertyList!$C:$C,0))</f>
        <v>0</v>
      </c>
      <c r="G108" s="11">
        <f ca="1">SUMIFS(OFFSET('BPC Data'!$F:$F,0,Summary!G$2),'BPC Data'!$E:$E,Summary!$D108,'BPC Data'!$B:$B,Summary!$C108)</f>
        <v>0</v>
      </c>
      <c r="H108" s="314">
        <f ca="1">SUMIFS(OFFSET('BPC Data'!$F:$F,0,Summary!H$2),'BPC Data'!$E:$E,Summary!$D108,'BPC Data'!$B:$B,Summary!$C108)</f>
        <v>0</v>
      </c>
      <c r="I108" s="11">
        <f ca="1">SUMIFS(OFFSET('BPC Data'!$F:$F,0,Summary!I$2),'BPC Data'!$E:$E,Summary!$D108,'BPC Data'!$B:$B,Summary!$C108)</f>
        <v>0</v>
      </c>
      <c r="J108" s="314">
        <f ca="1">SUMIFS(OFFSET('BPC Data'!$F:$F,0,Summary!J$2),'BPC Data'!$E:$E,Summary!$D108,'BPC Data'!$B:$B,Summary!$C108)</f>
        <v>0</v>
      </c>
      <c r="K108" s="11">
        <f ca="1">SUMIFS(OFFSET('BPC Data'!$F:$F,0,Summary!K$2),'BPC Data'!$E:$E,Summary!$D108,'BPC Data'!$B:$B,Summary!$C108)</f>
        <v>0</v>
      </c>
      <c r="L108" s="314">
        <f ca="1">SUMIFS(OFFSET('BPC Data'!$F:$F,0,Summary!L$2),'BPC Data'!$E:$E,Summary!$D108,'BPC Data'!$B:$B,Summary!$C108)</f>
        <v>0</v>
      </c>
      <c r="M108" s="11">
        <f ca="1">SUMIFS(OFFSET('BPC Data'!$F:$F,0,Summary!M$2),'BPC Data'!$E:$E,Summary!$D108,'BPC Data'!$B:$B,Summary!$C108)</f>
        <v>0</v>
      </c>
      <c r="N108" s="26">
        <f t="shared" ca="1" si="12"/>
        <v>0</v>
      </c>
    </row>
    <row r="109" spans="1:14" s="16" customFormat="1" hidden="1" outlineLevel="1">
      <c r="A109" s="16">
        <f>IF(AND(F109&lt;&gt;"",D109=""),A108+1,A108)</f>
        <v>10</v>
      </c>
      <c r="C109">
        <f>$F108</f>
        <v>0</v>
      </c>
      <c r="D109" s="3" t="str">
        <f t="shared" si="15"/>
        <v>PAY_PAT_DAYS - Total Payor Patient Days</v>
      </c>
      <c r="F109" s="22" t="str">
        <f>_xll.EVDES(D109)</f>
        <v>Total Payor Patient Days</v>
      </c>
      <c r="G109" s="18">
        <f ca="1">SUMIFS(OFFSET('BPC Data'!$F:$F,0,Summary!G$2),'BPC Data'!$E:$E,Summary!$D109,'BPC Data'!$B:$B,Summary!$C109)</f>
        <v>0</v>
      </c>
      <c r="H109" s="315">
        <f ca="1">SUMIFS(OFFSET('BPC Data'!$F:$F,0,Summary!H$2),'BPC Data'!$E:$E,Summary!$D109,'BPC Data'!$B:$B,Summary!$C109)</f>
        <v>0</v>
      </c>
      <c r="I109" s="18">
        <f ca="1">SUMIFS(OFFSET('BPC Data'!$F:$F,0,Summary!I$2),'BPC Data'!$E:$E,Summary!$D109,'BPC Data'!$B:$B,Summary!$C109)</f>
        <v>0</v>
      </c>
      <c r="J109" s="315">
        <f ca="1">SUMIFS(OFFSET('BPC Data'!$F:$F,0,Summary!J$2),'BPC Data'!$E:$E,Summary!$D109,'BPC Data'!$B:$B,Summary!$C109)</f>
        <v>0</v>
      </c>
      <c r="K109" s="18">
        <f ca="1">SUMIFS(OFFSET('BPC Data'!$F:$F,0,Summary!K$2),'BPC Data'!$E:$E,Summary!$D109,'BPC Data'!$B:$B,Summary!$C109)</f>
        <v>0</v>
      </c>
      <c r="L109" s="315">
        <f ca="1">SUMIFS(OFFSET('BPC Data'!$F:$F,0,Summary!L$2),'BPC Data'!$E:$E,Summary!$D109,'BPC Data'!$B:$B,Summary!$C109)</f>
        <v>0</v>
      </c>
      <c r="M109" s="18">
        <f ca="1">SUMIFS(OFFSET('BPC Data'!$F:$F,0,Summary!M$2),'BPC Data'!$E:$E,Summary!$D109,'BPC Data'!$B:$B,Summary!$C109)</f>
        <v>0</v>
      </c>
      <c r="N109" s="26">
        <f t="shared" ca="1" si="12"/>
        <v>0</v>
      </c>
    </row>
    <row r="110" spans="1:14" s="16" customFormat="1" hidden="1" outlineLevel="1">
      <c r="A110" s="16">
        <f t="shared" ref="A110:A118" si="18">IF(AND(F110&lt;&gt;"",D110=""),A109+1,A109)</f>
        <v>10</v>
      </c>
      <c r="C110">
        <f>$F108</f>
        <v>0</v>
      </c>
      <c r="D110" s="3" t="str">
        <f t="shared" si="15"/>
        <v>A_BEDS_TOTAL - Total Available Beds</v>
      </c>
      <c r="F110" s="22" t="str">
        <f>_xll.EVDES(D110)</f>
        <v>Total Available Beds</v>
      </c>
      <c r="G110" s="18">
        <f ca="1">SUMIFS(OFFSET('BPC Data'!$F:$F,0,Summary!G$2),'BPC Data'!$E:$E,Summary!$D110,'BPC Data'!$B:$B,Summary!$C110)</f>
        <v>0</v>
      </c>
      <c r="H110" s="315">
        <f ca="1">SUMIFS(OFFSET('BPC Data'!$F:$F,0,Summary!H$2),'BPC Data'!$E:$E,Summary!$D110,'BPC Data'!$B:$B,Summary!$C110)</f>
        <v>0</v>
      </c>
      <c r="I110" s="18">
        <f ca="1">SUMIFS(OFFSET('BPC Data'!$F:$F,0,Summary!I$2),'BPC Data'!$E:$E,Summary!$D110,'BPC Data'!$B:$B,Summary!$C110)</f>
        <v>0</v>
      </c>
      <c r="J110" s="315">
        <f ca="1">SUMIFS(OFFSET('BPC Data'!$F:$F,0,Summary!J$2),'BPC Data'!$E:$E,Summary!$D110,'BPC Data'!$B:$B,Summary!$C110)</f>
        <v>0</v>
      </c>
      <c r="K110" s="18">
        <f ca="1">SUMIFS(OFFSET('BPC Data'!$F:$F,0,Summary!K$2),'BPC Data'!$E:$E,Summary!$D110,'BPC Data'!$B:$B,Summary!$C110)</f>
        <v>0</v>
      </c>
      <c r="L110" s="315">
        <f ca="1">SUMIFS(OFFSET('BPC Data'!$F:$F,0,Summary!L$2),'BPC Data'!$E:$E,Summary!$D110,'BPC Data'!$B:$B,Summary!$C110)</f>
        <v>0</v>
      </c>
      <c r="M110" s="18">
        <f ca="1">SUMIFS(OFFSET('BPC Data'!$F:$F,0,Summary!M$2),'BPC Data'!$E:$E,Summary!$D110,'BPC Data'!$B:$B,Summary!$C110)</f>
        <v>0</v>
      </c>
      <c r="N110" s="26">
        <f t="shared" ca="1" si="12"/>
        <v>0</v>
      </c>
    </row>
    <row r="111" spans="1:14" s="16" customFormat="1" hidden="1" outlineLevel="1">
      <c r="A111" s="16">
        <f t="shared" si="18"/>
        <v>10</v>
      </c>
      <c r="B111"/>
      <c r="C111">
        <f>$F108</f>
        <v>0</v>
      </c>
      <c r="D111" s="3" t="str">
        <f t="shared" si="15"/>
        <v>T_REVENUES - Total Tenant Revenues</v>
      </c>
      <c r="E111"/>
      <c r="F111" s="22" t="str">
        <f>_xll.EVDES(D111)</f>
        <v>Total Tenant Revenues</v>
      </c>
      <c r="G111" s="18">
        <f ca="1">SUMIFS(OFFSET('BPC Data'!$F:$F,0,Summary!G$2),'BPC Data'!$E:$E,Summary!$D111,'BPC Data'!$B:$B,Summary!$C111)</f>
        <v>0</v>
      </c>
      <c r="H111" s="315">
        <f ca="1">SUMIFS(OFFSET('BPC Data'!$F:$F,0,Summary!H$2),'BPC Data'!$E:$E,Summary!$D111,'BPC Data'!$B:$B,Summary!$C111)</f>
        <v>0</v>
      </c>
      <c r="I111" s="18">
        <f ca="1">SUMIFS(OFFSET('BPC Data'!$F:$F,0,Summary!I$2),'BPC Data'!$E:$E,Summary!$D111,'BPC Data'!$B:$B,Summary!$C111)</f>
        <v>0</v>
      </c>
      <c r="J111" s="315">
        <f ca="1">SUMIFS(OFFSET('BPC Data'!$F:$F,0,Summary!J$2),'BPC Data'!$E:$E,Summary!$D111,'BPC Data'!$B:$B,Summary!$C111)</f>
        <v>0</v>
      </c>
      <c r="K111" s="18">
        <f ca="1">SUMIFS(OFFSET('BPC Data'!$F:$F,0,Summary!K$2),'BPC Data'!$E:$E,Summary!$D111,'BPC Data'!$B:$B,Summary!$C111)</f>
        <v>0</v>
      </c>
      <c r="L111" s="315">
        <f ca="1">SUMIFS(OFFSET('BPC Data'!$F:$F,0,Summary!L$2),'BPC Data'!$E:$E,Summary!$D111,'BPC Data'!$B:$B,Summary!$C111)</f>
        <v>0</v>
      </c>
      <c r="M111" s="18">
        <f ca="1">SUMIFS(OFFSET('BPC Data'!$F:$F,0,Summary!M$2),'BPC Data'!$E:$E,Summary!$D111,'BPC Data'!$B:$B,Summary!$C111)</f>
        <v>0</v>
      </c>
      <c r="N111" s="26">
        <f t="shared" ca="1" si="12"/>
        <v>0</v>
      </c>
    </row>
    <row r="112" spans="1:14" s="16" customFormat="1" hidden="1" outlineLevel="1">
      <c r="A112" s="16">
        <f t="shared" si="18"/>
        <v>10</v>
      </c>
      <c r="B112"/>
      <c r="C112">
        <f>$F108</f>
        <v>0</v>
      </c>
      <c r="D112" s="3" t="str">
        <f t="shared" si="15"/>
        <v>T_OPEX - Tenant Operating Expenses</v>
      </c>
      <c r="E112"/>
      <c r="F112" s="22" t="str">
        <f>_xll.EVDES(D112)</f>
        <v>Tenant Operating Expenses</v>
      </c>
      <c r="G112" s="18">
        <f ca="1">SUMIFS(OFFSET('BPC Data'!$F:$F,0,Summary!G$2),'BPC Data'!$E:$E,Summary!$D112,'BPC Data'!$B:$B,Summary!$C112)</f>
        <v>0</v>
      </c>
      <c r="H112" s="315">
        <f ca="1">SUMIFS(OFFSET('BPC Data'!$F:$F,0,Summary!H$2),'BPC Data'!$E:$E,Summary!$D112,'BPC Data'!$B:$B,Summary!$C112)</f>
        <v>0</v>
      </c>
      <c r="I112" s="18">
        <f ca="1">SUMIFS(OFFSET('BPC Data'!$F:$F,0,Summary!I$2),'BPC Data'!$E:$E,Summary!$D112,'BPC Data'!$B:$B,Summary!$C112)</f>
        <v>0</v>
      </c>
      <c r="J112" s="315">
        <f ca="1">SUMIFS(OFFSET('BPC Data'!$F:$F,0,Summary!J$2),'BPC Data'!$E:$E,Summary!$D112,'BPC Data'!$B:$B,Summary!$C112)</f>
        <v>0</v>
      </c>
      <c r="K112" s="18">
        <f ca="1">SUMIFS(OFFSET('BPC Data'!$F:$F,0,Summary!K$2),'BPC Data'!$E:$E,Summary!$D112,'BPC Data'!$B:$B,Summary!$C112)</f>
        <v>0</v>
      </c>
      <c r="L112" s="315">
        <f ca="1">SUMIFS(OFFSET('BPC Data'!$F:$F,0,Summary!L$2),'BPC Data'!$E:$E,Summary!$D112,'BPC Data'!$B:$B,Summary!$C112)</f>
        <v>0</v>
      </c>
      <c r="M112" s="18">
        <f ca="1">SUMIFS(OFFSET('BPC Data'!$F:$F,0,Summary!M$2),'BPC Data'!$E:$E,Summary!$D112,'BPC Data'!$B:$B,Summary!$C112)</f>
        <v>0</v>
      </c>
      <c r="N112" s="26">
        <f t="shared" ca="1" si="12"/>
        <v>0</v>
      </c>
    </row>
    <row r="113" spans="1:14" s="16" customFormat="1" hidden="1" outlineLevel="1">
      <c r="A113" s="16">
        <f t="shared" si="18"/>
        <v>10</v>
      </c>
      <c r="B113"/>
      <c r="C113">
        <f>$F108</f>
        <v>0</v>
      </c>
      <c r="D113" s="3" t="str">
        <f t="shared" si="15"/>
        <v>T_BAD_DEBT - Tenant Bad Debt Expense</v>
      </c>
      <c r="E113"/>
      <c r="F113" s="22" t="str">
        <f>_xll.EVDES(D113)</f>
        <v>Tenant Bad Debt Expense</v>
      </c>
      <c r="G113" s="18">
        <f ca="1">SUMIFS(OFFSET('BPC Data'!$F:$F,0,Summary!G$2),'BPC Data'!$E:$E,Summary!$D113,'BPC Data'!$B:$B,Summary!$C113)</f>
        <v>0</v>
      </c>
      <c r="H113" s="315">
        <f ca="1">SUMIFS(OFFSET('BPC Data'!$F:$F,0,Summary!H$2),'BPC Data'!$E:$E,Summary!$D113,'BPC Data'!$B:$B,Summary!$C113)</f>
        <v>0</v>
      </c>
      <c r="I113" s="18">
        <f ca="1">SUMIFS(OFFSET('BPC Data'!$F:$F,0,Summary!I$2),'BPC Data'!$E:$E,Summary!$D113,'BPC Data'!$B:$B,Summary!$C113)</f>
        <v>0</v>
      </c>
      <c r="J113" s="315">
        <f ca="1">SUMIFS(OFFSET('BPC Data'!$F:$F,0,Summary!J$2),'BPC Data'!$E:$E,Summary!$D113,'BPC Data'!$B:$B,Summary!$C113)</f>
        <v>0</v>
      </c>
      <c r="K113" s="18">
        <f ca="1">SUMIFS(OFFSET('BPC Data'!$F:$F,0,Summary!K$2),'BPC Data'!$E:$E,Summary!$D113,'BPC Data'!$B:$B,Summary!$C113)</f>
        <v>0</v>
      </c>
      <c r="L113" s="315">
        <f ca="1">SUMIFS(OFFSET('BPC Data'!$F:$F,0,Summary!L$2),'BPC Data'!$E:$E,Summary!$D113,'BPC Data'!$B:$B,Summary!$C113)</f>
        <v>0</v>
      </c>
      <c r="M113" s="18">
        <f ca="1">SUMIFS(OFFSET('BPC Data'!$F:$F,0,Summary!M$2),'BPC Data'!$E:$E,Summary!$D113,'BPC Data'!$B:$B,Summary!$C113)</f>
        <v>0</v>
      </c>
      <c r="N113" s="26">
        <f t="shared" ca="1" si="12"/>
        <v>0</v>
      </c>
    </row>
    <row r="114" spans="1:14" s="16" customFormat="1" hidden="1" outlineLevel="1">
      <c r="A114" s="16">
        <f t="shared" si="18"/>
        <v>10</v>
      </c>
      <c r="B114"/>
      <c r="C114">
        <f>$F108</f>
        <v>0</v>
      </c>
      <c r="D114" s="2" t="str">
        <f t="shared" si="15"/>
        <v>T_EBITDARM - EBITDARM</v>
      </c>
      <c r="E114"/>
      <c r="F114" s="22" t="str">
        <f>_xll.EVDES(D114)</f>
        <v>EBITDARM</v>
      </c>
      <c r="G114" s="18">
        <f ca="1">SUMIFS(OFFSET('BPC Data'!$F:$F,0,Summary!G$2),'BPC Data'!$E:$E,Summary!$D114,'BPC Data'!$B:$B,Summary!$C114)</f>
        <v>0</v>
      </c>
      <c r="H114" s="315">
        <f ca="1">SUMIFS(OFFSET('BPC Data'!$F:$F,0,Summary!H$2),'BPC Data'!$E:$E,Summary!$D114,'BPC Data'!$B:$B,Summary!$C114)</f>
        <v>0</v>
      </c>
      <c r="I114" s="18">
        <f ca="1">SUMIFS(OFFSET('BPC Data'!$F:$F,0,Summary!I$2),'BPC Data'!$E:$E,Summary!$D114,'BPC Data'!$B:$B,Summary!$C114)</f>
        <v>0</v>
      </c>
      <c r="J114" s="315">
        <f ca="1">SUMIFS(OFFSET('BPC Data'!$F:$F,0,Summary!J$2),'BPC Data'!$E:$E,Summary!$D114,'BPC Data'!$B:$B,Summary!$C114)</f>
        <v>0</v>
      </c>
      <c r="K114" s="18">
        <f ca="1">SUMIFS(OFFSET('BPC Data'!$F:$F,0,Summary!K$2),'BPC Data'!$E:$E,Summary!$D114,'BPC Data'!$B:$B,Summary!$C114)</f>
        <v>0</v>
      </c>
      <c r="L114" s="315">
        <f ca="1">SUMIFS(OFFSET('BPC Data'!$F:$F,0,Summary!L$2),'BPC Data'!$E:$E,Summary!$D114,'BPC Data'!$B:$B,Summary!$C114)</f>
        <v>0</v>
      </c>
      <c r="M114" s="18">
        <f ca="1">SUMIFS(OFFSET('BPC Data'!$F:$F,0,Summary!M$2),'BPC Data'!$E:$E,Summary!$D114,'BPC Data'!$B:$B,Summary!$C114)</f>
        <v>0</v>
      </c>
      <c r="N114" s="26">
        <f t="shared" ca="1" si="12"/>
        <v>0</v>
      </c>
    </row>
    <row r="115" spans="1:14" s="16" customFormat="1" hidden="1" outlineLevel="1">
      <c r="A115" s="16">
        <f t="shared" si="18"/>
        <v>10</v>
      </c>
      <c r="B115"/>
      <c r="C115">
        <f>$F108</f>
        <v>0</v>
      </c>
      <c r="D115" s="2" t="str">
        <f t="shared" si="15"/>
        <v>T_MGMT_FEE - Tenant Management Fee - Actual</v>
      </c>
      <c r="E115"/>
      <c r="F115" s="22" t="str">
        <f>_xll.EVDES(D115)</f>
        <v>Tenant Management Fee - Actual</v>
      </c>
      <c r="G115" s="18">
        <f ca="1">SUMIFS(OFFSET('BPC Data'!$F:$F,0,Summary!G$2),'BPC Data'!$E:$E,Summary!$D115,'BPC Data'!$B:$B,Summary!$C115)</f>
        <v>0</v>
      </c>
      <c r="H115" s="315">
        <f ca="1">SUMIFS(OFFSET('BPC Data'!$F:$F,0,Summary!H$2),'BPC Data'!$E:$E,Summary!$D115,'BPC Data'!$B:$B,Summary!$C115)</f>
        <v>0</v>
      </c>
      <c r="I115" s="18">
        <f ca="1">SUMIFS(OFFSET('BPC Data'!$F:$F,0,Summary!I$2),'BPC Data'!$E:$E,Summary!$D115,'BPC Data'!$B:$B,Summary!$C115)</f>
        <v>0</v>
      </c>
      <c r="J115" s="315">
        <f ca="1">SUMIFS(OFFSET('BPC Data'!$F:$F,0,Summary!J$2),'BPC Data'!$E:$E,Summary!$D115,'BPC Data'!$B:$B,Summary!$C115)</f>
        <v>0</v>
      </c>
      <c r="K115" s="18">
        <f ca="1">SUMIFS(OFFSET('BPC Data'!$F:$F,0,Summary!K$2),'BPC Data'!$E:$E,Summary!$D115,'BPC Data'!$B:$B,Summary!$C115)</f>
        <v>0</v>
      </c>
      <c r="L115" s="315">
        <f ca="1">SUMIFS(OFFSET('BPC Data'!$F:$F,0,Summary!L$2),'BPC Data'!$E:$E,Summary!$D115,'BPC Data'!$B:$B,Summary!$C115)</f>
        <v>0</v>
      </c>
      <c r="M115" s="18">
        <f ca="1">SUMIFS(OFFSET('BPC Data'!$F:$F,0,Summary!M$2),'BPC Data'!$E:$E,Summary!$D115,'BPC Data'!$B:$B,Summary!$C115)</f>
        <v>0</v>
      </c>
      <c r="N115" s="26">
        <f t="shared" ca="1" si="12"/>
        <v>0</v>
      </c>
    </row>
    <row r="116" spans="1:14" s="16" customFormat="1" hidden="1" outlineLevel="1">
      <c r="A116" s="16">
        <f t="shared" si="18"/>
        <v>10</v>
      </c>
      <c r="B116"/>
      <c r="C116">
        <f>$F108</f>
        <v>0</v>
      </c>
      <c r="D116" s="1" t="str">
        <f t="shared" si="15"/>
        <v>T_EBITDAR - EBITDAR</v>
      </c>
      <c r="E116"/>
      <c r="F116" s="22" t="str">
        <f>_xll.EVDES(D116)</f>
        <v>EBITDAR</v>
      </c>
      <c r="G116" s="18">
        <f ca="1">SUMIFS(OFFSET('BPC Data'!$F:$F,0,Summary!G$2),'BPC Data'!$E:$E,Summary!$D116,'BPC Data'!$B:$B,Summary!$C116)</f>
        <v>0</v>
      </c>
      <c r="H116" s="315">
        <f ca="1">SUMIFS(OFFSET('BPC Data'!$F:$F,0,Summary!H$2),'BPC Data'!$E:$E,Summary!$D116,'BPC Data'!$B:$B,Summary!$C116)</f>
        <v>0</v>
      </c>
      <c r="I116" s="18">
        <f ca="1">SUMIFS(OFFSET('BPC Data'!$F:$F,0,Summary!I$2),'BPC Data'!$E:$E,Summary!$D116,'BPC Data'!$B:$B,Summary!$C116)</f>
        <v>0</v>
      </c>
      <c r="J116" s="315">
        <f ca="1">SUMIFS(OFFSET('BPC Data'!$F:$F,0,Summary!J$2),'BPC Data'!$E:$E,Summary!$D116,'BPC Data'!$B:$B,Summary!$C116)</f>
        <v>0</v>
      </c>
      <c r="K116" s="18">
        <f ca="1">SUMIFS(OFFSET('BPC Data'!$F:$F,0,Summary!K$2),'BPC Data'!$E:$E,Summary!$D116,'BPC Data'!$B:$B,Summary!$C116)</f>
        <v>0</v>
      </c>
      <c r="L116" s="315">
        <f ca="1">SUMIFS(OFFSET('BPC Data'!$F:$F,0,Summary!L$2),'BPC Data'!$E:$E,Summary!$D116,'BPC Data'!$B:$B,Summary!$C116)</f>
        <v>0</v>
      </c>
      <c r="M116" s="18">
        <f ca="1">SUMIFS(OFFSET('BPC Data'!$F:$F,0,Summary!M$2),'BPC Data'!$E:$E,Summary!$D116,'BPC Data'!$B:$B,Summary!$C116)</f>
        <v>0</v>
      </c>
      <c r="N116" s="26">
        <f t="shared" ca="1" si="12"/>
        <v>0</v>
      </c>
    </row>
    <row r="117" spans="1:14" s="16" customFormat="1" hidden="1" outlineLevel="1">
      <c r="A117" s="16">
        <f t="shared" si="18"/>
        <v>10</v>
      </c>
      <c r="B117"/>
      <c r="C117">
        <f>$F108</f>
        <v>0</v>
      </c>
      <c r="D117" s="1" t="str">
        <f t="shared" si="15"/>
        <v>T_RENT_EXP - Tenant Rent Expense</v>
      </c>
      <c r="E117"/>
      <c r="F117" s="22" t="str">
        <f>_xll.EVDES(D117)</f>
        <v>Tenant Rent Expense</v>
      </c>
      <c r="G117" s="18">
        <f ca="1">SUMIFS(OFFSET('BPC Data'!$F:$F,0,Summary!G$2),'BPC Data'!$E:$E,Summary!$D117,'BPC Data'!$B:$B,Summary!$C117)</f>
        <v>0</v>
      </c>
      <c r="H117" s="315">
        <f ca="1">SUMIFS(OFFSET('BPC Data'!$F:$F,0,Summary!H$2),'BPC Data'!$E:$E,Summary!$D117,'BPC Data'!$B:$B,Summary!$C117)</f>
        <v>0</v>
      </c>
      <c r="I117" s="18">
        <f ca="1">SUMIFS(OFFSET('BPC Data'!$F:$F,0,Summary!I$2),'BPC Data'!$E:$E,Summary!$D117,'BPC Data'!$B:$B,Summary!$C117)</f>
        <v>0</v>
      </c>
      <c r="J117" s="315">
        <f ca="1">SUMIFS(OFFSET('BPC Data'!$F:$F,0,Summary!J$2),'BPC Data'!$E:$E,Summary!$D117,'BPC Data'!$B:$B,Summary!$C117)</f>
        <v>0</v>
      </c>
      <c r="K117" s="18">
        <f ca="1">SUMIFS(OFFSET('BPC Data'!$F:$F,0,Summary!K$2),'BPC Data'!$E:$E,Summary!$D117,'BPC Data'!$B:$B,Summary!$C117)</f>
        <v>0</v>
      </c>
      <c r="L117" s="315">
        <f ca="1">SUMIFS(OFFSET('BPC Data'!$F:$F,0,Summary!L$2),'BPC Data'!$E:$E,Summary!$D117,'BPC Data'!$B:$B,Summary!$C117)</f>
        <v>0</v>
      </c>
      <c r="M117" s="18">
        <f ca="1">SUMIFS(OFFSET('BPC Data'!$F:$F,0,Summary!M$2),'BPC Data'!$E:$E,Summary!$D117,'BPC Data'!$B:$B,Summary!$C117)</f>
        <v>0</v>
      </c>
      <c r="N117" s="26">
        <f t="shared" ca="1" si="12"/>
        <v>0</v>
      </c>
    </row>
    <row r="118" spans="1:14" s="16" customFormat="1" hidden="1" outlineLevel="1">
      <c r="A118" s="16">
        <f t="shared" si="18"/>
        <v>10</v>
      </c>
      <c r="B118"/>
      <c r="C118"/>
      <c r="D118" s="1" t="str">
        <f t="shared" si="15"/>
        <v>x</v>
      </c>
      <c r="E118"/>
      <c r="F118" s="22" t="s">
        <v>0</v>
      </c>
      <c r="G118" s="19">
        <f ca="1">SUMIFS(OFFSET('BPC Data'!$F:$F,0,Summary!G$2),'BPC Data'!$E:$E,Summary!$D118,'BPC Data'!$B:$B,Summary!$C118)</f>
        <v>0</v>
      </c>
      <c r="H118" s="317">
        <f ca="1">SUMIFS(OFFSET('BPC Data'!$F:$F,0,Summary!H$2),'BPC Data'!$E:$E,Summary!$D118,'BPC Data'!$B:$B,Summary!$C118)</f>
        <v>0</v>
      </c>
      <c r="I118" s="19">
        <f ca="1">SUMIFS(OFFSET('BPC Data'!$F:$F,0,Summary!I$2),'BPC Data'!$E:$E,Summary!$D118,'BPC Data'!$B:$B,Summary!$C118)</f>
        <v>0</v>
      </c>
      <c r="J118" s="317">
        <f ca="1">SUMIFS(OFFSET('BPC Data'!$F:$F,0,Summary!J$2),'BPC Data'!$E:$E,Summary!$D118,'BPC Data'!$B:$B,Summary!$C118)</f>
        <v>0</v>
      </c>
      <c r="K118" s="19">
        <f ca="1">SUMIFS(OFFSET('BPC Data'!$F:$F,0,Summary!K$2),'BPC Data'!$E:$E,Summary!$D118,'BPC Data'!$B:$B,Summary!$C118)</f>
        <v>0</v>
      </c>
      <c r="L118" s="317">
        <f ca="1">SUMIFS(OFFSET('BPC Data'!$F:$F,0,Summary!L$2),'BPC Data'!$E:$E,Summary!$D118,'BPC Data'!$B:$B,Summary!$C118)</f>
        <v>0</v>
      </c>
      <c r="M118" s="19">
        <f ca="1">SUMIFS(OFFSET('BPC Data'!$F:$F,0,Summary!M$2),'BPC Data'!$E:$E,Summary!$D118,'BPC Data'!$B:$B,Summary!$C118)</f>
        <v>0</v>
      </c>
      <c r="N118" s="26">
        <f t="shared" ca="1" si="12"/>
        <v>0</v>
      </c>
    </row>
    <row r="119" spans="1:14" s="16" customFormat="1" hidden="1" outlineLevel="1">
      <c r="A119" s="16">
        <f>IF(AND(D119&lt;&gt;"",C119=""),A118+1,A118)</f>
        <v>11</v>
      </c>
      <c r="B119" s="5"/>
      <c r="C119" s="5"/>
      <c r="D119" s="5" t="str">
        <f t="shared" si="15"/>
        <v>x</v>
      </c>
      <c r="E119" s="5"/>
      <c r="F119" s="21">
        <f>INDEX(PropertyList!$D:$D,MATCH(Summary!$A119,PropertyList!$C:$C,0))</f>
        <v>0</v>
      </c>
      <c r="G119" s="11">
        <f ca="1">SUMIFS(OFFSET('BPC Data'!$F:$F,0,Summary!G$2),'BPC Data'!$E:$E,Summary!$D119,'BPC Data'!$B:$B,Summary!$C119)</f>
        <v>0</v>
      </c>
      <c r="H119" s="314">
        <f ca="1">SUMIFS(OFFSET('BPC Data'!$F:$F,0,Summary!H$2),'BPC Data'!$E:$E,Summary!$D119,'BPC Data'!$B:$B,Summary!$C119)</f>
        <v>0</v>
      </c>
      <c r="I119" s="11">
        <f ca="1">SUMIFS(OFFSET('BPC Data'!$F:$F,0,Summary!I$2),'BPC Data'!$E:$E,Summary!$D119,'BPC Data'!$B:$B,Summary!$C119)</f>
        <v>0</v>
      </c>
      <c r="J119" s="314">
        <f ca="1">SUMIFS(OFFSET('BPC Data'!$F:$F,0,Summary!J$2),'BPC Data'!$E:$E,Summary!$D119,'BPC Data'!$B:$B,Summary!$C119)</f>
        <v>0</v>
      </c>
      <c r="K119" s="11">
        <f ca="1">SUMIFS(OFFSET('BPC Data'!$F:$F,0,Summary!K$2),'BPC Data'!$E:$E,Summary!$D119,'BPC Data'!$B:$B,Summary!$C119)</f>
        <v>0</v>
      </c>
      <c r="L119" s="314">
        <f ca="1">SUMIFS(OFFSET('BPC Data'!$F:$F,0,Summary!L$2),'BPC Data'!$E:$E,Summary!$D119,'BPC Data'!$B:$B,Summary!$C119)</f>
        <v>0</v>
      </c>
      <c r="M119" s="11">
        <f ca="1">SUMIFS(OFFSET('BPC Data'!$F:$F,0,Summary!M$2),'BPC Data'!$E:$E,Summary!$D119,'BPC Data'!$B:$B,Summary!$C119)</f>
        <v>0</v>
      </c>
      <c r="N119" s="26">
        <f t="shared" ca="1" si="12"/>
        <v>0</v>
      </c>
    </row>
    <row r="120" spans="1:14" s="16" customFormat="1" hidden="1" outlineLevel="1">
      <c r="A120" s="16">
        <f>IF(AND(F120&lt;&gt;"",D120=""),A119+1,A119)</f>
        <v>11</v>
      </c>
      <c r="C120">
        <f>$F119</f>
        <v>0</v>
      </c>
      <c r="D120" s="3" t="str">
        <f t="shared" si="15"/>
        <v>PAY_PAT_DAYS - Total Payor Patient Days</v>
      </c>
      <c r="F120" s="22" t="str">
        <f>_xll.EVDES(D120)</f>
        <v>Total Payor Patient Days</v>
      </c>
      <c r="G120" s="18">
        <f ca="1">SUMIFS(OFFSET('BPC Data'!$F:$F,0,Summary!G$2),'BPC Data'!$E:$E,Summary!$D120,'BPC Data'!$B:$B,Summary!$C120)</f>
        <v>0</v>
      </c>
      <c r="H120" s="315">
        <f ca="1">SUMIFS(OFFSET('BPC Data'!$F:$F,0,Summary!H$2),'BPC Data'!$E:$E,Summary!$D120,'BPC Data'!$B:$B,Summary!$C120)</f>
        <v>0</v>
      </c>
      <c r="I120" s="18">
        <f ca="1">SUMIFS(OFFSET('BPC Data'!$F:$F,0,Summary!I$2),'BPC Data'!$E:$E,Summary!$D120,'BPC Data'!$B:$B,Summary!$C120)</f>
        <v>0</v>
      </c>
      <c r="J120" s="315">
        <f ca="1">SUMIFS(OFFSET('BPC Data'!$F:$F,0,Summary!J$2),'BPC Data'!$E:$E,Summary!$D120,'BPC Data'!$B:$B,Summary!$C120)</f>
        <v>0</v>
      </c>
      <c r="K120" s="18">
        <f ca="1">SUMIFS(OFFSET('BPC Data'!$F:$F,0,Summary!K$2),'BPC Data'!$E:$E,Summary!$D120,'BPC Data'!$B:$B,Summary!$C120)</f>
        <v>0</v>
      </c>
      <c r="L120" s="315">
        <f ca="1">SUMIFS(OFFSET('BPC Data'!$F:$F,0,Summary!L$2),'BPC Data'!$E:$E,Summary!$D120,'BPC Data'!$B:$B,Summary!$C120)</f>
        <v>0</v>
      </c>
      <c r="M120" s="18">
        <f ca="1">SUMIFS(OFFSET('BPC Data'!$F:$F,0,Summary!M$2),'BPC Data'!$E:$E,Summary!$D120,'BPC Data'!$B:$B,Summary!$C120)</f>
        <v>0</v>
      </c>
      <c r="N120" s="26">
        <f t="shared" ca="1" si="12"/>
        <v>0</v>
      </c>
    </row>
    <row r="121" spans="1:14" s="16" customFormat="1" hidden="1" outlineLevel="1">
      <c r="A121" s="16">
        <f t="shared" ref="A121:A129" si="19">IF(AND(F121&lt;&gt;"",D121=""),A120+1,A120)</f>
        <v>11</v>
      </c>
      <c r="C121">
        <f>$F119</f>
        <v>0</v>
      </c>
      <c r="D121" s="3" t="str">
        <f t="shared" si="15"/>
        <v>A_BEDS_TOTAL - Total Available Beds</v>
      </c>
      <c r="F121" s="22" t="str">
        <f>_xll.EVDES(D121)</f>
        <v>Total Available Beds</v>
      </c>
      <c r="G121" s="18">
        <f ca="1">SUMIFS(OFFSET('BPC Data'!$F:$F,0,Summary!G$2),'BPC Data'!$E:$E,Summary!$D121,'BPC Data'!$B:$B,Summary!$C121)</f>
        <v>0</v>
      </c>
      <c r="H121" s="315">
        <f ca="1">SUMIFS(OFFSET('BPC Data'!$F:$F,0,Summary!H$2),'BPC Data'!$E:$E,Summary!$D121,'BPC Data'!$B:$B,Summary!$C121)</f>
        <v>0</v>
      </c>
      <c r="I121" s="18">
        <f ca="1">SUMIFS(OFFSET('BPC Data'!$F:$F,0,Summary!I$2),'BPC Data'!$E:$E,Summary!$D121,'BPC Data'!$B:$B,Summary!$C121)</f>
        <v>0</v>
      </c>
      <c r="J121" s="315">
        <f ca="1">SUMIFS(OFFSET('BPC Data'!$F:$F,0,Summary!J$2),'BPC Data'!$E:$E,Summary!$D121,'BPC Data'!$B:$B,Summary!$C121)</f>
        <v>0</v>
      </c>
      <c r="K121" s="18">
        <f ca="1">SUMIFS(OFFSET('BPC Data'!$F:$F,0,Summary!K$2),'BPC Data'!$E:$E,Summary!$D121,'BPC Data'!$B:$B,Summary!$C121)</f>
        <v>0</v>
      </c>
      <c r="L121" s="315">
        <f ca="1">SUMIFS(OFFSET('BPC Data'!$F:$F,0,Summary!L$2),'BPC Data'!$E:$E,Summary!$D121,'BPC Data'!$B:$B,Summary!$C121)</f>
        <v>0</v>
      </c>
      <c r="M121" s="18">
        <f ca="1">SUMIFS(OFFSET('BPC Data'!$F:$F,0,Summary!M$2),'BPC Data'!$E:$E,Summary!$D121,'BPC Data'!$B:$B,Summary!$C121)</f>
        <v>0</v>
      </c>
      <c r="N121" s="26">
        <f t="shared" ca="1" si="12"/>
        <v>0</v>
      </c>
    </row>
    <row r="122" spans="1:14" s="16" customFormat="1" hidden="1" outlineLevel="1">
      <c r="A122" s="16">
        <f t="shared" si="19"/>
        <v>11</v>
      </c>
      <c r="B122"/>
      <c r="C122">
        <f>$F119</f>
        <v>0</v>
      </c>
      <c r="D122" s="3" t="str">
        <f t="shared" si="15"/>
        <v>T_REVENUES - Total Tenant Revenues</v>
      </c>
      <c r="E122"/>
      <c r="F122" s="22" t="str">
        <f>_xll.EVDES(D122)</f>
        <v>Total Tenant Revenues</v>
      </c>
      <c r="G122" s="18">
        <f ca="1">SUMIFS(OFFSET('BPC Data'!$F:$F,0,Summary!G$2),'BPC Data'!$E:$E,Summary!$D122,'BPC Data'!$B:$B,Summary!$C122)</f>
        <v>0</v>
      </c>
      <c r="H122" s="315">
        <f ca="1">SUMIFS(OFFSET('BPC Data'!$F:$F,0,Summary!H$2),'BPC Data'!$E:$E,Summary!$D122,'BPC Data'!$B:$B,Summary!$C122)</f>
        <v>0</v>
      </c>
      <c r="I122" s="18">
        <f ca="1">SUMIFS(OFFSET('BPC Data'!$F:$F,0,Summary!I$2),'BPC Data'!$E:$E,Summary!$D122,'BPC Data'!$B:$B,Summary!$C122)</f>
        <v>0</v>
      </c>
      <c r="J122" s="315">
        <f ca="1">SUMIFS(OFFSET('BPC Data'!$F:$F,0,Summary!J$2),'BPC Data'!$E:$E,Summary!$D122,'BPC Data'!$B:$B,Summary!$C122)</f>
        <v>0</v>
      </c>
      <c r="K122" s="18">
        <f ca="1">SUMIFS(OFFSET('BPC Data'!$F:$F,0,Summary!K$2),'BPC Data'!$E:$E,Summary!$D122,'BPC Data'!$B:$B,Summary!$C122)</f>
        <v>0</v>
      </c>
      <c r="L122" s="315">
        <f ca="1">SUMIFS(OFFSET('BPC Data'!$F:$F,0,Summary!L$2),'BPC Data'!$E:$E,Summary!$D122,'BPC Data'!$B:$B,Summary!$C122)</f>
        <v>0</v>
      </c>
      <c r="M122" s="18">
        <f ca="1">SUMIFS(OFFSET('BPC Data'!$F:$F,0,Summary!M$2),'BPC Data'!$E:$E,Summary!$D122,'BPC Data'!$B:$B,Summary!$C122)</f>
        <v>0</v>
      </c>
      <c r="N122" s="26">
        <f t="shared" ca="1" si="12"/>
        <v>0</v>
      </c>
    </row>
    <row r="123" spans="1:14" s="16" customFormat="1" hidden="1" outlineLevel="1">
      <c r="A123" s="16">
        <f t="shared" si="19"/>
        <v>11</v>
      </c>
      <c r="B123"/>
      <c r="C123">
        <f>$F119</f>
        <v>0</v>
      </c>
      <c r="D123" s="3" t="str">
        <f t="shared" si="15"/>
        <v>T_OPEX - Tenant Operating Expenses</v>
      </c>
      <c r="E123"/>
      <c r="F123" s="22" t="str">
        <f>_xll.EVDES(D123)</f>
        <v>Tenant Operating Expenses</v>
      </c>
      <c r="G123" s="18">
        <f ca="1">SUMIFS(OFFSET('BPC Data'!$F:$F,0,Summary!G$2),'BPC Data'!$E:$E,Summary!$D123,'BPC Data'!$B:$B,Summary!$C123)</f>
        <v>0</v>
      </c>
      <c r="H123" s="315">
        <f ca="1">SUMIFS(OFFSET('BPC Data'!$F:$F,0,Summary!H$2),'BPC Data'!$E:$E,Summary!$D123,'BPC Data'!$B:$B,Summary!$C123)</f>
        <v>0</v>
      </c>
      <c r="I123" s="18">
        <f ca="1">SUMIFS(OFFSET('BPC Data'!$F:$F,0,Summary!I$2),'BPC Data'!$E:$E,Summary!$D123,'BPC Data'!$B:$B,Summary!$C123)</f>
        <v>0</v>
      </c>
      <c r="J123" s="315">
        <f ca="1">SUMIFS(OFFSET('BPC Data'!$F:$F,0,Summary!J$2),'BPC Data'!$E:$E,Summary!$D123,'BPC Data'!$B:$B,Summary!$C123)</f>
        <v>0</v>
      </c>
      <c r="K123" s="18">
        <f ca="1">SUMIFS(OFFSET('BPC Data'!$F:$F,0,Summary!K$2),'BPC Data'!$E:$E,Summary!$D123,'BPC Data'!$B:$B,Summary!$C123)</f>
        <v>0</v>
      </c>
      <c r="L123" s="315">
        <f ca="1">SUMIFS(OFFSET('BPC Data'!$F:$F,0,Summary!L$2),'BPC Data'!$E:$E,Summary!$D123,'BPC Data'!$B:$B,Summary!$C123)</f>
        <v>0</v>
      </c>
      <c r="M123" s="18">
        <f ca="1">SUMIFS(OFFSET('BPC Data'!$F:$F,0,Summary!M$2),'BPC Data'!$E:$E,Summary!$D123,'BPC Data'!$B:$B,Summary!$C123)</f>
        <v>0</v>
      </c>
      <c r="N123" s="26">
        <f t="shared" ca="1" si="12"/>
        <v>0</v>
      </c>
    </row>
    <row r="124" spans="1:14" s="16" customFormat="1" hidden="1" outlineLevel="1">
      <c r="A124" s="16">
        <f t="shared" si="19"/>
        <v>11</v>
      </c>
      <c r="B124"/>
      <c r="C124">
        <f>$F119</f>
        <v>0</v>
      </c>
      <c r="D124" s="3" t="str">
        <f t="shared" si="15"/>
        <v>T_BAD_DEBT - Tenant Bad Debt Expense</v>
      </c>
      <c r="E124"/>
      <c r="F124" s="22" t="str">
        <f>_xll.EVDES(D124)</f>
        <v>Tenant Bad Debt Expense</v>
      </c>
      <c r="G124" s="18">
        <f ca="1">SUMIFS(OFFSET('BPC Data'!$F:$F,0,Summary!G$2),'BPC Data'!$E:$E,Summary!$D124,'BPC Data'!$B:$B,Summary!$C124)</f>
        <v>0</v>
      </c>
      <c r="H124" s="315">
        <f ca="1">SUMIFS(OFFSET('BPC Data'!$F:$F,0,Summary!H$2),'BPC Data'!$E:$E,Summary!$D124,'BPC Data'!$B:$B,Summary!$C124)</f>
        <v>0</v>
      </c>
      <c r="I124" s="18">
        <f ca="1">SUMIFS(OFFSET('BPC Data'!$F:$F,0,Summary!I$2),'BPC Data'!$E:$E,Summary!$D124,'BPC Data'!$B:$B,Summary!$C124)</f>
        <v>0</v>
      </c>
      <c r="J124" s="315">
        <f ca="1">SUMIFS(OFFSET('BPC Data'!$F:$F,0,Summary!J$2),'BPC Data'!$E:$E,Summary!$D124,'BPC Data'!$B:$B,Summary!$C124)</f>
        <v>0</v>
      </c>
      <c r="K124" s="18">
        <f ca="1">SUMIFS(OFFSET('BPC Data'!$F:$F,0,Summary!K$2),'BPC Data'!$E:$E,Summary!$D124,'BPC Data'!$B:$B,Summary!$C124)</f>
        <v>0</v>
      </c>
      <c r="L124" s="315">
        <f ca="1">SUMIFS(OFFSET('BPC Data'!$F:$F,0,Summary!L$2),'BPC Data'!$E:$E,Summary!$D124,'BPC Data'!$B:$B,Summary!$C124)</f>
        <v>0</v>
      </c>
      <c r="M124" s="18">
        <f ca="1">SUMIFS(OFFSET('BPC Data'!$F:$F,0,Summary!M$2),'BPC Data'!$E:$E,Summary!$D124,'BPC Data'!$B:$B,Summary!$C124)</f>
        <v>0</v>
      </c>
      <c r="N124" s="26">
        <f t="shared" ca="1" si="12"/>
        <v>0</v>
      </c>
    </row>
    <row r="125" spans="1:14" s="16" customFormat="1" hidden="1" outlineLevel="1">
      <c r="A125" s="16">
        <f t="shared" si="19"/>
        <v>11</v>
      </c>
      <c r="B125"/>
      <c r="C125">
        <f>$F119</f>
        <v>0</v>
      </c>
      <c r="D125" s="2" t="str">
        <f t="shared" si="15"/>
        <v>T_EBITDARM - EBITDARM</v>
      </c>
      <c r="E125"/>
      <c r="F125" s="22" t="str">
        <f>_xll.EVDES(D125)</f>
        <v>EBITDARM</v>
      </c>
      <c r="G125" s="18">
        <f ca="1">SUMIFS(OFFSET('BPC Data'!$F:$F,0,Summary!G$2),'BPC Data'!$E:$E,Summary!$D125,'BPC Data'!$B:$B,Summary!$C125)</f>
        <v>0</v>
      </c>
      <c r="H125" s="315">
        <f ca="1">SUMIFS(OFFSET('BPC Data'!$F:$F,0,Summary!H$2),'BPC Data'!$E:$E,Summary!$D125,'BPC Data'!$B:$B,Summary!$C125)</f>
        <v>0</v>
      </c>
      <c r="I125" s="18">
        <f ca="1">SUMIFS(OFFSET('BPC Data'!$F:$F,0,Summary!I$2),'BPC Data'!$E:$E,Summary!$D125,'BPC Data'!$B:$B,Summary!$C125)</f>
        <v>0</v>
      </c>
      <c r="J125" s="315">
        <f ca="1">SUMIFS(OFFSET('BPC Data'!$F:$F,0,Summary!J$2),'BPC Data'!$E:$E,Summary!$D125,'BPC Data'!$B:$B,Summary!$C125)</f>
        <v>0</v>
      </c>
      <c r="K125" s="18">
        <f ca="1">SUMIFS(OFFSET('BPC Data'!$F:$F,0,Summary!K$2),'BPC Data'!$E:$E,Summary!$D125,'BPC Data'!$B:$B,Summary!$C125)</f>
        <v>0</v>
      </c>
      <c r="L125" s="315">
        <f ca="1">SUMIFS(OFFSET('BPC Data'!$F:$F,0,Summary!L$2),'BPC Data'!$E:$E,Summary!$D125,'BPC Data'!$B:$B,Summary!$C125)</f>
        <v>0</v>
      </c>
      <c r="M125" s="18">
        <f ca="1">SUMIFS(OFFSET('BPC Data'!$F:$F,0,Summary!M$2),'BPC Data'!$E:$E,Summary!$D125,'BPC Data'!$B:$B,Summary!$C125)</f>
        <v>0</v>
      </c>
      <c r="N125" s="26">
        <f t="shared" ca="1" si="12"/>
        <v>0</v>
      </c>
    </row>
    <row r="126" spans="1:14" s="16" customFormat="1" hidden="1" outlineLevel="1">
      <c r="A126" s="16">
        <f t="shared" si="19"/>
        <v>11</v>
      </c>
      <c r="B126"/>
      <c r="C126">
        <f>$F119</f>
        <v>0</v>
      </c>
      <c r="D126" s="2" t="str">
        <f t="shared" si="15"/>
        <v>T_MGMT_FEE - Tenant Management Fee - Actual</v>
      </c>
      <c r="E126"/>
      <c r="F126" s="22" t="str">
        <f>_xll.EVDES(D126)</f>
        <v>Tenant Management Fee - Actual</v>
      </c>
      <c r="G126" s="18">
        <f ca="1">SUMIFS(OFFSET('BPC Data'!$F:$F,0,Summary!G$2),'BPC Data'!$E:$E,Summary!$D126,'BPC Data'!$B:$B,Summary!$C126)</f>
        <v>0</v>
      </c>
      <c r="H126" s="315">
        <f ca="1">SUMIFS(OFFSET('BPC Data'!$F:$F,0,Summary!H$2),'BPC Data'!$E:$E,Summary!$D126,'BPC Data'!$B:$B,Summary!$C126)</f>
        <v>0</v>
      </c>
      <c r="I126" s="18">
        <f ca="1">SUMIFS(OFFSET('BPC Data'!$F:$F,0,Summary!I$2),'BPC Data'!$E:$E,Summary!$D126,'BPC Data'!$B:$B,Summary!$C126)</f>
        <v>0</v>
      </c>
      <c r="J126" s="315">
        <f ca="1">SUMIFS(OFFSET('BPC Data'!$F:$F,0,Summary!J$2),'BPC Data'!$E:$E,Summary!$D126,'BPC Data'!$B:$B,Summary!$C126)</f>
        <v>0</v>
      </c>
      <c r="K126" s="18">
        <f ca="1">SUMIFS(OFFSET('BPC Data'!$F:$F,0,Summary!K$2),'BPC Data'!$E:$E,Summary!$D126,'BPC Data'!$B:$B,Summary!$C126)</f>
        <v>0</v>
      </c>
      <c r="L126" s="315">
        <f ca="1">SUMIFS(OFFSET('BPC Data'!$F:$F,0,Summary!L$2),'BPC Data'!$E:$E,Summary!$D126,'BPC Data'!$B:$B,Summary!$C126)</f>
        <v>0</v>
      </c>
      <c r="M126" s="18">
        <f ca="1">SUMIFS(OFFSET('BPC Data'!$F:$F,0,Summary!M$2),'BPC Data'!$E:$E,Summary!$D126,'BPC Data'!$B:$B,Summary!$C126)</f>
        <v>0</v>
      </c>
      <c r="N126" s="26">
        <f t="shared" ca="1" si="12"/>
        <v>0</v>
      </c>
    </row>
    <row r="127" spans="1:14" s="16" customFormat="1" hidden="1" outlineLevel="1">
      <c r="A127" s="16">
        <f t="shared" si="19"/>
        <v>11</v>
      </c>
      <c r="B127"/>
      <c r="C127">
        <f>$F119</f>
        <v>0</v>
      </c>
      <c r="D127" s="1" t="str">
        <f t="shared" si="15"/>
        <v>T_EBITDAR - EBITDAR</v>
      </c>
      <c r="E127"/>
      <c r="F127" s="22" t="str">
        <f>_xll.EVDES(D127)</f>
        <v>EBITDAR</v>
      </c>
      <c r="G127" s="18">
        <f ca="1">SUMIFS(OFFSET('BPC Data'!$F:$F,0,Summary!G$2),'BPC Data'!$E:$E,Summary!$D127,'BPC Data'!$B:$B,Summary!$C127)</f>
        <v>0</v>
      </c>
      <c r="H127" s="315">
        <f ca="1">SUMIFS(OFFSET('BPC Data'!$F:$F,0,Summary!H$2),'BPC Data'!$E:$E,Summary!$D127,'BPC Data'!$B:$B,Summary!$C127)</f>
        <v>0</v>
      </c>
      <c r="I127" s="18">
        <f ca="1">SUMIFS(OFFSET('BPC Data'!$F:$F,0,Summary!I$2),'BPC Data'!$E:$E,Summary!$D127,'BPC Data'!$B:$B,Summary!$C127)</f>
        <v>0</v>
      </c>
      <c r="J127" s="315">
        <f ca="1">SUMIFS(OFFSET('BPC Data'!$F:$F,0,Summary!J$2),'BPC Data'!$E:$E,Summary!$D127,'BPC Data'!$B:$B,Summary!$C127)</f>
        <v>0</v>
      </c>
      <c r="K127" s="18">
        <f ca="1">SUMIFS(OFFSET('BPC Data'!$F:$F,0,Summary!K$2),'BPC Data'!$E:$E,Summary!$D127,'BPC Data'!$B:$B,Summary!$C127)</f>
        <v>0</v>
      </c>
      <c r="L127" s="315">
        <f ca="1">SUMIFS(OFFSET('BPC Data'!$F:$F,0,Summary!L$2),'BPC Data'!$E:$E,Summary!$D127,'BPC Data'!$B:$B,Summary!$C127)</f>
        <v>0</v>
      </c>
      <c r="M127" s="18">
        <f ca="1">SUMIFS(OFFSET('BPC Data'!$F:$F,0,Summary!M$2),'BPC Data'!$E:$E,Summary!$D127,'BPC Data'!$B:$B,Summary!$C127)</f>
        <v>0</v>
      </c>
      <c r="N127" s="26">
        <f t="shared" ca="1" si="12"/>
        <v>0</v>
      </c>
    </row>
    <row r="128" spans="1:14" s="16" customFormat="1" hidden="1" outlineLevel="1">
      <c r="A128" s="16">
        <f t="shared" si="19"/>
        <v>11</v>
      </c>
      <c r="B128"/>
      <c r="C128">
        <f>$F119</f>
        <v>0</v>
      </c>
      <c r="D128" s="1" t="str">
        <f t="shared" si="15"/>
        <v>T_RENT_EXP - Tenant Rent Expense</v>
      </c>
      <c r="E128"/>
      <c r="F128" s="22" t="str">
        <f>_xll.EVDES(D128)</f>
        <v>Tenant Rent Expense</v>
      </c>
      <c r="G128" s="18">
        <f ca="1">SUMIFS(OFFSET('BPC Data'!$F:$F,0,Summary!G$2),'BPC Data'!$E:$E,Summary!$D128,'BPC Data'!$B:$B,Summary!$C128)</f>
        <v>0</v>
      </c>
      <c r="H128" s="315">
        <f ca="1">SUMIFS(OFFSET('BPC Data'!$F:$F,0,Summary!H$2),'BPC Data'!$E:$E,Summary!$D128,'BPC Data'!$B:$B,Summary!$C128)</f>
        <v>0</v>
      </c>
      <c r="I128" s="18">
        <f ca="1">SUMIFS(OFFSET('BPC Data'!$F:$F,0,Summary!I$2),'BPC Data'!$E:$E,Summary!$D128,'BPC Data'!$B:$B,Summary!$C128)</f>
        <v>0</v>
      </c>
      <c r="J128" s="315">
        <f ca="1">SUMIFS(OFFSET('BPC Data'!$F:$F,0,Summary!J$2),'BPC Data'!$E:$E,Summary!$D128,'BPC Data'!$B:$B,Summary!$C128)</f>
        <v>0</v>
      </c>
      <c r="K128" s="18">
        <f ca="1">SUMIFS(OFFSET('BPC Data'!$F:$F,0,Summary!K$2),'BPC Data'!$E:$E,Summary!$D128,'BPC Data'!$B:$B,Summary!$C128)</f>
        <v>0</v>
      </c>
      <c r="L128" s="315">
        <f ca="1">SUMIFS(OFFSET('BPC Data'!$F:$F,0,Summary!L$2),'BPC Data'!$E:$E,Summary!$D128,'BPC Data'!$B:$B,Summary!$C128)</f>
        <v>0</v>
      </c>
      <c r="M128" s="18">
        <f ca="1">SUMIFS(OFFSET('BPC Data'!$F:$F,0,Summary!M$2),'BPC Data'!$E:$E,Summary!$D128,'BPC Data'!$B:$B,Summary!$C128)</f>
        <v>0</v>
      </c>
      <c r="N128" s="26">
        <f t="shared" ca="1" si="12"/>
        <v>0</v>
      </c>
    </row>
    <row r="129" spans="1:14" s="16" customFormat="1" hidden="1" outlineLevel="1">
      <c r="A129" s="16">
        <f t="shared" si="19"/>
        <v>11</v>
      </c>
      <c r="B129"/>
      <c r="C129"/>
      <c r="D129" s="1" t="str">
        <f t="shared" si="15"/>
        <v>x</v>
      </c>
      <c r="E129"/>
      <c r="F129" s="22" t="s">
        <v>0</v>
      </c>
      <c r="G129" s="12">
        <f ca="1">SUMIFS(OFFSET('BPC Data'!$F:$F,0,Summary!G$2),'BPC Data'!$E:$E,Summary!$D129,'BPC Data'!$B:$B,Summary!$C129)</f>
        <v>0</v>
      </c>
      <c r="H129" s="316">
        <f ca="1">SUMIFS(OFFSET('BPC Data'!$F:$F,0,Summary!H$2),'BPC Data'!$E:$E,Summary!$D129,'BPC Data'!$B:$B,Summary!$C129)</f>
        <v>0</v>
      </c>
      <c r="I129" s="12">
        <f ca="1">SUMIFS(OFFSET('BPC Data'!$F:$F,0,Summary!I$2),'BPC Data'!$E:$E,Summary!$D129,'BPC Data'!$B:$B,Summary!$C129)</f>
        <v>0</v>
      </c>
      <c r="J129" s="316">
        <f ca="1">SUMIFS(OFFSET('BPC Data'!$F:$F,0,Summary!J$2),'BPC Data'!$E:$E,Summary!$D129,'BPC Data'!$B:$B,Summary!$C129)</f>
        <v>0</v>
      </c>
      <c r="K129" s="12">
        <f ca="1">SUMIFS(OFFSET('BPC Data'!$F:$F,0,Summary!K$2),'BPC Data'!$E:$E,Summary!$D129,'BPC Data'!$B:$B,Summary!$C129)</f>
        <v>0</v>
      </c>
      <c r="L129" s="316">
        <f ca="1">SUMIFS(OFFSET('BPC Data'!$F:$F,0,Summary!L$2),'BPC Data'!$E:$E,Summary!$D129,'BPC Data'!$B:$B,Summary!$C129)</f>
        <v>0</v>
      </c>
      <c r="M129" s="12">
        <f ca="1">SUMIFS(OFFSET('BPC Data'!$F:$F,0,Summary!M$2),'BPC Data'!$E:$E,Summary!$D129,'BPC Data'!$B:$B,Summary!$C129)</f>
        <v>0</v>
      </c>
      <c r="N129" s="26">
        <f t="shared" ca="1" si="12"/>
        <v>0</v>
      </c>
    </row>
    <row r="130" spans="1:14" s="16" customFormat="1" hidden="1" outlineLevel="1">
      <c r="A130" s="16">
        <f>IF(AND(D130&lt;&gt;"",C130=""),A129+1,A129)</f>
        <v>12</v>
      </c>
      <c r="B130" s="5"/>
      <c r="C130" s="5"/>
      <c r="D130" s="5" t="str">
        <f t="shared" si="15"/>
        <v>x</v>
      </c>
      <c r="E130" s="5"/>
      <c r="F130" s="21">
        <f>INDEX(PropertyList!$D:$D,MATCH(Summary!$A130,PropertyList!$C:$C,0))</f>
        <v>0</v>
      </c>
      <c r="G130" s="11">
        <f ca="1">SUMIFS(OFFSET('BPC Data'!$F:$F,0,Summary!G$2),'BPC Data'!$E:$E,Summary!$D130,'BPC Data'!$B:$B,Summary!$C130)</f>
        <v>0</v>
      </c>
      <c r="H130" s="314">
        <f ca="1">SUMIFS(OFFSET('BPC Data'!$F:$F,0,Summary!H$2),'BPC Data'!$E:$E,Summary!$D130,'BPC Data'!$B:$B,Summary!$C130)</f>
        <v>0</v>
      </c>
      <c r="I130" s="11">
        <f ca="1">SUMIFS(OFFSET('BPC Data'!$F:$F,0,Summary!I$2),'BPC Data'!$E:$E,Summary!$D130,'BPC Data'!$B:$B,Summary!$C130)</f>
        <v>0</v>
      </c>
      <c r="J130" s="314">
        <f ca="1">SUMIFS(OFFSET('BPC Data'!$F:$F,0,Summary!J$2),'BPC Data'!$E:$E,Summary!$D130,'BPC Data'!$B:$B,Summary!$C130)</f>
        <v>0</v>
      </c>
      <c r="K130" s="11">
        <f ca="1">SUMIFS(OFFSET('BPC Data'!$F:$F,0,Summary!K$2),'BPC Data'!$E:$E,Summary!$D130,'BPC Data'!$B:$B,Summary!$C130)</f>
        <v>0</v>
      </c>
      <c r="L130" s="314">
        <f ca="1">SUMIFS(OFFSET('BPC Data'!$F:$F,0,Summary!L$2),'BPC Data'!$E:$E,Summary!$D130,'BPC Data'!$B:$B,Summary!$C130)</f>
        <v>0</v>
      </c>
      <c r="M130" s="11">
        <f ca="1">SUMIFS(OFFSET('BPC Data'!$F:$F,0,Summary!M$2),'BPC Data'!$E:$E,Summary!$D130,'BPC Data'!$B:$B,Summary!$C130)</f>
        <v>0</v>
      </c>
      <c r="N130" s="26">
        <f t="shared" ca="1" si="12"/>
        <v>0</v>
      </c>
    </row>
    <row r="131" spans="1:14" s="16" customFormat="1" hidden="1" outlineLevel="1">
      <c r="A131" s="16">
        <f>IF(AND(F131&lt;&gt;"",D131=""),A130+1,A130)</f>
        <v>12</v>
      </c>
      <c r="C131">
        <f>$F130</f>
        <v>0</v>
      </c>
      <c r="D131" s="3" t="str">
        <f t="shared" si="15"/>
        <v>PAY_PAT_DAYS - Total Payor Patient Days</v>
      </c>
      <c r="F131" s="22" t="str">
        <f>_xll.EVDES(D131)</f>
        <v>Total Payor Patient Days</v>
      </c>
      <c r="G131" s="18">
        <f ca="1">SUMIFS(OFFSET('BPC Data'!$F:$F,0,Summary!G$2),'BPC Data'!$E:$E,Summary!$D131,'BPC Data'!$B:$B,Summary!$C131)</f>
        <v>0</v>
      </c>
      <c r="H131" s="315">
        <f ca="1">SUMIFS(OFFSET('BPC Data'!$F:$F,0,Summary!H$2),'BPC Data'!$E:$E,Summary!$D131,'BPC Data'!$B:$B,Summary!$C131)</f>
        <v>0</v>
      </c>
      <c r="I131" s="18">
        <f ca="1">SUMIFS(OFFSET('BPC Data'!$F:$F,0,Summary!I$2),'BPC Data'!$E:$E,Summary!$D131,'BPC Data'!$B:$B,Summary!$C131)</f>
        <v>0</v>
      </c>
      <c r="J131" s="315">
        <f ca="1">SUMIFS(OFFSET('BPC Data'!$F:$F,0,Summary!J$2),'BPC Data'!$E:$E,Summary!$D131,'BPC Data'!$B:$B,Summary!$C131)</f>
        <v>0</v>
      </c>
      <c r="K131" s="18">
        <f ca="1">SUMIFS(OFFSET('BPC Data'!$F:$F,0,Summary!K$2),'BPC Data'!$E:$E,Summary!$D131,'BPC Data'!$B:$B,Summary!$C131)</f>
        <v>0</v>
      </c>
      <c r="L131" s="315">
        <f ca="1">SUMIFS(OFFSET('BPC Data'!$F:$F,0,Summary!L$2),'BPC Data'!$E:$E,Summary!$D131,'BPC Data'!$B:$B,Summary!$C131)</f>
        <v>0</v>
      </c>
      <c r="M131" s="18">
        <f ca="1">SUMIFS(OFFSET('BPC Data'!$F:$F,0,Summary!M$2),'BPC Data'!$E:$E,Summary!$D131,'BPC Data'!$B:$B,Summary!$C131)</f>
        <v>0</v>
      </c>
      <c r="N131" s="26">
        <f t="shared" ca="1" si="12"/>
        <v>0</v>
      </c>
    </row>
    <row r="132" spans="1:14" s="16" customFormat="1" hidden="1" outlineLevel="1">
      <c r="A132" s="16">
        <f t="shared" ref="A132:A140" si="20">IF(AND(F132&lt;&gt;"",D132=""),A131+1,A131)</f>
        <v>12</v>
      </c>
      <c r="C132">
        <f>$F130</f>
        <v>0</v>
      </c>
      <c r="D132" s="3" t="str">
        <f t="shared" si="15"/>
        <v>A_BEDS_TOTAL - Total Available Beds</v>
      </c>
      <c r="F132" s="22" t="str">
        <f>_xll.EVDES(D132)</f>
        <v>Total Available Beds</v>
      </c>
      <c r="G132" s="18">
        <f ca="1">SUMIFS(OFFSET('BPC Data'!$F:$F,0,Summary!G$2),'BPC Data'!$E:$E,Summary!$D132,'BPC Data'!$B:$B,Summary!$C132)</f>
        <v>0</v>
      </c>
      <c r="H132" s="315">
        <f ca="1">SUMIFS(OFFSET('BPC Data'!$F:$F,0,Summary!H$2),'BPC Data'!$E:$E,Summary!$D132,'BPC Data'!$B:$B,Summary!$C132)</f>
        <v>0</v>
      </c>
      <c r="I132" s="18">
        <f ca="1">SUMIFS(OFFSET('BPC Data'!$F:$F,0,Summary!I$2),'BPC Data'!$E:$E,Summary!$D132,'BPC Data'!$B:$B,Summary!$C132)</f>
        <v>0</v>
      </c>
      <c r="J132" s="315">
        <f ca="1">SUMIFS(OFFSET('BPC Data'!$F:$F,0,Summary!J$2),'BPC Data'!$E:$E,Summary!$D132,'BPC Data'!$B:$B,Summary!$C132)</f>
        <v>0</v>
      </c>
      <c r="K132" s="18">
        <f ca="1">SUMIFS(OFFSET('BPC Data'!$F:$F,0,Summary!K$2),'BPC Data'!$E:$E,Summary!$D132,'BPC Data'!$B:$B,Summary!$C132)</f>
        <v>0</v>
      </c>
      <c r="L132" s="315">
        <f ca="1">SUMIFS(OFFSET('BPC Data'!$F:$F,0,Summary!L$2),'BPC Data'!$E:$E,Summary!$D132,'BPC Data'!$B:$B,Summary!$C132)</f>
        <v>0</v>
      </c>
      <c r="M132" s="18">
        <f ca="1">SUMIFS(OFFSET('BPC Data'!$F:$F,0,Summary!M$2),'BPC Data'!$E:$E,Summary!$D132,'BPC Data'!$B:$B,Summary!$C132)</f>
        <v>0</v>
      </c>
      <c r="N132" s="26">
        <f t="shared" ca="1" si="12"/>
        <v>0</v>
      </c>
    </row>
    <row r="133" spans="1:14" s="16" customFormat="1" hidden="1" outlineLevel="1">
      <c r="A133" s="16">
        <f t="shared" si="20"/>
        <v>12</v>
      </c>
      <c r="B133"/>
      <c r="C133">
        <f>$F130</f>
        <v>0</v>
      </c>
      <c r="D133" s="3" t="str">
        <f t="shared" si="15"/>
        <v>T_REVENUES - Total Tenant Revenues</v>
      </c>
      <c r="E133"/>
      <c r="F133" s="22" t="str">
        <f>_xll.EVDES(D133)</f>
        <v>Total Tenant Revenues</v>
      </c>
      <c r="G133" s="18">
        <f ca="1">SUMIFS(OFFSET('BPC Data'!$F:$F,0,Summary!G$2),'BPC Data'!$E:$E,Summary!$D133,'BPC Data'!$B:$B,Summary!$C133)</f>
        <v>0</v>
      </c>
      <c r="H133" s="315">
        <f ca="1">SUMIFS(OFFSET('BPC Data'!$F:$F,0,Summary!H$2),'BPC Data'!$E:$E,Summary!$D133,'BPC Data'!$B:$B,Summary!$C133)</f>
        <v>0</v>
      </c>
      <c r="I133" s="18">
        <f ca="1">SUMIFS(OFFSET('BPC Data'!$F:$F,0,Summary!I$2),'BPC Data'!$E:$E,Summary!$D133,'BPC Data'!$B:$B,Summary!$C133)</f>
        <v>0</v>
      </c>
      <c r="J133" s="315">
        <f ca="1">SUMIFS(OFFSET('BPC Data'!$F:$F,0,Summary!J$2),'BPC Data'!$E:$E,Summary!$D133,'BPC Data'!$B:$B,Summary!$C133)</f>
        <v>0</v>
      </c>
      <c r="K133" s="18">
        <f ca="1">SUMIFS(OFFSET('BPC Data'!$F:$F,0,Summary!K$2),'BPC Data'!$E:$E,Summary!$D133,'BPC Data'!$B:$B,Summary!$C133)</f>
        <v>0</v>
      </c>
      <c r="L133" s="315">
        <f ca="1">SUMIFS(OFFSET('BPC Data'!$F:$F,0,Summary!L$2),'BPC Data'!$E:$E,Summary!$D133,'BPC Data'!$B:$B,Summary!$C133)</f>
        <v>0</v>
      </c>
      <c r="M133" s="18">
        <f ca="1">SUMIFS(OFFSET('BPC Data'!$F:$F,0,Summary!M$2),'BPC Data'!$E:$E,Summary!$D133,'BPC Data'!$B:$B,Summary!$C133)</f>
        <v>0</v>
      </c>
      <c r="N133" s="26">
        <f t="shared" ca="1" si="12"/>
        <v>0</v>
      </c>
    </row>
    <row r="134" spans="1:14" s="16" customFormat="1" hidden="1" outlineLevel="1">
      <c r="A134" s="16">
        <f t="shared" si="20"/>
        <v>12</v>
      </c>
      <c r="B134"/>
      <c r="C134">
        <f>$F130</f>
        <v>0</v>
      </c>
      <c r="D134" s="3" t="str">
        <f t="shared" si="15"/>
        <v>T_OPEX - Tenant Operating Expenses</v>
      </c>
      <c r="E134"/>
      <c r="F134" s="22" t="str">
        <f>_xll.EVDES(D134)</f>
        <v>Tenant Operating Expenses</v>
      </c>
      <c r="G134" s="18">
        <f ca="1">SUMIFS(OFFSET('BPC Data'!$F:$F,0,Summary!G$2),'BPC Data'!$E:$E,Summary!$D134,'BPC Data'!$B:$B,Summary!$C134)</f>
        <v>0</v>
      </c>
      <c r="H134" s="315">
        <f ca="1">SUMIFS(OFFSET('BPC Data'!$F:$F,0,Summary!H$2),'BPC Data'!$E:$E,Summary!$D134,'BPC Data'!$B:$B,Summary!$C134)</f>
        <v>0</v>
      </c>
      <c r="I134" s="18">
        <f ca="1">SUMIFS(OFFSET('BPC Data'!$F:$F,0,Summary!I$2),'BPC Data'!$E:$E,Summary!$D134,'BPC Data'!$B:$B,Summary!$C134)</f>
        <v>0</v>
      </c>
      <c r="J134" s="315">
        <f ca="1">SUMIFS(OFFSET('BPC Data'!$F:$F,0,Summary!J$2),'BPC Data'!$E:$E,Summary!$D134,'BPC Data'!$B:$B,Summary!$C134)</f>
        <v>0</v>
      </c>
      <c r="K134" s="18">
        <f ca="1">SUMIFS(OFFSET('BPC Data'!$F:$F,0,Summary!K$2),'BPC Data'!$E:$E,Summary!$D134,'BPC Data'!$B:$B,Summary!$C134)</f>
        <v>0</v>
      </c>
      <c r="L134" s="315">
        <f ca="1">SUMIFS(OFFSET('BPC Data'!$F:$F,0,Summary!L$2),'BPC Data'!$E:$E,Summary!$D134,'BPC Data'!$B:$B,Summary!$C134)</f>
        <v>0</v>
      </c>
      <c r="M134" s="18">
        <f ca="1">SUMIFS(OFFSET('BPC Data'!$F:$F,0,Summary!M$2),'BPC Data'!$E:$E,Summary!$D134,'BPC Data'!$B:$B,Summary!$C134)</f>
        <v>0</v>
      </c>
      <c r="N134" s="26">
        <f t="shared" ca="1" si="12"/>
        <v>0</v>
      </c>
    </row>
    <row r="135" spans="1:14" s="16" customFormat="1" hidden="1" outlineLevel="1">
      <c r="A135" s="16">
        <f t="shared" si="20"/>
        <v>12</v>
      </c>
      <c r="B135"/>
      <c r="C135">
        <f>$F130</f>
        <v>0</v>
      </c>
      <c r="D135" s="3" t="str">
        <f t="shared" si="15"/>
        <v>T_BAD_DEBT - Tenant Bad Debt Expense</v>
      </c>
      <c r="E135"/>
      <c r="F135" s="22" t="str">
        <f>_xll.EVDES(D135)</f>
        <v>Tenant Bad Debt Expense</v>
      </c>
      <c r="G135" s="18">
        <f ca="1">SUMIFS(OFFSET('BPC Data'!$F:$F,0,Summary!G$2),'BPC Data'!$E:$E,Summary!$D135,'BPC Data'!$B:$B,Summary!$C135)</f>
        <v>0</v>
      </c>
      <c r="H135" s="315">
        <f ca="1">SUMIFS(OFFSET('BPC Data'!$F:$F,0,Summary!H$2),'BPC Data'!$E:$E,Summary!$D135,'BPC Data'!$B:$B,Summary!$C135)</f>
        <v>0</v>
      </c>
      <c r="I135" s="18">
        <f ca="1">SUMIFS(OFFSET('BPC Data'!$F:$F,0,Summary!I$2),'BPC Data'!$E:$E,Summary!$D135,'BPC Data'!$B:$B,Summary!$C135)</f>
        <v>0</v>
      </c>
      <c r="J135" s="315">
        <f ca="1">SUMIFS(OFFSET('BPC Data'!$F:$F,0,Summary!J$2),'BPC Data'!$E:$E,Summary!$D135,'BPC Data'!$B:$B,Summary!$C135)</f>
        <v>0</v>
      </c>
      <c r="K135" s="18">
        <f ca="1">SUMIFS(OFFSET('BPC Data'!$F:$F,0,Summary!K$2),'BPC Data'!$E:$E,Summary!$D135,'BPC Data'!$B:$B,Summary!$C135)</f>
        <v>0</v>
      </c>
      <c r="L135" s="315">
        <f ca="1">SUMIFS(OFFSET('BPC Data'!$F:$F,0,Summary!L$2),'BPC Data'!$E:$E,Summary!$D135,'BPC Data'!$B:$B,Summary!$C135)</f>
        <v>0</v>
      </c>
      <c r="M135" s="18">
        <f ca="1">SUMIFS(OFFSET('BPC Data'!$F:$F,0,Summary!M$2),'BPC Data'!$E:$E,Summary!$D135,'BPC Data'!$B:$B,Summary!$C135)</f>
        <v>0</v>
      </c>
      <c r="N135" s="26">
        <f t="shared" ca="1" si="12"/>
        <v>0</v>
      </c>
    </row>
    <row r="136" spans="1:14" s="16" customFormat="1" hidden="1" outlineLevel="1">
      <c r="A136" s="16">
        <f t="shared" si="20"/>
        <v>12</v>
      </c>
      <c r="B136"/>
      <c r="C136">
        <f>$F130</f>
        <v>0</v>
      </c>
      <c r="D136" s="2" t="str">
        <f t="shared" si="15"/>
        <v>T_EBITDARM - EBITDARM</v>
      </c>
      <c r="E136"/>
      <c r="F136" s="22" t="str">
        <f>_xll.EVDES(D136)</f>
        <v>EBITDARM</v>
      </c>
      <c r="G136" s="18">
        <f ca="1">SUMIFS(OFFSET('BPC Data'!$F:$F,0,Summary!G$2),'BPC Data'!$E:$E,Summary!$D136,'BPC Data'!$B:$B,Summary!$C136)</f>
        <v>0</v>
      </c>
      <c r="H136" s="315">
        <f ca="1">SUMIFS(OFFSET('BPC Data'!$F:$F,0,Summary!H$2),'BPC Data'!$E:$E,Summary!$D136,'BPC Data'!$B:$B,Summary!$C136)</f>
        <v>0</v>
      </c>
      <c r="I136" s="18">
        <f ca="1">SUMIFS(OFFSET('BPC Data'!$F:$F,0,Summary!I$2),'BPC Data'!$E:$E,Summary!$D136,'BPC Data'!$B:$B,Summary!$C136)</f>
        <v>0</v>
      </c>
      <c r="J136" s="315">
        <f ca="1">SUMIFS(OFFSET('BPC Data'!$F:$F,0,Summary!J$2),'BPC Data'!$E:$E,Summary!$D136,'BPC Data'!$B:$B,Summary!$C136)</f>
        <v>0</v>
      </c>
      <c r="K136" s="18">
        <f ca="1">SUMIFS(OFFSET('BPC Data'!$F:$F,0,Summary!K$2),'BPC Data'!$E:$E,Summary!$D136,'BPC Data'!$B:$B,Summary!$C136)</f>
        <v>0</v>
      </c>
      <c r="L136" s="315">
        <f ca="1">SUMIFS(OFFSET('BPC Data'!$F:$F,0,Summary!L$2),'BPC Data'!$E:$E,Summary!$D136,'BPC Data'!$B:$B,Summary!$C136)</f>
        <v>0</v>
      </c>
      <c r="M136" s="18">
        <f ca="1">SUMIFS(OFFSET('BPC Data'!$F:$F,0,Summary!M$2),'BPC Data'!$E:$E,Summary!$D136,'BPC Data'!$B:$B,Summary!$C136)</f>
        <v>0</v>
      </c>
      <c r="N136" s="26">
        <f t="shared" ca="1" si="12"/>
        <v>0</v>
      </c>
    </row>
    <row r="137" spans="1:14" s="16" customFormat="1" hidden="1" outlineLevel="1">
      <c r="A137" s="16">
        <f t="shared" si="20"/>
        <v>12</v>
      </c>
      <c r="B137"/>
      <c r="C137">
        <f>$F130</f>
        <v>0</v>
      </c>
      <c r="D137" s="2" t="str">
        <f t="shared" si="15"/>
        <v>T_MGMT_FEE - Tenant Management Fee - Actual</v>
      </c>
      <c r="E137"/>
      <c r="F137" s="22" t="str">
        <f>_xll.EVDES(D137)</f>
        <v>Tenant Management Fee - Actual</v>
      </c>
      <c r="G137" s="18">
        <f ca="1">SUMIFS(OFFSET('BPC Data'!$F:$F,0,Summary!G$2),'BPC Data'!$E:$E,Summary!$D137,'BPC Data'!$B:$B,Summary!$C137)</f>
        <v>0</v>
      </c>
      <c r="H137" s="315">
        <f ca="1">SUMIFS(OFFSET('BPC Data'!$F:$F,0,Summary!H$2),'BPC Data'!$E:$E,Summary!$D137,'BPC Data'!$B:$B,Summary!$C137)</f>
        <v>0</v>
      </c>
      <c r="I137" s="18">
        <f ca="1">SUMIFS(OFFSET('BPC Data'!$F:$F,0,Summary!I$2),'BPC Data'!$E:$E,Summary!$D137,'BPC Data'!$B:$B,Summary!$C137)</f>
        <v>0</v>
      </c>
      <c r="J137" s="315">
        <f ca="1">SUMIFS(OFFSET('BPC Data'!$F:$F,0,Summary!J$2),'BPC Data'!$E:$E,Summary!$D137,'BPC Data'!$B:$B,Summary!$C137)</f>
        <v>0</v>
      </c>
      <c r="K137" s="18">
        <f ca="1">SUMIFS(OFFSET('BPC Data'!$F:$F,0,Summary!K$2),'BPC Data'!$E:$E,Summary!$D137,'BPC Data'!$B:$B,Summary!$C137)</f>
        <v>0</v>
      </c>
      <c r="L137" s="315">
        <f ca="1">SUMIFS(OFFSET('BPC Data'!$F:$F,0,Summary!L$2),'BPC Data'!$E:$E,Summary!$D137,'BPC Data'!$B:$B,Summary!$C137)</f>
        <v>0</v>
      </c>
      <c r="M137" s="18">
        <f ca="1">SUMIFS(OFFSET('BPC Data'!$F:$F,0,Summary!M$2),'BPC Data'!$E:$E,Summary!$D137,'BPC Data'!$B:$B,Summary!$C137)</f>
        <v>0</v>
      </c>
      <c r="N137" s="26">
        <f t="shared" ca="1" si="12"/>
        <v>0</v>
      </c>
    </row>
    <row r="138" spans="1:14" s="16" customFormat="1" hidden="1" outlineLevel="1">
      <c r="A138" s="16">
        <f t="shared" si="20"/>
        <v>12</v>
      </c>
      <c r="B138"/>
      <c r="C138">
        <f>$F130</f>
        <v>0</v>
      </c>
      <c r="D138" s="1" t="str">
        <f t="shared" si="15"/>
        <v>T_EBITDAR - EBITDAR</v>
      </c>
      <c r="E138"/>
      <c r="F138" s="22" t="str">
        <f>_xll.EVDES(D138)</f>
        <v>EBITDAR</v>
      </c>
      <c r="G138" s="18">
        <f ca="1">SUMIFS(OFFSET('BPC Data'!$F:$F,0,Summary!G$2),'BPC Data'!$E:$E,Summary!$D138,'BPC Data'!$B:$B,Summary!$C138)</f>
        <v>0</v>
      </c>
      <c r="H138" s="315">
        <f ca="1">SUMIFS(OFFSET('BPC Data'!$F:$F,0,Summary!H$2),'BPC Data'!$E:$E,Summary!$D138,'BPC Data'!$B:$B,Summary!$C138)</f>
        <v>0</v>
      </c>
      <c r="I138" s="18">
        <f ca="1">SUMIFS(OFFSET('BPC Data'!$F:$F,0,Summary!I$2),'BPC Data'!$E:$E,Summary!$D138,'BPC Data'!$B:$B,Summary!$C138)</f>
        <v>0</v>
      </c>
      <c r="J138" s="315">
        <f ca="1">SUMIFS(OFFSET('BPC Data'!$F:$F,0,Summary!J$2),'BPC Data'!$E:$E,Summary!$D138,'BPC Data'!$B:$B,Summary!$C138)</f>
        <v>0</v>
      </c>
      <c r="K138" s="18">
        <f ca="1">SUMIFS(OFFSET('BPC Data'!$F:$F,0,Summary!K$2),'BPC Data'!$E:$E,Summary!$D138,'BPC Data'!$B:$B,Summary!$C138)</f>
        <v>0</v>
      </c>
      <c r="L138" s="315">
        <f ca="1">SUMIFS(OFFSET('BPC Data'!$F:$F,0,Summary!L$2),'BPC Data'!$E:$E,Summary!$D138,'BPC Data'!$B:$B,Summary!$C138)</f>
        <v>0</v>
      </c>
      <c r="M138" s="18">
        <f ca="1">SUMIFS(OFFSET('BPC Data'!$F:$F,0,Summary!M$2),'BPC Data'!$E:$E,Summary!$D138,'BPC Data'!$B:$B,Summary!$C138)</f>
        <v>0</v>
      </c>
      <c r="N138" s="26">
        <f t="shared" ref="N138:N201" ca="1" si="21">SUM(M138)</f>
        <v>0</v>
      </c>
    </row>
    <row r="139" spans="1:14" s="16" customFormat="1" hidden="1" outlineLevel="1">
      <c r="A139" s="16">
        <f t="shared" si="20"/>
        <v>12</v>
      </c>
      <c r="B139"/>
      <c r="C139">
        <f>$F130</f>
        <v>0</v>
      </c>
      <c r="D139" s="1" t="str">
        <f t="shared" si="15"/>
        <v>T_RENT_EXP - Tenant Rent Expense</v>
      </c>
      <c r="E139"/>
      <c r="F139" s="22" t="str">
        <f>_xll.EVDES(D139)</f>
        <v>Tenant Rent Expense</v>
      </c>
      <c r="G139" s="18">
        <f ca="1">SUMIFS(OFFSET('BPC Data'!$F:$F,0,Summary!G$2),'BPC Data'!$E:$E,Summary!$D139,'BPC Data'!$B:$B,Summary!$C139)</f>
        <v>0</v>
      </c>
      <c r="H139" s="315">
        <f ca="1">SUMIFS(OFFSET('BPC Data'!$F:$F,0,Summary!H$2),'BPC Data'!$E:$E,Summary!$D139,'BPC Data'!$B:$B,Summary!$C139)</f>
        <v>0</v>
      </c>
      <c r="I139" s="18">
        <f ca="1">SUMIFS(OFFSET('BPC Data'!$F:$F,0,Summary!I$2),'BPC Data'!$E:$E,Summary!$D139,'BPC Data'!$B:$B,Summary!$C139)</f>
        <v>0</v>
      </c>
      <c r="J139" s="315">
        <f ca="1">SUMIFS(OFFSET('BPC Data'!$F:$F,0,Summary!J$2),'BPC Data'!$E:$E,Summary!$D139,'BPC Data'!$B:$B,Summary!$C139)</f>
        <v>0</v>
      </c>
      <c r="K139" s="18">
        <f ca="1">SUMIFS(OFFSET('BPC Data'!$F:$F,0,Summary!K$2),'BPC Data'!$E:$E,Summary!$D139,'BPC Data'!$B:$B,Summary!$C139)</f>
        <v>0</v>
      </c>
      <c r="L139" s="315">
        <f ca="1">SUMIFS(OFFSET('BPC Data'!$F:$F,0,Summary!L$2),'BPC Data'!$E:$E,Summary!$D139,'BPC Data'!$B:$B,Summary!$C139)</f>
        <v>0</v>
      </c>
      <c r="M139" s="18">
        <f ca="1">SUMIFS(OFFSET('BPC Data'!$F:$F,0,Summary!M$2),'BPC Data'!$E:$E,Summary!$D139,'BPC Data'!$B:$B,Summary!$C139)</f>
        <v>0</v>
      </c>
      <c r="N139" s="26">
        <f t="shared" ca="1" si="21"/>
        <v>0</v>
      </c>
    </row>
    <row r="140" spans="1:14" s="16" customFormat="1" hidden="1" outlineLevel="1">
      <c r="A140" s="16">
        <f t="shared" si="20"/>
        <v>12</v>
      </c>
      <c r="B140"/>
      <c r="C140"/>
      <c r="D140" s="1" t="str">
        <f t="shared" si="15"/>
        <v>x</v>
      </c>
      <c r="E140"/>
      <c r="F140" s="22" t="s">
        <v>0</v>
      </c>
      <c r="G140" s="12">
        <f ca="1">SUMIFS(OFFSET('BPC Data'!$F:$F,0,Summary!G$2),'BPC Data'!$E:$E,Summary!$D140,'BPC Data'!$B:$B,Summary!$C140)</f>
        <v>0</v>
      </c>
      <c r="H140" s="316">
        <f ca="1">SUMIFS(OFFSET('BPC Data'!$F:$F,0,Summary!H$2),'BPC Data'!$E:$E,Summary!$D140,'BPC Data'!$B:$B,Summary!$C140)</f>
        <v>0</v>
      </c>
      <c r="I140" s="12">
        <f ca="1">SUMIFS(OFFSET('BPC Data'!$F:$F,0,Summary!I$2),'BPC Data'!$E:$E,Summary!$D140,'BPC Data'!$B:$B,Summary!$C140)</f>
        <v>0</v>
      </c>
      <c r="J140" s="316">
        <f ca="1">SUMIFS(OFFSET('BPC Data'!$F:$F,0,Summary!J$2),'BPC Data'!$E:$E,Summary!$D140,'BPC Data'!$B:$B,Summary!$C140)</f>
        <v>0</v>
      </c>
      <c r="K140" s="12">
        <f ca="1">SUMIFS(OFFSET('BPC Data'!$F:$F,0,Summary!K$2),'BPC Data'!$E:$E,Summary!$D140,'BPC Data'!$B:$B,Summary!$C140)</f>
        <v>0</v>
      </c>
      <c r="L140" s="316">
        <f ca="1">SUMIFS(OFFSET('BPC Data'!$F:$F,0,Summary!L$2),'BPC Data'!$E:$E,Summary!$D140,'BPC Data'!$B:$B,Summary!$C140)</f>
        <v>0</v>
      </c>
      <c r="M140" s="12">
        <f ca="1">SUMIFS(OFFSET('BPC Data'!$F:$F,0,Summary!M$2),'BPC Data'!$E:$E,Summary!$D140,'BPC Data'!$B:$B,Summary!$C140)</f>
        <v>0</v>
      </c>
      <c r="N140" s="26">
        <f t="shared" ca="1" si="21"/>
        <v>0</v>
      </c>
    </row>
    <row r="141" spans="1:14" s="16" customFormat="1" hidden="1" outlineLevel="1">
      <c r="A141" s="16">
        <f>IF(AND(D141&lt;&gt;"",C141=""),A140+1,A140)</f>
        <v>13</v>
      </c>
      <c r="B141" s="5"/>
      <c r="C141" s="5"/>
      <c r="D141" s="5" t="str">
        <f t="shared" si="15"/>
        <v>x</v>
      </c>
      <c r="E141" s="5"/>
      <c r="F141" s="21">
        <f>INDEX(PropertyList!$D:$D,MATCH(Summary!$A141,PropertyList!$C:$C,0))</f>
        <v>0</v>
      </c>
      <c r="G141" s="11">
        <f ca="1">SUMIFS(OFFSET('BPC Data'!$F:$F,0,Summary!G$2),'BPC Data'!$E:$E,Summary!$D141,'BPC Data'!$B:$B,Summary!$C141)</f>
        <v>0</v>
      </c>
      <c r="H141" s="314">
        <f ca="1">SUMIFS(OFFSET('BPC Data'!$F:$F,0,Summary!H$2),'BPC Data'!$E:$E,Summary!$D141,'BPC Data'!$B:$B,Summary!$C141)</f>
        <v>0</v>
      </c>
      <c r="I141" s="11">
        <f ca="1">SUMIFS(OFFSET('BPC Data'!$F:$F,0,Summary!I$2),'BPC Data'!$E:$E,Summary!$D141,'BPC Data'!$B:$B,Summary!$C141)</f>
        <v>0</v>
      </c>
      <c r="J141" s="314">
        <f ca="1">SUMIFS(OFFSET('BPC Data'!$F:$F,0,Summary!J$2),'BPC Data'!$E:$E,Summary!$D141,'BPC Data'!$B:$B,Summary!$C141)</f>
        <v>0</v>
      </c>
      <c r="K141" s="11">
        <f ca="1">SUMIFS(OFFSET('BPC Data'!$F:$F,0,Summary!K$2),'BPC Data'!$E:$E,Summary!$D141,'BPC Data'!$B:$B,Summary!$C141)</f>
        <v>0</v>
      </c>
      <c r="L141" s="314">
        <f ca="1">SUMIFS(OFFSET('BPC Data'!$F:$F,0,Summary!L$2),'BPC Data'!$E:$E,Summary!$D141,'BPC Data'!$B:$B,Summary!$C141)</f>
        <v>0</v>
      </c>
      <c r="M141" s="11">
        <f ca="1">SUMIFS(OFFSET('BPC Data'!$F:$F,0,Summary!M$2),'BPC Data'!$E:$E,Summary!$D141,'BPC Data'!$B:$B,Summary!$C141)</f>
        <v>0</v>
      </c>
      <c r="N141" s="26">
        <f t="shared" ca="1" si="21"/>
        <v>0</v>
      </c>
    </row>
    <row r="142" spans="1:14" s="16" customFormat="1" hidden="1" outlineLevel="1">
      <c r="A142" s="16">
        <f>IF(AND(F142&lt;&gt;"",D142=""),A141+1,A141)</f>
        <v>13</v>
      </c>
      <c r="C142">
        <f>$F141</f>
        <v>0</v>
      </c>
      <c r="D142" s="3" t="str">
        <f t="shared" si="15"/>
        <v>PAY_PAT_DAYS - Total Payor Patient Days</v>
      </c>
      <c r="F142" s="22" t="str">
        <f>_xll.EVDES(D142)</f>
        <v>Total Payor Patient Days</v>
      </c>
      <c r="G142" s="18">
        <f ca="1">SUMIFS(OFFSET('BPC Data'!$F:$F,0,Summary!G$2),'BPC Data'!$E:$E,Summary!$D142,'BPC Data'!$B:$B,Summary!$C142)</f>
        <v>0</v>
      </c>
      <c r="H142" s="315">
        <f ca="1">SUMIFS(OFFSET('BPC Data'!$F:$F,0,Summary!H$2),'BPC Data'!$E:$E,Summary!$D142,'BPC Data'!$B:$B,Summary!$C142)</f>
        <v>0</v>
      </c>
      <c r="I142" s="18">
        <f ca="1">SUMIFS(OFFSET('BPC Data'!$F:$F,0,Summary!I$2),'BPC Data'!$E:$E,Summary!$D142,'BPC Data'!$B:$B,Summary!$C142)</f>
        <v>0</v>
      </c>
      <c r="J142" s="315">
        <f ca="1">SUMIFS(OFFSET('BPC Data'!$F:$F,0,Summary!J$2),'BPC Data'!$E:$E,Summary!$D142,'BPC Data'!$B:$B,Summary!$C142)</f>
        <v>0</v>
      </c>
      <c r="K142" s="18">
        <f ca="1">SUMIFS(OFFSET('BPC Data'!$F:$F,0,Summary!K$2),'BPC Data'!$E:$E,Summary!$D142,'BPC Data'!$B:$B,Summary!$C142)</f>
        <v>0</v>
      </c>
      <c r="L142" s="315">
        <f ca="1">SUMIFS(OFFSET('BPC Data'!$F:$F,0,Summary!L$2),'BPC Data'!$E:$E,Summary!$D142,'BPC Data'!$B:$B,Summary!$C142)</f>
        <v>0</v>
      </c>
      <c r="M142" s="18">
        <f ca="1">SUMIFS(OFFSET('BPC Data'!$F:$F,0,Summary!M$2),'BPC Data'!$E:$E,Summary!$D142,'BPC Data'!$B:$B,Summary!$C142)</f>
        <v>0</v>
      </c>
      <c r="N142" s="26">
        <f t="shared" ca="1" si="21"/>
        <v>0</v>
      </c>
    </row>
    <row r="143" spans="1:14" s="16" customFormat="1" hidden="1" outlineLevel="1">
      <c r="A143" s="16">
        <f t="shared" ref="A143:A151" si="22">IF(AND(F143&lt;&gt;"",D143=""),A142+1,A142)</f>
        <v>13</v>
      </c>
      <c r="C143">
        <f>$F141</f>
        <v>0</v>
      </c>
      <c r="D143" s="3" t="str">
        <f t="shared" si="15"/>
        <v>A_BEDS_TOTAL - Total Available Beds</v>
      </c>
      <c r="F143" s="22" t="str">
        <f>_xll.EVDES(D143)</f>
        <v>Total Available Beds</v>
      </c>
      <c r="G143" s="18">
        <f ca="1">SUMIFS(OFFSET('BPC Data'!$F:$F,0,Summary!G$2),'BPC Data'!$E:$E,Summary!$D143,'BPC Data'!$B:$B,Summary!$C143)</f>
        <v>0</v>
      </c>
      <c r="H143" s="315">
        <f ca="1">SUMIFS(OFFSET('BPC Data'!$F:$F,0,Summary!H$2),'BPC Data'!$E:$E,Summary!$D143,'BPC Data'!$B:$B,Summary!$C143)</f>
        <v>0</v>
      </c>
      <c r="I143" s="18">
        <f ca="1">SUMIFS(OFFSET('BPC Data'!$F:$F,0,Summary!I$2),'BPC Data'!$E:$E,Summary!$D143,'BPC Data'!$B:$B,Summary!$C143)</f>
        <v>0</v>
      </c>
      <c r="J143" s="315">
        <f ca="1">SUMIFS(OFFSET('BPC Data'!$F:$F,0,Summary!J$2),'BPC Data'!$E:$E,Summary!$D143,'BPC Data'!$B:$B,Summary!$C143)</f>
        <v>0</v>
      </c>
      <c r="K143" s="18">
        <f ca="1">SUMIFS(OFFSET('BPC Data'!$F:$F,0,Summary!K$2),'BPC Data'!$E:$E,Summary!$D143,'BPC Data'!$B:$B,Summary!$C143)</f>
        <v>0</v>
      </c>
      <c r="L143" s="315">
        <f ca="1">SUMIFS(OFFSET('BPC Data'!$F:$F,0,Summary!L$2),'BPC Data'!$E:$E,Summary!$D143,'BPC Data'!$B:$B,Summary!$C143)</f>
        <v>0</v>
      </c>
      <c r="M143" s="18">
        <f ca="1">SUMIFS(OFFSET('BPC Data'!$F:$F,0,Summary!M$2),'BPC Data'!$E:$E,Summary!$D143,'BPC Data'!$B:$B,Summary!$C143)</f>
        <v>0</v>
      </c>
      <c r="N143" s="26">
        <f t="shared" ca="1" si="21"/>
        <v>0</v>
      </c>
    </row>
    <row r="144" spans="1:14" s="16" customFormat="1" hidden="1" outlineLevel="1">
      <c r="A144" s="16">
        <f t="shared" si="22"/>
        <v>13</v>
      </c>
      <c r="B144"/>
      <c r="C144">
        <f>$F141</f>
        <v>0</v>
      </c>
      <c r="D144" s="3" t="str">
        <f t="shared" si="15"/>
        <v>T_REVENUES - Total Tenant Revenues</v>
      </c>
      <c r="E144"/>
      <c r="F144" s="22" t="str">
        <f>_xll.EVDES(D144)</f>
        <v>Total Tenant Revenues</v>
      </c>
      <c r="G144" s="18">
        <f ca="1">SUMIFS(OFFSET('BPC Data'!$F:$F,0,Summary!G$2),'BPC Data'!$E:$E,Summary!$D144,'BPC Data'!$B:$B,Summary!$C144)</f>
        <v>0</v>
      </c>
      <c r="H144" s="315">
        <f ca="1">SUMIFS(OFFSET('BPC Data'!$F:$F,0,Summary!H$2),'BPC Data'!$E:$E,Summary!$D144,'BPC Data'!$B:$B,Summary!$C144)</f>
        <v>0</v>
      </c>
      <c r="I144" s="18">
        <f ca="1">SUMIFS(OFFSET('BPC Data'!$F:$F,0,Summary!I$2),'BPC Data'!$E:$E,Summary!$D144,'BPC Data'!$B:$B,Summary!$C144)</f>
        <v>0</v>
      </c>
      <c r="J144" s="315">
        <f ca="1">SUMIFS(OFFSET('BPC Data'!$F:$F,0,Summary!J$2),'BPC Data'!$E:$E,Summary!$D144,'BPC Data'!$B:$B,Summary!$C144)</f>
        <v>0</v>
      </c>
      <c r="K144" s="18">
        <f ca="1">SUMIFS(OFFSET('BPC Data'!$F:$F,0,Summary!K$2),'BPC Data'!$E:$E,Summary!$D144,'BPC Data'!$B:$B,Summary!$C144)</f>
        <v>0</v>
      </c>
      <c r="L144" s="315">
        <f ca="1">SUMIFS(OFFSET('BPC Data'!$F:$F,0,Summary!L$2),'BPC Data'!$E:$E,Summary!$D144,'BPC Data'!$B:$B,Summary!$C144)</f>
        <v>0</v>
      </c>
      <c r="M144" s="18">
        <f ca="1">SUMIFS(OFFSET('BPC Data'!$F:$F,0,Summary!M$2),'BPC Data'!$E:$E,Summary!$D144,'BPC Data'!$B:$B,Summary!$C144)</f>
        <v>0</v>
      </c>
      <c r="N144" s="26">
        <f t="shared" ca="1" si="21"/>
        <v>0</v>
      </c>
    </row>
    <row r="145" spans="1:14" s="16" customFormat="1" hidden="1" outlineLevel="1">
      <c r="A145" s="16">
        <f t="shared" si="22"/>
        <v>13</v>
      </c>
      <c r="B145"/>
      <c r="C145">
        <f>$F141</f>
        <v>0</v>
      </c>
      <c r="D145" s="3" t="str">
        <f t="shared" si="15"/>
        <v>T_OPEX - Tenant Operating Expenses</v>
      </c>
      <c r="E145"/>
      <c r="F145" s="22" t="str">
        <f>_xll.EVDES(D145)</f>
        <v>Tenant Operating Expenses</v>
      </c>
      <c r="G145" s="18">
        <f ca="1">SUMIFS(OFFSET('BPC Data'!$F:$F,0,Summary!G$2),'BPC Data'!$E:$E,Summary!$D145,'BPC Data'!$B:$B,Summary!$C145)</f>
        <v>0</v>
      </c>
      <c r="H145" s="315">
        <f ca="1">SUMIFS(OFFSET('BPC Data'!$F:$F,0,Summary!H$2),'BPC Data'!$E:$E,Summary!$D145,'BPC Data'!$B:$B,Summary!$C145)</f>
        <v>0</v>
      </c>
      <c r="I145" s="18">
        <f ca="1">SUMIFS(OFFSET('BPC Data'!$F:$F,0,Summary!I$2),'BPC Data'!$E:$E,Summary!$D145,'BPC Data'!$B:$B,Summary!$C145)</f>
        <v>0</v>
      </c>
      <c r="J145" s="315">
        <f ca="1">SUMIFS(OFFSET('BPC Data'!$F:$F,0,Summary!J$2),'BPC Data'!$E:$E,Summary!$D145,'BPC Data'!$B:$B,Summary!$C145)</f>
        <v>0</v>
      </c>
      <c r="K145" s="18">
        <f ca="1">SUMIFS(OFFSET('BPC Data'!$F:$F,0,Summary!K$2),'BPC Data'!$E:$E,Summary!$D145,'BPC Data'!$B:$B,Summary!$C145)</f>
        <v>0</v>
      </c>
      <c r="L145" s="315">
        <f ca="1">SUMIFS(OFFSET('BPC Data'!$F:$F,0,Summary!L$2),'BPC Data'!$E:$E,Summary!$D145,'BPC Data'!$B:$B,Summary!$C145)</f>
        <v>0</v>
      </c>
      <c r="M145" s="18">
        <f ca="1">SUMIFS(OFFSET('BPC Data'!$F:$F,0,Summary!M$2),'BPC Data'!$E:$E,Summary!$D145,'BPC Data'!$B:$B,Summary!$C145)</f>
        <v>0</v>
      </c>
      <c r="N145" s="26">
        <f t="shared" ca="1" si="21"/>
        <v>0</v>
      </c>
    </row>
    <row r="146" spans="1:14" s="16" customFormat="1" hidden="1" outlineLevel="1">
      <c r="A146" s="16">
        <f t="shared" si="22"/>
        <v>13</v>
      </c>
      <c r="B146"/>
      <c r="C146">
        <f>$F141</f>
        <v>0</v>
      </c>
      <c r="D146" s="3" t="str">
        <f t="shared" si="15"/>
        <v>T_BAD_DEBT - Tenant Bad Debt Expense</v>
      </c>
      <c r="E146"/>
      <c r="F146" s="22" t="str">
        <f>_xll.EVDES(D146)</f>
        <v>Tenant Bad Debt Expense</v>
      </c>
      <c r="G146" s="18">
        <f ca="1">SUMIFS(OFFSET('BPC Data'!$F:$F,0,Summary!G$2),'BPC Data'!$E:$E,Summary!$D146,'BPC Data'!$B:$B,Summary!$C146)</f>
        <v>0</v>
      </c>
      <c r="H146" s="315">
        <f ca="1">SUMIFS(OFFSET('BPC Data'!$F:$F,0,Summary!H$2),'BPC Data'!$E:$E,Summary!$D146,'BPC Data'!$B:$B,Summary!$C146)</f>
        <v>0</v>
      </c>
      <c r="I146" s="18">
        <f ca="1">SUMIFS(OFFSET('BPC Data'!$F:$F,0,Summary!I$2),'BPC Data'!$E:$E,Summary!$D146,'BPC Data'!$B:$B,Summary!$C146)</f>
        <v>0</v>
      </c>
      <c r="J146" s="315">
        <f ca="1">SUMIFS(OFFSET('BPC Data'!$F:$F,0,Summary!J$2),'BPC Data'!$E:$E,Summary!$D146,'BPC Data'!$B:$B,Summary!$C146)</f>
        <v>0</v>
      </c>
      <c r="K146" s="18">
        <f ca="1">SUMIFS(OFFSET('BPC Data'!$F:$F,0,Summary!K$2),'BPC Data'!$E:$E,Summary!$D146,'BPC Data'!$B:$B,Summary!$C146)</f>
        <v>0</v>
      </c>
      <c r="L146" s="315">
        <f ca="1">SUMIFS(OFFSET('BPC Data'!$F:$F,0,Summary!L$2),'BPC Data'!$E:$E,Summary!$D146,'BPC Data'!$B:$B,Summary!$C146)</f>
        <v>0</v>
      </c>
      <c r="M146" s="18">
        <f ca="1">SUMIFS(OFFSET('BPC Data'!$F:$F,0,Summary!M$2),'BPC Data'!$E:$E,Summary!$D146,'BPC Data'!$B:$B,Summary!$C146)</f>
        <v>0</v>
      </c>
      <c r="N146" s="26">
        <f t="shared" ca="1" si="21"/>
        <v>0</v>
      </c>
    </row>
    <row r="147" spans="1:14" s="16" customFormat="1" hidden="1" outlineLevel="1">
      <c r="A147" s="16">
        <f t="shared" si="22"/>
        <v>13</v>
      </c>
      <c r="B147"/>
      <c r="C147">
        <f>$F141</f>
        <v>0</v>
      </c>
      <c r="D147" s="2" t="str">
        <f t="shared" si="15"/>
        <v>T_EBITDARM - EBITDARM</v>
      </c>
      <c r="E147"/>
      <c r="F147" s="22" t="str">
        <f>_xll.EVDES(D147)</f>
        <v>EBITDARM</v>
      </c>
      <c r="G147" s="18">
        <f ca="1">SUMIFS(OFFSET('BPC Data'!$F:$F,0,Summary!G$2),'BPC Data'!$E:$E,Summary!$D147,'BPC Data'!$B:$B,Summary!$C147)</f>
        <v>0</v>
      </c>
      <c r="H147" s="315">
        <f ca="1">SUMIFS(OFFSET('BPC Data'!$F:$F,0,Summary!H$2),'BPC Data'!$E:$E,Summary!$D147,'BPC Data'!$B:$B,Summary!$C147)</f>
        <v>0</v>
      </c>
      <c r="I147" s="18">
        <f ca="1">SUMIFS(OFFSET('BPC Data'!$F:$F,0,Summary!I$2),'BPC Data'!$E:$E,Summary!$D147,'BPC Data'!$B:$B,Summary!$C147)</f>
        <v>0</v>
      </c>
      <c r="J147" s="315">
        <f ca="1">SUMIFS(OFFSET('BPC Data'!$F:$F,0,Summary!J$2),'BPC Data'!$E:$E,Summary!$D147,'BPC Data'!$B:$B,Summary!$C147)</f>
        <v>0</v>
      </c>
      <c r="K147" s="18">
        <f ca="1">SUMIFS(OFFSET('BPC Data'!$F:$F,0,Summary!K$2),'BPC Data'!$E:$E,Summary!$D147,'BPC Data'!$B:$B,Summary!$C147)</f>
        <v>0</v>
      </c>
      <c r="L147" s="315">
        <f ca="1">SUMIFS(OFFSET('BPC Data'!$F:$F,0,Summary!L$2),'BPC Data'!$E:$E,Summary!$D147,'BPC Data'!$B:$B,Summary!$C147)</f>
        <v>0</v>
      </c>
      <c r="M147" s="18">
        <f ca="1">SUMIFS(OFFSET('BPC Data'!$F:$F,0,Summary!M$2),'BPC Data'!$E:$E,Summary!$D147,'BPC Data'!$B:$B,Summary!$C147)</f>
        <v>0</v>
      </c>
      <c r="N147" s="26">
        <f t="shared" ca="1" si="21"/>
        <v>0</v>
      </c>
    </row>
    <row r="148" spans="1:14" s="16" customFormat="1" hidden="1" outlineLevel="1">
      <c r="A148" s="16">
        <f t="shared" si="22"/>
        <v>13</v>
      </c>
      <c r="B148"/>
      <c r="C148">
        <f>$F141</f>
        <v>0</v>
      </c>
      <c r="D148" s="2" t="str">
        <f t="shared" si="15"/>
        <v>T_MGMT_FEE - Tenant Management Fee - Actual</v>
      </c>
      <c r="E148"/>
      <c r="F148" s="22" t="str">
        <f>_xll.EVDES(D148)</f>
        <v>Tenant Management Fee - Actual</v>
      </c>
      <c r="G148" s="18">
        <f ca="1">SUMIFS(OFFSET('BPC Data'!$F:$F,0,Summary!G$2),'BPC Data'!$E:$E,Summary!$D148,'BPC Data'!$B:$B,Summary!$C148)</f>
        <v>0</v>
      </c>
      <c r="H148" s="315">
        <f ca="1">SUMIFS(OFFSET('BPC Data'!$F:$F,0,Summary!H$2),'BPC Data'!$E:$E,Summary!$D148,'BPC Data'!$B:$B,Summary!$C148)</f>
        <v>0</v>
      </c>
      <c r="I148" s="18">
        <f ca="1">SUMIFS(OFFSET('BPC Data'!$F:$F,0,Summary!I$2),'BPC Data'!$E:$E,Summary!$D148,'BPC Data'!$B:$B,Summary!$C148)</f>
        <v>0</v>
      </c>
      <c r="J148" s="315">
        <f ca="1">SUMIFS(OFFSET('BPC Data'!$F:$F,0,Summary!J$2),'BPC Data'!$E:$E,Summary!$D148,'BPC Data'!$B:$B,Summary!$C148)</f>
        <v>0</v>
      </c>
      <c r="K148" s="18">
        <f ca="1">SUMIFS(OFFSET('BPC Data'!$F:$F,0,Summary!K$2),'BPC Data'!$E:$E,Summary!$D148,'BPC Data'!$B:$B,Summary!$C148)</f>
        <v>0</v>
      </c>
      <c r="L148" s="315">
        <f ca="1">SUMIFS(OFFSET('BPC Data'!$F:$F,0,Summary!L$2),'BPC Data'!$E:$E,Summary!$D148,'BPC Data'!$B:$B,Summary!$C148)</f>
        <v>0</v>
      </c>
      <c r="M148" s="18">
        <f ca="1">SUMIFS(OFFSET('BPC Data'!$F:$F,0,Summary!M$2),'BPC Data'!$E:$E,Summary!$D148,'BPC Data'!$B:$B,Summary!$C148)</f>
        <v>0</v>
      </c>
      <c r="N148" s="26">
        <f t="shared" ca="1" si="21"/>
        <v>0</v>
      </c>
    </row>
    <row r="149" spans="1:14" s="16" customFormat="1" hidden="1" outlineLevel="1">
      <c r="A149" s="16">
        <f t="shared" si="22"/>
        <v>13</v>
      </c>
      <c r="B149"/>
      <c r="C149">
        <f>$F141</f>
        <v>0</v>
      </c>
      <c r="D149" s="1" t="str">
        <f t="shared" si="15"/>
        <v>T_EBITDAR - EBITDAR</v>
      </c>
      <c r="E149"/>
      <c r="F149" s="22" t="str">
        <f>_xll.EVDES(D149)</f>
        <v>EBITDAR</v>
      </c>
      <c r="G149" s="18">
        <f ca="1">SUMIFS(OFFSET('BPC Data'!$F:$F,0,Summary!G$2),'BPC Data'!$E:$E,Summary!$D149,'BPC Data'!$B:$B,Summary!$C149)</f>
        <v>0</v>
      </c>
      <c r="H149" s="315">
        <f ca="1">SUMIFS(OFFSET('BPC Data'!$F:$F,0,Summary!H$2),'BPC Data'!$E:$E,Summary!$D149,'BPC Data'!$B:$B,Summary!$C149)</f>
        <v>0</v>
      </c>
      <c r="I149" s="18">
        <f ca="1">SUMIFS(OFFSET('BPC Data'!$F:$F,0,Summary!I$2),'BPC Data'!$E:$E,Summary!$D149,'BPC Data'!$B:$B,Summary!$C149)</f>
        <v>0</v>
      </c>
      <c r="J149" s="315">
        <f ca="1">SUMIFS(OFFSET('BPC Data'!$F:$F,0,Summary!J$2),'BPC Data'!$E:$E,Summary!$D149,'BPC Data'!$B:$B,Summary!$C149)</f>
        <v>0</v>
      </c>
      <c r="K149" s="18">
        <f ca="1">SUMIFS(OFFSET('BPC Data'!$F:$F,0,Summary!K$2),'BPC Data'!$E:$E,Summary!$D149,'BPC Data'!$B:$B,Summary!$C149)</f>
        <v>0</v>
      </c>
      <c r="L149" s="315">
        <f ca="1">SUMIFS(OFFSET('BPC Data'!$F:$F,0,Summary!L$2),'BPC Data'!$E:$E,Summary!$D149,'BPC Data'!$B:$B,Summary!$C149)</f>
        <v>0</v>
      </c>
      <c r="M149" s="18">
        <f ca="1">SUMIFS(OFFSET('BPC Data'!$F:$F,0,Summary!M$2),'BPC Data'!$E:$E,Summary!$D149,'BPC Data'!$B:$B,Summary!$C149)</f>
        <v>0</v>
      </c>
      <c r="N149" s="26">
        <f t="shared" ca="1" si="21"/>
        <v>0</v>
      </c>
    </row>
    <row r="150" spans="1:14" s="16" customFormat="1" hidden="1" outlineLevel="1">
      <c r="A150" s="16">
        <f t="shared" si="22"/>
        <v>13</v>
      </c>
      <c r="B150"/>
      <c r="C150">
        <f>$F141</f>
        <v>0</v>
      </c>
      <c r="D150" s="1" t="str">
        <f t="shared" ref="D150:D213" si="23">$D139</f>
        <v>T_RENT_EXP - Tenant Rent Expense</v>
      </c>
      <c r="E150"/>
      <c r="F150" s="22" t="str">
        <f>_xll.EVDES(D150)</f>
        <v>Tenant Rent Expense</v>
      </c>
      <c r="G150" s="18">
        <f ca="1">SUMIFS(OFFSET('BPC Data'!$F:$F,0,Summary!G$2),'BPC Data'!$E:$E,Summary!$D150,'BPC Data'!$B:$B,Summary!$C150)</f>
        <v>0</v>
      </c>
      <c r="H150" s="315">
        <f ca="1">SUMIFS(OFFSET('BPC Data'!$F:$F,0,Summary!H$2),'BPC Data'!$E:$E,Summary!$D150,'BPC Data'!$B:$B,Summary!$C150)</f>
        <v>0</v>
      </c>
      <c r="I150" s="18">
        <f ca="1">SUMIFS(OFFSET('BPC Data'!$F:$F,0,Summary!I$2),'BPC Data'!$E:$E,Summary!$D150,'BPC Data'!$B:$B,Summary!$C150)</f>
        <v>0</v>
      </c>
      <c r="J150" s="315">
        <f ca="1">SUMIFS(OFFSET('BPC Data'!$F:$F,0,Summary!J$2),'BPC Data'!$E:$E,Summary!$D150,'BPC Data'!$B:$B,Summary!$C150)</f>
        <v>0</v>
      </c>
      <c r="K150" s="18">
        <f ca="1">SUMIFS(OFFSET('BPC Data'!$F:$F,0,Summary!K$2),'BPC Data'!$E:$E,Summary!$D150,'BPC Data'!$B:$B,Summary!$C150)</f>
        <v>0</v>
      </c>
      <c r="L150" s="315">
        <f ca="1">SUMIFS(OFFSET('BPC Data'!$F:$F,0,Summary!L$2),'BPC Data'!$E:$E,Summary!$D150,'BPC Data'!$B:$B,Summary!$C150)</f>
        <v>0</v>
      </c>
      <c r="M150" s="18">
        <f ca="1">SUMIFS(OFFSET('BPC Data'!$F:$F,0,Summary!M$2),'BPC Data'!$E:$E,Summary!$D150,'BPC Data'!$B:$B,Summary!$C150)</f>
        <v>0</v>
      </c>
      <c r="N150" s="26">
        <f t="shared" ca="1" si="21"/>
        <v>0</v>
      </c>
    </row>
    <row r="151" spans="1:14" s="16" customFormat="1" hidden="1" outlineLevel="1">
      <c r="A151" s="16">
        <f t="shared" si="22"/>
        <v>13</v>
      </c>
      <c r="B151"/>
      <c r="C151"/>
      <c r="D151" s="1" t="str">
        <f t="shared" si="23"/>
        <v>x</v>
      </c>
      <c r="E151"/>
      <c r="F151" s="22" t="s">
        <v>0</v>
      </c>
      <c r="G151" s="12">
        <f ca="1">SUMIFS(OFFSET('BPC Data'!$F:$F,0,Summary!G$2),'BPC Data'!$E:$E,Summary!$D151,'BPC Data'!$B:$B,Summary!$C151)</f>
        <v>0</v>
      </c>
      <c r="H151" s="316">
        <f ca="1">SUMIFS(OFFSET('BPC Data'!$F:$F,0,Summary!H$2),'BPC Data'!$E:$E,Summary!$D151,'BPC Data'!$B:$B,Summary!$C151)</f>
        <v>0</v>
      </c>
      <c r="I151" s="12">
        <f ca="1">SUMIFS(OFFSET('BPC Data'!$F:$F,0,Summary!I$2),'BPC Data'!$E:$E,Summary!$D151,'BPC Data'!$B:$B,Summary!$C151)</f>
        <v>0</v>
      </c>
      <c r="J151" s="316">
        <f ca="1">SUMIFS(OFFSET('BPC Data'!$F:$F,0,Summary!J$2),'BPC Data'!$E:$E,Summary!$D151,'BPC Data'!$B:$B,Summary!$C151)</f>
        <v>0</v>
      </c>
      <c r="K151" s="12">
        <f ca="1">SUMIFS(OFFSET('BPC Data'!$F:$F,0,Summary!K$2),'BPC Data'!$E:$E,Summary!$D151,'BPC Data'!$B:$B,Summary!$C151)</f>
        <v>0</v>
      </c>
      <c r="L151" s="316">
        <f ca="1">SUMIFS(OFFSET('BPC Data'!$F:$F,0,Summary!L$2),'BPC Data'!$E:$E,Summary!$D151,'BPC Data'!$B:$B,Summary!$C151)</f>
        <v>0</v>
      </c>
      <c r="M151" s="12">
        <f ca="1">SUMIFS(OFFSET('BPC Data'!$F:$F,0,Summary!M$2),'BPC Data'!$E:$E,Summary!$D151,'BPC Data'!$B:$B,Summary!$C151)</f>
        <v>0</v>
      </c>
      <c r="N151" s="26">
        <f t="shared" ca="1" si="21"/>
        <v>0</v>
      </c>
    </row>
    <row r="152" spans="1:14" s="16" customFormat="1" hidden="1" outlineLevel="1">
      <c r="A152" s="16">
        <f>IF(AND(D152&lt;&gt;"",C152=""),A151+1,A151)</f>
        <v>14</v>
      </c>
      <c r="B152" s="5"/>
      <c r="C152" s="5"/>
      <c r="D152" s="5" t="str">
        <f t="shared" si="23"/>
        <v>x</v>
      </c>
      <c r="E152" s="5"/>
      <c r="F152" s="21">
        <f>INDEX(PropertyList!$D:$D,MATCH(Summary!$A152,PropertyList!$C:$C,0))</f>
        <v>0</v>
      </c>
      <c r="G152" s="11">
        <f ca="1">SUMIFS(OFFSET('BPC Data'!$F:$F,0,Summary!G$2),'BPC Data'!$E:$E,Summary!$D152,'BPC Data'!$B:$B,Summary!$C152)</f>
        <v>0</v>
      </c>
      <c r="H152" s="314">
        <f ca="1">SUMIFS(OFFSET('BPC Data'!$F:$F,0,Summary!H$2),'BPC Data'!$E:$E,Summary!$D152,'BPC Data'!$B:$B,Summary!$C152)</f>
        <v>0</v>
      </c>
      <c r="I152" s="11">
        <f ca="1">SUMIFS(OFFSET('BPC Data'!$F:$F,0,Summary!I$2),'BPC Data'!$E:$E,Summary!$D152,'BPC Data'!$B:$B,Summary!$C152)</f>
        <v>0</v>
      </c>
      <c r="J152" s="314">
        <f ca="1">SUMIFS(OFFSET('BPC Data'!$F:$F,0,Summary!J$2),'BPC Data'!$E:$E,Summary!$D152,'BPC Data'!$B:$B,Summary!$C152)</f>
        <v>0</v>
      </c>
      <c r="K152" s="11">
        <f ca="1">SUMIFS(OFFSET('BPC Data'!$F:$F,0,Summary!K$2),'BPC Data'!$E:$E,Summary!$D152,'BPC Data'!$B:$B,Summary!$C152)</f>
        <v>0</v>
      </c>
      <c r="L152" s="314">
        <f ca="1">SUMIFS(OFFSET('BPC Data'!$F:$F,0,Summary!L$2),'BPC Data'!$E:$E,Summary!$D152,'BPC Data'!$B:$B,Summary!$C152)</f>
        <v>0</v>
      </c>
      <c r="M152" s="11">
        <f ca="1">SUMIFS(OFFSET('BPC Data'!$F:$F,0,Summary!M$2),'BPC Data'!$E:$E,Summary!$D152,'BPC Data'!$B:$B,Summary!$C152)</f>
        <v>0</v>
      </c>
      <c r="N152" s="26">
        <f t="shared" ca="1" si="21"/>
        <v>0</v>
      </c>
    </row>
    <row r="153" spans="1:14" s="16" customFormat="1" hidden="1" outlineLevel="1">
      <c r="A153" s="16">
        <f>IF(AND(F153&lt;&gt;"",D153=""),A152+1,A152)</f>
        <v>14</v>
      </c>
      <c r="C153">
        <f>$F152</f>
        <v>0</v>
      </c>
      <c r="D153" s="3" t="str">
        <f t="shared" si="23"/>
        <v>PAY_PAT_DAYS - Total Payor Patient Days</v>
      </c>
      <c r="F153" s="22" t="str">
        <f>_xll.EVDES(D153)</f>
        <v>Total Payor Patient Days</v>
      </c>
      <c r="G153" s="18">
        <f ca="1">SUMIFS(OFFSET('BPC Data'!$F:$F,0,Summary!G$2),'BPC Data'!$E:$E,Summary!$D153,'BPC Data'!$B:$B,Summary!$C153)</f>
        <v>0</v>
      </c>
      <c r="H153" s="315">
        <f ca="1">SUMIFS(OFFSET('BPC Data'!$F:$F,0,Summary!H$2),'BPC Data'!$E:$E,Summary!$D153,'BPC Data'!$B:$B,Summary!$C153)</f>
        <v>0</v>
      </c>
      <c r="I153" s="18">
        <f ca="1">SUMIFS(OFFSET('BPC Data'!$F:$F,0,Summary!I$2),'BPC Data'!$E:$E,Summary!$D153,'BPC Data'!$B:$B,Summary!$C153)</f>
        <v>0</v>
      </c>
      <c r="J153" s="315">
        <f ca="1">SUMIFS(OFFSET('BPC Data'!$F:$F,0,Summary!J$2),'BPC Data'!$E:$E,Summary!$D153,'BPC Data'!$B:$B,Summary!$C153)</f>
        <v>0</v>
      </c>
      <c r="K153" s="18">
        <f ca="1">SUMIFS(OFFSET('BPC Data'!$F:$F,0,Summary!K$2),'BPC Data'!$E:$E,Summary!$D153,'BPC Data'!$B:$B,Summary!$C153)</f>
        <v>0</v>
      </c>
      <c r="L153" s="315">
        <f ca="1">SUMIFS(OFFSET('BPC Data'!$F:$F,0,Summary!L$2),'BPC Data'!$E:$E,Summary!$D153,'BPC Data'!$B:$B,Summary!$C153)</f>
        <v>0</v>
      </c>
      <c r="M153" s="18">
        <f ca="1">SUMIFS(OFFSET('BPC Data'!$F:$F,0,Summary!M$2),'BPC Data'!$E:$E,Summary!$D153,'BPC Data'!$B:$B,Summary!$C153)</f>
        <v>0</v>
      </c>
      <c r="N153" s="26">
        <f t="shared" ca="1" si="21"/>
        <v>0</v>
      </c>
    </row>
    <row r="154" spans="1:14" s="16" customFormat="1" hidden="1" outlineLevel="1">
      <c r="A154" s="16">
        <f t="shared" ref="A154:A162" si="24">IF(AND(F154&lt;&gt;"",D154=""),A153+1,A153)</f>
        <v>14</v>
      </c>
      <c r="C154">
        <f>$F152</f>
        <v>0</v>
      </c>
      <c r="D154" s="3" t="str">
        <f t="shared" si="23"/>
        <v>A_BEDS_TOTAL - Total Available Beds</v>
      </c>
      <c r="F154" s="22" t="str">
        <f>_xll.EVDES(D154)</f>
        <v>Total Available Beds</v>
      </c>
      <c r="G154" s="18">
        <f ca="1">SUMIFS(OFFSET('BPC Data'!$F:$F,0,Summary!G$2),'BPC Data'!$E:$E,Summary!$D154,'BPC Data'!$B:$B,Summary!$C154)</f>
        <v>0</v>
      </c>
      <c r="H154" s="315">
        <f ca="1">SUMIFS(OFFSET('BPC Data'!$F:$F,0,Summary!H$2),'BPC Data'!$E:$E,Summary!$D154,'BPC Data'!$B:$B,Summary!$C154)</f>
        <v>0</v>
      </c>
      <c r="I154" s="18">
        <f ca="1">SUMIFS(OFFSET('BPC Data'!$F:$F,0,Summary!I$2),'BPC Data'!$E:$E,Summary!$D154,'BPC Data'!$B:$B,Summary!$C154)</f>
        <v>0</v>
      </c>
      <c r="J154" s="315">
        <f ca="1">SUMIFS(OFFSET('BPC Data'!$F:$F,0,Summary!J$2),'BPC Data'!$E:$E,Summary!$D154,'BPC Data'!$B:$B,Summary!$C154)</f>
        <v>0</v>
      </c>
      <c r="K154" s="18">
        <f ca="1">SUMIFS(OFFSET('BPC Data'!$F:$F,0,Summary!K$2),'BPC Data'!$E:$E,Summary!$D154,'BPC Data'!$B:$B,Summary!$C154)</f>
        <v>0</v>
      </c>
      <c r="L154" s="315">
        <f ca="1">SUMIFS(OFFSET('BPC Data'!$F:$F,0,Summary!L$2),'BPC Data'!$E:$E,Summary!$D154,'BPC Data'!$B:$B,Summary!$C154)</f>
        <v>0</v>
      </c>
      <c r="M154" s="18">
        <f ca="1">SUMIFS(OFFSET('BPC Data'!$F:$F,0,Summary!M$2),'BPC Data'!$E:$E,Summary!$D154,'BPC Data'!$B:$B,Summary!$C154)</f>
        <v>0</v>
      </c>
      <c r="N154" s="26">
        <f t="shared" ca="1" si="21"/>
        <v>0</v>
      </c>
    </row>
    <row r="155" spans="1:14" s="16" customFormat="1" hidden="1" outlineLevel="1">
      <c r="A155" s="16">
        <f t="shared" si="24"/>
        <v>14</v>
      </c>
      <c r="B155"/>
      <c r="C155">
        <f>$F152</f>
        <v>0</v>
      </c>
      <c r="D155" s="3" t="str">
        <f t="shared" si="23"/>
        <v>T_REVENUES - Total Tenant Revenues</v>
      </c>
      <c r="E155"/>
      <c r="F155" s="22" t="str">
        <f>_xll.EVDES(D155)</f>
        <v>Total Tenant Revenues</v>
      </c>
      <c r="G155" s="18">
        <f ca="1">SUMIFS(OFFSET('BPC Data'!$F:$F,0,Summary!G$2),'BPC Data'!$E:$E,Summary!$D155,'BPC Data'!$B:$B,Summary!$C155)</f>
        <v>0</v>
      </c>
      <c r="H155" s="315">
        <f ca="1">SUMIFS(OFFSET('BPC Data'!$F:$F,0,Summary!H$2),'BPC Data'!$E:$E,Summary!$D155,'BPC Data'!$B:$B,Summary!$C155)</f>
        <v>0</v>
      </c>
      <c r="I155" s="18">
        <f ca="1">SUMIFS(OFFSET('BPC Data'!$F:$F,0,Summary!I$2),'BPC Data'!$E:$E,Summary!$D155,'BPC Data'!$B:$B,Summary!$C155)</f>
        <v>0</v>
      </c>
      <c r="J155" s="315">
        <f ca="1">SUMIFS(OFFSET('BPC Data'!$F:$F,0,Summary!J$2),'BPC Data'!$E:$E,Summary!$D155,'BPC Data'!$B:$B,Summary!$C155)</f>
        <v>0</v>
      </c>
      <c r="K155" s="18">
        <f ca="1">SUMIFS(OFFSET('BPC Data'!$F:$F,0,Summary!K$2),'BPC Data'!$E:$E,Summary!$D155,'BPC Data'!$B:$B,Summary!$C155)</f>
        <v>0</v>
      </c>
      <c r="L155" s="315">
        <f ca="1">SUMIFS(OFFSET('BPC Data'!$F:$F,0,Summary!L$2),'BPC Data'!$E:$E,Summary!$D155,'BPC Data'!$B:$B,Summary!$C155)</f>
        <v>0</v>
      </c>
      <c r="M155" s="18">
        <f ca="1">SUMIFS(OFFSET('BPC Data'!$F:$F,0,Summary!M$2),'BPC Data'!$E:$E,Summary!$D155,'BPC Data'!$B:$B,Summary!$C155)</f>
        <v>0</v>
      </c>
      <c r="N155" s="26">
        <f t="shared" ca="1" si="21"/>
        <v>0</v>
      </c>
    </row>
    <row r="156" spans="1:14" s="16" customFormat="1" hidden="1" outlineLevel="1">
      <c r="A156" s="16">
        <f t="shared" si="24"/>
        <v>14</v>
      </c>
      <c r="B156"/>
      <c r="C156">
        <f>$F152</f>
        <v>0</v>
      </c>
      <c r="D156" s="3" t="str">
        <f t="shared" si="23"/>
        <v>T_OPEX - Tenant Operating Expenses</v>
      </c>
      <c r="E156"/>
      <c r="F156" s="22" t="str">
        <f>_xll.EVDES(D156)</f>
        <v>Tenant Operating Expenses</v>
      </c>
      <c r="G156" s="18">
        <f ca="1">SUMIFS(OFFSET('BPC Data'!$F:$F,0,Summary!G$2),'BPC Data'!$E:$E,Summary!$D156,'BPC Data'!$B:$B,Summary!$C156)</f>
        <v>0</v>
      </c>
      <c r="H156" s="315">
        <f ca="1">SUMIFS(OFFSET('BPC Data'!$F:$F,0,Summary!H$2),'BPC Data'!$E:$E,Summary!$D156,'BPC Data'!$B:$B,Summary!$C156)</f>
        <v>0</v>
      </c>
      <c r="I156" s="18">
        <f ca="1">SUMIFS(OFFSET('BPC Data'!$F:$F,0,Summary!I$2),'BPC Data'!$E:$E,Summary!$D156,'BPC Data'!$B:$B,Summary!$C156)</f>
        <v>0</v>
      </c>
      <c r="J156" s="315">
        <f ca="1">SUMIFS(OFFSET('BPC Data'!$F:$F,0,Summary!J$2),'BPC Data'!$E:$E,Summary!$D156,'BPC Data'!$B:$B,Summary!$C156)</f>
        <v>0</v>
      </c>
      <c r="K156" s="18">
        <f ca="1">SUMIFS(OFFSET('BPC Data'!$F:$F,0,Summary!K$2),'BPC Data'!$E:$E,Summary!$D156,'BPC Data'!$B:$B,Summary!$C156)</f>
        <v>0</v>
      </c>
      <c r="L156" s="315">
        <f ca="1">SUMIFS(OFFSET('BPC Data'!$F:$F,0,Summary!L$2),'BPC Data'!$E:$E,Summary!$D156,'BPC Data'!$B:$B,Summary!$C156)</f>
        <v>0</v>
      </c>
      <c r="M156" s="18">
        <f ca="1">SUMIFS(OFFSET('BPC Data'!$F:$F,0,Summary!M$2),'BPC Data'!$E:$E,Summary!$D156,'BPC Data'!$B:$B,Summary!$C156)</f>
        <v>0</v>
      </c>
      <c r="N156" s="26">
        <f t="shared" ca="1" si="21"/>
        <v>0</v>
      </c>
    </row>
    <row r="157" spans="1:14" s="16" customFormat="1" hidden="1" outlineLevel="1">
      <c r="A157" s="16">
        <f t="shared" si="24"/>
        <v>14</v>
      </c>
      <c r="B157"/>
      <c r="C157">
        <f>$F152</f>
        <v>0</v>
      </c>
      <c r="D157" s="3" t="str">
        <f t="shared" si="23"/>
        <v>T_BAD_DEBT - Tenant Bad Debt Expense</v>
      </c>
      <c r="E157"/>
      <c r="F157" s="22" t="str">
        <f>_xll.EVDES(D157)</f>
        <v>Tenant Bad Debt Expense</v>
      </c>
      <c r="G157" s="18">
        <f ca="1">SUMIFS(OFFSET('BPC Data'!$F:$F,0,Summary!G$2),'BPC Data'!$E:$E,Summary!$D157,'BPC Data'!$B:$B,Summary!$C157)</f>
        <v>0</v>
      </c>
      <c r="H157" s="315">
        <f ca="1">SUMIFS(OFFSET('BPC Data'!$F:$F,0,Summary!H$2),'BPC Data'!$E:$E,Summary!$D157,'BPC Data'!$B:$B,Summary!$C157)</f>
        <v>0</v>
      </c>
      <c r="I157" s="18">
        <f ca="1">SUMIFS(OFFSET('BPC Data'!$F:$F,0,Summary!I$2),'BPC Data'!$E:$E,Summary!$D157,'BPC Data'!$B:$B,Summary!$C157)</f>
        <v>0</v>
      </c>
      <c r="J157" s="315">
        <f ca="1">SUMIFS(OFFSET('BPC Data'!$F:$F,0,Summary!J$2),'BPC Data'!$E:$E,Summary!$D157,'BPC Data'!$B:$B,Summary!$C157)</f>
        <v>0</v>
      </c>
      <c r="K157" s="18">
        <f ca="1">SUMIFS(OFFSET('BPC Data'!$F:$F,0,Summary!K$2),'BPC Data'!$E:$E,Summary!$D157,'BPC Data'!$B:$B,Summary!$C157)</f>
        <v>0</v>
      </c>
      <c r="L157" s="315">
        <f ca="1">SUMIFS(OFFSET('BPC Data'!$F:$F,0,Summary!L$2),'BPC Data'!$E:$E,Summary!$D157,'BPC Data'!$B:$B,Summary!$C157)</f>
        <v>0</v>
      </c>
      <c r="M157" s="18">
        <f ca="1">SUMIFS(OFFSET('BPC Data'!$F:$F,0,Summary!M$2),'BPC Data'!$E:$E,Summary!$D157,'BPC Data'!$B:$B,Summary!$C157)</f>
        <v>0</v>
      </c>
      <c r="N157" s="26">
        <f t="shared" ca="1" si="21"/>
        <v>0</v>
      </c>
    </row>
    <row r="158" spans="1:14" s="16" customFormat="1" hidden="1" outlineLevel="1">
      <c r="A158" s="16">
        <f t="shared" si="24"/>
        <v>14</v>
      </c>
      <c r="B158"/>
      <c r="C158">
        <f>$F152</f>
        <v>0</v>
      </c>
      <c r="D158" s="2" t="str">
        <f t="shared" si="23"/>
        <v>T_EBITDARM - EBITDARM</v>
      </c>
      <c r="E158"/>
      <c r="F158" s="22" t="str">
        <f>_xll.EVDES(D158)</f>
        <v>EBITDARM</v>
      </c>
      <c r="G158" s="18">
        <f ca="1">SUMIFS(OFFSET('BPC Data'!$F:$F,0,Summary!G$2),'BPC Data'!$E:$E,Summary!$D158,'BPC Data'!$B:$B,Summary!$C158)</f>
        <v>0</v>
      </c>
      <c r="H158" s="315">
        <f ca="1">SUMIFS(OFFSET('BPC Data'!$F:$F,0,Summary!H$2),'BPC Data'!$E:$E,Summary!$D158,'BPC Data'!$B:$B,Summary!$C158)</f>
        <v>0</v>
      </c>
      <c r="I158" s="18">
        <f ca="1">SUMIFS(OFFSET('BPC Data'!$F:$F,0,Summary!I$2),'BPC Data'!$E:$E,Summary!$D158,'BPC Data'!$B:$B,Summary!$C158)</f>
        <v>0</v>
      </c>
      <c r="J158" s="315">
        <f ca="1">SUMIFS(OFFSET('BPC Data'!$F:$F,0,Summary!J$2),'BPC Data'!$E:$E,Summary!$D158,'BPC Data'!$B:$B,Summary!$C158)</f>
        <v>0</v>
      </c>
      <c r="K158" s="18">
        <f ca="1">SUMIFS(OFFSET('BPC Data'!$F:$F,0,Summary!K$2),'BPC Data'!$E:$E,Summary!$D158,'BPC Data'!$B:$B,Summary!$C158)</f>
        <v>0</v>
      </c>
      <c r="L158" s="315">
        <f ca="1">SUMIFS(OFFSET('BPC Data'!$F:$F,0,Summary!L$2),'BPC Data'!$E:$E,Summary!$D158,'BPC Data'!$B:$B,Summary!$C158)</f>
        <v>0</v>
      </c>
      <c r="M158" s="18">
        <f ca="1">SUMIFS(OFFSET('BPC Data'!$F:$F,0,Summary!M$2),'BPC Data'!$E:$E,Summary!$D158,'BPC Data'!$B:$B,Summary!$C158)</f>
        <v>0</v>
      </c>
      <c r="N158" s="26">
        <f t="shared" ca="1" si="21"/>
        <v>0</v>
      </c>
    </row>
    <row r="159" spans="1:14" s="16" customFormat="1" hidden="1" outlineLevel="1">
      <c r="A159" s="16">
        <f t="shared" si="24"/>
        <v>14</v>
      </c>
      <c r="B159"/>
      <c r="C159">
        <f>$F152</f>
        <v>0</v>
      </c>
      <c r="D159" s="2" t="str">
        <f t="shared" si="23"/>
        <v>T_MGMT_FEE - Tenant Management Fee - Actual</v>
      </c>
      <c r="E159"/>
      <c r="F159" s="22" t="str">
        <f>_xll.EVDES(D159)</f>
        <v>Tenant Management Fee - Actual</v>
      </c>
      <c r="G159" s="18">
        <f ca="1">SUMIFS(OFFSET('BPC Data'!$F:$F,0,Summary!G$2),'BPC Data'!$E:$E,Summary!$D159,'BPC Data'!$B:$B,Summary!$C159)</f>
        <v>0</v>
      </c>
      <c r="H159" s="315">
        <f ca="1">SUMIFS(OFFSET('BPC Data'!$F:$F,0,Summary!H$2),'BPC Data'!$E:$E,Summary!$D159,'BPC Data'!$B:$B,Summary!$C159)</f>
        <v>0</v>
      </c>
      <c r="I159" s="18">
        <f ca="1">SUMIFS(OFFSET('BPC Data'!$F:$F,0,Summary!I$2),'BPC Data'!$E:$E,Summary!$D159,'BPC Data'!$B:$B,Summary!$C159)</f>
        <v>0</v>
      </c>
      <c r="J159" s="315">
        <f ca="1">SUMIFS(OFFSET('BPC Data'!$F:$F,0,Summary!J$2),'BPC Data'!$E:$E,Summary!$D159,'BPC Data'!$B:$B,Summary!$C159)</f>
        <v>0</v>
      </c>
      <c r="K159" s="18">
        <f ca="1">SUMIFS(OFFSET('BPC Data'!$F:$F,0,Summary!K$2),'BPC Data'!$E:$E,Summary!$D159,'BPC Data'!$B:$B,Summary!$C159)</f>
        <v>0</v>
      </c>
      <c r="L159" s="315">
        <f ca="1">SUMIFS(OFFSET('BPC Data'!$F:$F,0,Summary!L$2),'BPC Data'!$E:$E,Summary!$D159,'BPC Data'!$B:$B,Summary!$C159)</f>
        <v>0</v>
      </c>
      <c r="M159" s="18">
        <f ca="1">SUMIFS(OFFSET('BPC Data'!$F:$F,0,Summary!M$2),'BPC Data'!$E:$E,Summary!$D159,'BPC Data'!$B:$B,Summary!$C159)</f>
        <v>0</v>
      </c>
      <c r="N159" s="26">
        <f t="shared" ca="1" si="21"/>
        <v>0</v>
      </c>
    </row>
    <row r="160" spans="1:14" s="16" customFormat="1" hidden="1" outlineLevel="1">
      <c r="A160" s="16">
        <f t="shared" si="24"/>
        <v>14</v>
      </c>
      <c r="B160"/>
      <c r="C160">
        <f>$F152</f>
        <v>0</v>
      </c>
      <c r="D160" s="1" t="str">
        <f t="shared" si="23"/>
        <v>T_EBITDAR - EBITDAR</v>
      </c>
      <c r="E160"/>
      <c r="F160" s="22" t="str">
        <f>_xll.EVDES(D160)</f>
        <v>EBITDAR</v>
      </c>
      <c r="G160" s="18">
        <f ca="1">SUMIFS(OFFSET('BPC Data'!$F:$F,0,Summary!G$2),'BPC Data'!$E:$E,Summary!$D160,'BPC Data'!$B:$B,Summary!$C160)</f>
        <v>0</v>
      </c>
      <c r="H160" s="315">
        <f ca="1">SUMIFS(OFFSET('BPC Data'!$F:$F,0,Summary!H$2),'BPC Data'!$E:$E,Summary!$D160,'BPC Data'!$B:$B,Summary!$C160)</f>
        <v>0</v>
      </c>
      <c r="I160" s="18">
        <f ca="1">SUMIFS(OFFSET('BPC Data'!$F:$F,0,Summary!I$2),'BPC Data'!$E:$E,Summary!$D160,'BPC Data'!$B:$B,Summary!$C160)</f>
        <v>0</v>
      </c>
      <c r="J160" s="315">
        <f ca="1">SUMIFS(OFFSET('BPC Data'!$F:$F,0,Summary!J$2),'BPC Data'!$E:$E,Summary!$D160,'BPC Data'!$B:$B,Summary!$C160)</f>
        <v>0</v>
      </c>
      <c r="K160" s="18">
        <f ca="1">SUMIFS(OFFSET('BPC Data'!$F:$F,0,Summary!K$2),'BPC Data'!$E:$E,Summary!$D160,'BPC Data'!$B:$B,Summary!$C160)</f>
        <v>0</v>
      </c>
      <c r="L160" s="315">
        <f ca="1">SUMIFS(OFFSET('BPC Data'!$F:$F,0,Summary!L$2),'BPC Data'!$E:$E,Summary!$D160,'BPC Data'!$B:$B,Summary!$C160)</f>
        <v>0</v>
      </c>
      <c r="M160" s="18">
        <f ca="1">SUMIFS(OFFSET('BPC Data'!$F:$F,0,Summary!M$2),'BPC Data'!$E:$E,Summary!$D160,'BPC Data'!$B:$B,Summary!$C160)</f>
        <v>0</v>
      </c>
      <c r="N160" s="26">
        <f t="shared" ca="1" si="21"/>
        <v>0</v>
      </c>
    </row>
    <row r="161" spans="1:14" s="16" customFormat="1" hidden="1" outlineLevel="1">
      <c r="A161" s="16">
        <f t="shared" si="24"/>
        <v>14</v>
      </c>
      <c r="B161"/>
      <c r="C161">
        <f>$F152</f>
        <v>0</v>
      </c>
      <c r="D161" s="1" t="str">
        <f t="shared" si="23"/>
        <v>T_RENT_EXP - Tenant Rent Expense</v>
      </c>
      <c r="E161"/>
      <c r="F161" s="22" t="str">
        <f>_xll.EVDES(D161)</f>
        <v>Tenant Rent Expense</v>
      </c>
      <c r="G161" s="18">
        <f ca="1">SUMIFS(OFFSET('BPC Data'!$F:$F,0,Summary!G$2),'BPC Data'!$E:$E,Summary!$D161,'BPC Data'!$B:$B,Summary!$C161)</f>
        <v>0</v>
      </c>
      <c r="H161" s="315">
        <f ca="1">SUMIFS(OFFSET('BPC Data'!$F:$F,0,Summary!H$2),'BPC Data'!$E:$E,Summary!$D161,'BPC Data'!$B:$B,Summary!$C161)</f>
        <v>0</v>
      </c>
      <c r="I161" s="18">
        <f ca="1">SUMIFS(OFFSET('BPC Data'!$F:$F,0,Summary!I$2),'BPC Data'!$E:$E,Summary!$D161,'BPC Data'!$B:$B,Summary!$C161)</f>
        <v>0</v>
      </c>
      <c r="J161" s="315">
        <f ca="1">SUMIFS(OFFSET('BPC Data'!$F:$F,0,Summary!J$2),'BPC Data'!$E:$E,Summary!$D161,'BPC Data'!$B:$B,Summary!$C161)</f>
        <v>0</v>
      </c>
      <c r="K161" s="18">
        <f ca="1">SUMIFS(OFFSET('BPC Data'!$F:$F,0,Summary!K$2),'BPC Data'!$E:$E,Summary!$D161,'BPC Data'!$B:$B,Summary!$C161)</f>
        <v>0</v>
      </c>
      <c r="L161" s="315">
        <f ca="1">SUMIFS(OFFSET('BPC Data'!$F:$F,0,Summary!L$2),'BPC Data'!$E:$E,Summary!$D161,'BPC Data'!$B:$B,Summary!$C161)</f>
        <v>0</v>
      </c>
      <c r="M161" s="18">
        <f ca="1">SUMIFS(OFFSET('BPC Data'!$F:$F,0,Summary!M$2),'BPC Data'!$E:$E,Summary!$D161,'BPC Data'!$B:$B,Summary!$C161)</f>
        <v>0</v>
      </c>
      <c r="N161" s="26">
        <f t="shared" ca="1" si="21"/>
        <v>0</v>
      </c>
    </row>
    <row r="162" spans="1:14" s="16" customFormat="1" hidden="1" outlineLevel="1">
      <c r="A162" s="16">
        <f t="shared" si="24"/>
        <v>14</v>
      </c>
      <c r="B162"/>
      <c r="C162"/>
      <c r="D162" s="1" t="str">
        <f t="shared" si="23"/>
        <v>x</v>
      </c>
      <c r="E162"/>
      <c r="F162" s="22" t="s">
        <v>0</v>
      </c>
      <c r="G162" s="12">
        <f ca="1">SUMIFS(OFFSET('BPC Data'!$F:$F,0,Summary!G$2),'BPC Data'!$E:$E,Summary!$D162,'BPC Data'!$B:$B,Summary!$C162)</f>
        <v>0</v>
      </c>
      <c r="H162" s="316">
        <f ca="1">SUMIFS(OFFSET('BPC Data'!$F:$F,0,Summary!H$2),'BPC Data'!$E:$E,Summary!$D162,'BPC Data'!$B:$B,Summary!$C162)</f>
        <v>0</v>
      </c>
      <c r="I162" s="12">
        <f ca="1">SUMIFS(OFFSET('BPC Data'!$F:$F,0,Summary!I$2),'BPC Data'!$E:$E,Summary!$D162,'BPC Data'!$B:$B,Summary!$C162)</f>
        <v>0</v>
      </c>
      <c r="J162" s="316">
        <f ca="1">SUMIFS(OFFSET('BPC Data'!$F:$F,0,Summary!J$2),'BPC Data'!$E:$E,Summary!$D162,'BPC Data'!$B:$B,Summary!$C162)</f>
        <v>0</v>
      </c>
      <c r="K162" s="12">
        <f ca="1">SUMIFS(OFFSET('BPC Data'!$F:$F,0,Summary!K$2),'BPC Data'!$E:$E,Summary!$D162,'BPC Data'!$B:$B,Summary!$C162)</f>
        <v>0</v>
      </c>
      <c r="L162" s="316">
        <f ca="1">SUMIFS(OFFSET('BPC Data'!$F:$F,0,Summary!L$2),'BPC Data'!$E:$E,Summary!$D162,'BPC Data'!$B:$B,Summary!$C162)</f>
        <v>0</v>
      </c>
      <c r="M162" s="12">
        <f ca="1">SUMIFS(OFFSET('BPC Data'!$F:$F,0,Summary!M$2),'BPC Data'!$E:$E,Summary!$D162,'BPC Data'!$B:$B,Summary!$C162)</f>
        <v>0</v>
      </c>
      <c r="N162" s="26">
        <f t="shared" ca="1" si="21"/>
        <v>0</v>
      </c>
    </row>
    <row r="163" spans="1:14" s="16" customFormat="1" hidden="1" outlineLevel="1">
      <c r="A163" s="16">
        <f>IF(AND(D163&lt;&gt;"",C163=""),A162+1,A162)</f>
        <v>15</v>
      </c>
      <c r="B163" s="5"/>
      <c r="C163" s="5"/>
      <c r="D163" s="5" t="str">
        <f t="shared" si="23"/>
        <v>x</v>
      </c>
      <c r="E163" s="5"/>
      <c r="F163" s="21">
        <f>INDEX(PropertyList!$D:$D,MATCH(Summary!$A163,PropertyList!$C:$C,0))</f>
        <v>0</v>
      </c>
      <c r="G163" s="11">
        <f ca="1">SUMIFS(OFFSET('BPC Data'!$F:$F,0,Summary!G$2),'BPC Data'!$E:$E,Summary!$D163,'BPC Data'!$B:$B,Summary!$C163)</f>
        <v>0</v>
      </c>
      <c r="H163" s="314">
        <f ca="1">SUMIFS(OFFSET('BPC Data'!$F:$F,0,Summary!H$2),'BPC Data'!$E:$E,Summary!$D163,'BPC Data'!$B:$B,Summary!$C163)</f>
        <v>0</v>
      </c>
      <c r="I163" s="11">
        <f ca="1">SUMIFS(OFFSET('BPC Data'!$F:$F,0,Summary!I$2),'BPC Data'!$E:$E,Summary!$D163,'BPC Data'!$B:$B,Summary!$C163)</f>
        <v>0</v>
      </c>
      <c r="J163" s="314">
        <f ca="1">SUMIFS(OFFSET('BPC Data'!$F:$F,0,Summary!J$2),'BPC Data'!$E:$E,Summary!$D163,'BPC Data'!$B:$B,Summary!$C163)</f>
        <v>0</v>
      </c>
      <c r="K163" s="11">
        <f ca="1">SUMIFS(OFFSET('BPC Data'!$F:$F,0,Summary!K$2),'BPC Data'!$E:$E,Summary!$D163,'BPC Data'!$B:$B,Summary!$C163)</f>
        <v>0</v>
      </c>
      <c r="L163" s="314">
        <f ca="1">SUMIFS(OFFSET('BPC Data'!$F:$F,0,Summary!L$2),'BPC Data'!$E:$E,Summary!$D163,'BPC Data'!$B:$B,Summary!$C163)</f>
        <v>0</v>
      </c>
      <c r="M163" s="11">
        <f ca="1">SUMIFS(OFFSET('BPC Data'!$F:$F,0,Summary!M$2),'BPC Data'!$E:$E,Summary!$D163,'BPC Data'!$B:$B,Summary!$C163)</f>
        <v>0</v>
      </c>
      <c r="N163" s="26">
        <f t="shared" ca="1" si="21"/>
        <v>0</v>
      </c>
    </row>
    <row r="164" spans="1:14" s="16" customFormat="1" hidden="1" outlineLevel="1">
      <c r="A164" s="16">
        <f>IF(AND(F164&lt;&gt;"",D164=""),A163+1,A163)</f>
        <v>15</v>
      </c>
      <c r="C164">
        <f>$F163</f>
        <v>0</v>
      </c>
      <c r="D164" s="3" t="str">
        <f t="shared" si="23"/>
        <v>PAY_PAT_DAYS - Total Payor Patient Days</v>
      </c>
      <c r="F164" s="22" t="str">
        <f>_xll.EVDES(D164)</f>
        <v>Total Payor Patient Days</v>
      </c>
      <c r="G164" s="18">
        <f ca="1">SUMIFS(OFFSET('BPC Data'!$F:$F,0,Summary!G$2),'BPC Data'!$E:$E,Summary!$D164,'BPC Data'!$B:$B,Summary!$C164)</f>
        <v>0</v>
      </c>
      <c r="H164" s="315">
        <f ca="1">SUMIFS(OFFSET('BPC Data'!$F:$F,0,Summary!H$2),'BPC Data'!$E:$E,Summary!$D164,'BPC Data'!$B:$B,Summary!$C164)</f>
        <v>0</v>
      </c>
      <c r="I164" s="18">
        <f ca="1">SUMIFS(OFFSET('BPC Data'!$F:$F,0,Summary!I$2),'BPC Data'!$E:$E,Summary!$D164,'BPC Data'!$B:$B,Summary!$C164)</f>
        <v>0</v>
      </c>
      <c r="J164" s="315">
        <f ca="1">SUMIFS(OFFSET('BPC Data'!$F:$F,0,Summary!J$2),'BPC Data'!$E:$E,Summary!$D164,'BPC Data'!$B:$B,Summary!$C164)</f>
        <v>0</v>
      </c>
      <c r="K164" s="18">
        <f ca="1">SUMIFS(OFFSET('BPC Data'!$F:$F,0,Summary!K$2),'BPC Data'!$E:$E,Summary!$D164,'BPC Data'!$B:$B,Summary!$C164)</f>
        <v>0</v>
      </c>
      <c r="L164" s="315">
        <f ca="1">SUMIFS(OFFSET('BPC Data'!$F:$F,0,Summary!L$2),'BPC Data'!$E:$E,Summary!$D164,'BPC Data'!$B:$B,Summary!$C164)</f>
        <v>0</v>
      </c>
      <c r="M164" s="18">
        <f ca="1">SUMIFS(OFFSET('BPC Data'!$F:$F,0,Summary!M$2),'BPC Data'!$E:$E,Summary!$D164,'BPC Data'!$B:$B,Summary!$C164)</f>
        <v>0</v>
      </c>
      <c r="N164" s="26">
        <f t="shared" ca="1" si="21"/>
        <v>0</v>
      </c>
    </row>
    <row r="165" spans="1:14" s="16" customFormat="1" hidden="1" outlineLevel="1">
      <c r="A165" s="16">
        <f t="shared" ref="A165:A173" si="25">IF(AND(F165&lt;&gt;"",D165=""),A164+1,A164)</f>
        <v>15</v>
      </c>
      <c r="C165">
        <f>$F163</f>
        <v>0</v>
      </c>
      <c r="D165" s="3" t="str">
        <f t="shared" si="23"/>
        <v>A_BEDS_TOTAL - Total Available Beds</v>
      </c>
      <c r="F165" s="22" t="str">
        <f>_xll.EVDES(D165)</f>
        <v>Total Available Beds</v>
      </c>
      <c r="G165" s="18">
        <f ca="1">SUMIFS(OFFSET('BPC Data'!$F:$F,0,Summary!G$2),'BPC Data'!$E:$E,Summary!$D165,'BPC Data'!$B:$B,Summary!$C165)</f>
        <v>0</v>
      </c>
      <c r="H165" s="315">
        <f ca="1">SUMIFS(OFFSET('BPC Data'!$F:$F,0,Summary!H$2),'BPC Data'!$E:$E,Summary!$D165,'BPC Data'!$B:$B,Summary!$C165)</f>
        <v>0</v>
      </c>
      <c r="I165" s="18">
        <f ca="1">SUMIFS(OFFSET('BPC Data'!$F:$F,0,Summary!I$2),'BPC Data'!$E:$E,Summary!$D165,'BPC Data'!$B:$B,Summary!$C165)</f>
        <v>0</v>
      </c>
      <c r="J165" s="315">
        <f ca="1">SUMIFS(OFFSET('BPC Data'!$F:$F,0,Summary!J$2),'BPC Data'!$E:$E,Summary!$D165,'BPC Data'!$B:$B,Summary!$C165)</f>
        <v>0</v>
      </c>
      <c r="K165" s="18">
        <f ca="1">SUMIFS(OFFSET('BPC Data'!$F:$F,0,Summary!K$2),'BPC Data'!$E:$E,Summary!$D165,'BPC Data'!$B:$B,Summary!$C165)</f>
        <v>0</v>
      </c>
      <c r="L165" s="315">
        <f ca="1">SUMIFS(OFFSET('BPC Data'!$F:$F,0,Summary!L$2),'BPC Data'!$E:$E,Summary!$D165,'BPC Data'!$B:$B,Summary!$C165)</f>
        <v>0</v>
      </c>
      <c r="M165" s="18">
        <f ca="1">SUMIFS(OFFSET('BPC Data'!$F:$F,0,Summary!M$2),'BPC Data'!$E:$E,Summary!$D165,'BPC Data'!$B:$B,Summary!$C165)</f>
        <v>0</v>
      </c>
      <c r="N165" s="26">
        <f t="shared" ca="1" si="21"/>
        <v>0</v>
      </c>
    </row>
    <row r="166" spans="1:14" s="16" customFormat="1" hidden="1" outlineLevel="1">
      <c r="A166" s="16">
        <f t="shared" si="25"/>
        <v>15</v>
      </c>
      <c r="B166"/>
      <c r="C166">
        <f>$F163</f>
        <v>0</v>
      </c>
      <c r="D166" s="3" t="str">
        <f t="shared" si="23"/>
        <v>T_REVENUES - Total Tenant Revenues</v>
      </c>
      <c r="E166"/>
      <c r="F166" s="22" t="str">
        <f>_xll.EVDES(D166)</f>
        <v>Total Tenant Revenues</v>
      </c>
      <c r="G166" s="18">
        <f ca="1">SUMIFS(OFFSET('BPC Data'!$F:$F,0,Summary!G$2),'BPC Data'!$E:$E,Summary!$D166,'BPC Data'!$B:$B,Summary!$C166)</f>
        <v>0</v>
      </c>
      <c r="H166" s="315">
        <f ca="1">SUMIFS(OFFSET('BPC Data'!$F:$F,0,Summary!H$2),'BPC Data'!$E:$E,Summary!$D166,'BPC Data'!$B:$B,Summary!$C166)</f>
        <v>0</v>
      </c>
      <c r="I166" s="18">
        <f ca="1">SUMIFS(OFFSET('BPC Data'!$F:$F,0,Summary!I$2),'BPC Data'!$E:$E,Summary!$D166,'BPC Data'!$B:$B,Summary!$C166)</f>
        <v>0</v>
      </c>
      <c r="J166" s="315">
        <f ca="1">SUMIFS(OFFSET('BPC Data'!$F:$F,0,Summary!J$2),'BPC Data'!$E:$E,Summary!$D166,'BPC Data'!$B:$B,Summary!$C166)</f>
        <v>0</v>
      </c>
      <c r="K166" s="18">
        <f ca="1">SUMIFS(OFFSET('BPC Data'!$F:$F,0,Summary!K$2),'BPC Data'!$E:$E,Summary!$D166,'BPC Data'!$B:$B,Summary!$C166)</f>
        <v>0</v>
      </c>
      <c r="L166" s="315">
        <f ca="1">SUMIFS(OFFSET('BPC Data'!$F:$F,0,Summary!L$2),'BPC Data'!$E:$E,Summary!$D166,'BPC Data'!$B:$B,Summary!$C166)</f>
        <v>0</v>
      </c>
      <c r="M166" s="18">
        <f ca="1">SUMIFS(OFFSET('BPC Data'!$F:$F,0,Summary!M$2),'BPC Data'!$E:$E,Summary!$D166,'BPC Data'!$B:$B,Summary!$C166)</f>
        <v>0</v>
      </c>
      <c r="N166" s="26">
        <f t="shared" ca="1" si="21"/>
        <v>0</v>
      </c>
    </row>
    <row r="167" spans="1:14" s="16" customFormat="1" hidden="1" outlineLevel="1">
      <c r="A167" s="16">
        <f t="shared" si="25"/>
        <v>15</v>
      </c>
      <c r="B167"/>
      <c r="C167">
        <f>$F163</f>
        <v>0</v>
      </c>
      <c r="D167" s="3" t="str">
        <f t="shared" si="23"/>
        <v>T_OPEX - Tenant Operating Expenses</v>
      </c>
      <c r="E167"/>
      <c r="F167" s="22" t="str">
        <f>_xll.EVDES(D167)</f>
        <v>Tenant Operating Expenses</v>
      </c>
      <c r="G167" s="18">
        <f ca="1">SUMIFS(OFFSET('BPC Data'!$F:$F,0,Summary!G$2),'BPC Data'!$E:$E,Summary!$D167,'BPC Data'!$B:$B,Summary!$C167)</f>
        <v>0</v>
      </c>
      <c r="H167" s="315">
        <f ca="1">SUMIFS(OFFSET('BPC Data'!$F:$F,0,Summary!H$2),'BPC Data'!$E:$E,Summary!$D167,'BPC Data'!$B:$B,Summary!$C167)</f>
        <v>0</v>
      </c>
      <c r="I167" s="18">
        <f ca="1">SUMIFS(OFFSET('BPC Data'!$F:$F,0,Summary!I$2),'BPC Data'!$E:$E,Summary!$D167,'BPC Data'!$B:$B,Summary!$C167)</f>
        <v>0</v>
      </c>
      <c r="J167" s="315">
        <f ca="1">SUMIFS(OFFSET('BPC Data'!$F:$F,0,Summary!J$2),'BPC Data'!$E:$E,Summary!$D167,'BPC Data'!$B:$B,Summary!$C167)</f>
        <v>0</v>
      </c>
      <c r="K167" s="18">
        <f ca="1">SUMIFS(OFFSET('BPC Data'!$F:$F,0,Summary!K$2),'BPC Data'!$E:$E,Summary!$D167,'BPC Data'!$B:$B,Summary!$C167)</f>
        <v>0</v>
      </c>
      <c r="L167" s="315">
        <f ca="1">SUMIFS(OFFSET('BPC Data'!$F:$F,0,Summary!L$2),'BPC Data'!$E:$E,Summary!$D167,'BPC Data'!$B:$B,Summary!$C167)</f>
        <v>0</v>
      </c>
      <c r="M167" s="18">
        <f ca="1">SUMIFS(OFFSET('BPC Data'!$F:$F,0,Summary!M$2),'BPC Data'!$E:$E,Summary!$D167,'BPC Data'!$B:$B,Summary!$C167)</f>
        <v>0</v>
      </c>
      <c r="N167" s="26">
        <f t="shared" ca="1" si="21"/>
        <v>0</v>
      </c>
    </row>
    <row r="168" spans="1:14" s="16" customFormat="1" hidden="1" outlineLevel="1">
      <c r="A168" s="16">
        <f t="shared" si="25"/>
        <v>15</v>
      </c>
      <c r="B168"/>
      <c r="C168">
        <f>$F163</f>
        <v>0</v>
      </c>
      <c r="D168" s="3" t="str">
        <f t="shared" si="23"/>
        <v>T_BAD_DEBT - Tenant Bad Debt Expense</v>
      </c>
      <c r="E168"/>
      <c r="F168" s="22" t="str">
        <f>_xll.EVDES(D168)</f>
        <v>Tenant Bad Debt Expense</v>
      </c>
      <c r="G168" s="18">
        <f ca="1">SUMIFS(OFFSET('BPC Data'!$F:$F,0,Summary!G$2),'BPC Data'!$E:$E,Summary!$D168,'BPC Data'!$B:$B,Summary!$C168)</f>
        <v>0</v>
      </c>
      <c r="H168" s="315">
        <f ca="1">SUMIFS(OFFSET('BPC Data'!$F:$F,0,Summary!H$2),'BPC Data'!$E:$E,Summary!$D168,'BPC Data'!$B:$B,Summary!$C168)</f>
        <v>0</v>
      </c>
      <c r="I168" s="18">
        <f ca="1">SUMIFS(OFFSET('BPC Data'!$F:$F,0,Summary!I$2),'BPC Data'!$E:$E,Summary!$D168,'BPC Data'!$B:$B,Summary!$C168)</f>
        <v>0</v>
      </c>
      <c r="J168" s="315">
        <f ca="1">SUMIFS(OFFSET('BPC Data'!$F:$F,0,Summary!J$2),'BPC Data'!$E:$E,Summary!$D168,'BPC Data'!$B:$B,Summary!$C168)</f>
        <v>0</v>
      </c>
      <c r="K168" s="18">
        <f ca="1">SUMIFS(OFFSET('BPC Data'!$F:$F,0,Summary!K$2),'BPC Data'!$E:$E,Summary!$D168,'BPC Data'!$B:$B,Summary!$C168)</f>
        <v>0</v>
      </c>
      <c r="L168" s="315">
        <f ca="1">SUMIFS(OFFSET('BPC Data'!$F:$F,0,Summary!L$2),'BPC Data'!$E:$E,Summary!$D168,'BPC Data'!$B:$B,Summary!$C168)</f>
        <v>0</v>
      </c>
      <c r="M168" s="18">
        <f ca="1">SUMIFS(OFFSET('BPC Data'!$F:$F,0,Summary!M$2),'BPC Data'!$E:$E,Summary!$D168,'BPC Data'!$B:$B,Summary!$C168)</f>
        <v>0</v>
      </c>
      <c r="N168" s="26">
        <f t="shared" ca="1" si="21"/>
        <v>0</v>
      </c>
    </row>
    <row r="169" spans="1:14" s="16" customFormat="1" hidden="1" outlineLevel="1">
      <c r="A169" s="16">
        <f t="shared" si="25"/>
        <v>15</v>
      </c>
      <c r="B169"/>
      <c r="C169">
        <f>$F163</f>
        <v>0</v>
      </c>
      <c r="D169" s="2" t="str">
        <f t="shared" si="23"/>
        <v>T_EBITDARM - EBITDARM</v>
      </c>
      <c r="E169"/>
      <c r="F169" s="22" t="str">
        <f>_xll.EVDES(D169)</f>
        <v>EBITDARM</v>
      </c>
      <c r="G169" s="18">
        <f ca="1">SUMIFS(OFFSET('BPC Data'!$F:$F,0,Summary!G$2),'BPC Data'!$E:$E,Summary!$D169,'BPC Data'!$B:$B,Summary!$C169)</f>
        <v>0</v>
      </c>
      <c r="H169" s="315">
        <f ca="1">SUMIFS(OFFSET('BPC Data'!$F:$F,0,Summary!H$2),'BPC Data'!$E:$E,Summary!$D169,'BPC Data'!$B:$B,Summary!$C169)</f>
        <v>0</v>
      </c>
      <c r="I169" s="18">
        <f ca="1">SUMIFS(OFFSET('BPC Data'!$F:$F,0,Summary!I$2),'BPC Data'!$E:$E,Summary!$D169,'BPC Data'!$B:$B,Summary!$C169)</f>
        <v>0</v>
      </c>
      <c r="J169" s="315">
        <f ca="1">SUMIFS(OFFSET('BPC Data'!$F:$F,0,Summary!J$2),'BPC Data'!$E:$E,Summary!$D169,'BPC Data'!$B:$B,Summary!$C169)</f>
        <v>0</v>
      </c>
      <c r="K169" s="18">
        <f ca="1">SUMIFS(OFFSET('BPC Data'!$F:$F,0,Summary!K$2),'BPC Data'!$E:$E,Summary!$D169,'BPC Data'!$B:$B,Summary!$C169)</f>
        <v>0</v>
      </c>
      <c r="L169" s="315">
        <f ca="1">SUMIFS(OFFSET('BPC Data'!$F:$F,0,Summary!L$2),'BPC Data'!$E:$E,Summary!$D169,'BPC Data'!$B:$B,Summary!$C169)</f>
        <v>0</v>
      </c>
      <c r="M169" s="18">
        <f ca="1">SUMIFS(OFFSET('BPC Data'!$F:$F,0,Summary!M$2),'BPC Data'!$E:$E,Summary!$D169,'BPC Data'!$B:$B,Summary!$C169)</f>
        <v>0</v>
      </c>
      <c r="N169" s="26">
        <f t="shared" ca="1" si="21"/>
        <v>0</v>
      </c>
    </row>
    <row r="170" spans="1:14" s="16" customFormat="1" hidden="1" outlineLevel="1">
      <c r="A170" s="16">
        <f t="shared" si="25"/>
        <v>15</v>
      </c>
      <c r="B170"/>
      <c r="C170">
        <f>$F163</f>
        <v>0</v>
      </c>
      <c r="D170" s="2" t="str">
        <f t="shared" si="23"/>
        <v>T_MGMT_FEE - Tenant Management Fee - Actual</v>
      </c>
      <c r="E170"/>
      <c r="F170" s="22" t="str">
        <f>_xll.EVDES(D170)</f>
        <v>Tenant Management Fee - Actual</v>
      </c>
      <c r="G170" s="18">
        <f ca="1">SUMIFS(OFFSET('BPC Data'!$F:$F,0,Summary!G$2),'BPC Data'!$E:$E,Summary!$D170,'BPC Data'!$B:$B,Summary!$C170)</f>
        <v>0</v>
      </c>
      <c r="H170" s="315">
        <f ca="1">SUMIFS(OFFSET('BPC Data'!$F:$F,0,Summary!H$2),'BPC Data'!$E:$E,Summary!$D170,'BPC Data'!$B:$B,Summary!$C170)</f>
        <v>0</v>
      </c>
      <c r="I170" s="18">
        <f ca="1">SUMIFS(OFFSET('BPC Data'!$F:$F,0,Summary!I$2),'BPC Data'!$E:$E,Summary!$D170,'BPC Data'!$B:$B,Summary!$C170)</f>
        <v>0</v>
      </c>
      <c r="J170" s="315">
        <f ca="1">SUMIFS(OFFSET('BPC Data'!$F:$F,0,Summary!J$2),'BPC Data'!$E:$E,Summary!$D170,'BPC Data'!$B:$B,Summary!$C170)</f>
        <v>0</v>
      </c>
      <c r="K170" s="18">
        <f ca="1">SUMIFS(OFFSET('BPC Data'!$F:$F,0,Summary!K$2),'BPC Data'!$E:$E,Summary!$D170,'BPC Data'!$B:$B,Summary!$C170)</f>
        <v>0</v>
      </c>
      <c r="L170" s="315">
        <f ca="1">SUMIFS(OFFSET('BPC Data'!$F:$F,0,Summary!L$2),'BPC Data'!$E:$E,Summary!$D170,'BPC Data'!$B:$B,Summary!$C170)</f>
        <v>0</v>
      </c>
      <c r="M170" s="18">
        <f ca="1">SUMIFS(OFFSET('BPC Data'!$F:$F,0,Summary!M$2),'BPC Data'!$E:$E,Summary!$D170,'BPC Data'!$B:$B,Summary!$C170)</f>
        <v>0</v>
      </c>
      <c r="N170" s="26">
        <f t="shared" ca="1" si="21"/>
        <v>0</v>
      </c>
    </row>
    <row r="171" spans="1:14" s="16" customFormat="1" hidden="1" outlineLevel="1">
      <c r="A171" s="16">
        <f t="shared" si="25"/>
        <v>15</v>
      </c>
      <c r="B171"/>
      <c r="C171">
        <f>$F163</f>
        <v>0</v>
      </c>
      <c r="D171" s="1" t="str">
        <f t="shared" si="23"/>
        <v>T_EBITDAR - EBITDAR</v>
      </c>
      <c r="E171"/>
      <c r="F171" s="22" t="str">
        <f>_xll.EVDES(D171)</f>
        <v>EBITDAR</v>
      </c>
      <c r="G171" s="18">
        <f ca="1">SUMIFS(OFFSET('BPC Data'!$F:$F,0,Summary!G$2),'BPC Data'!$E:$E,Summary!$D171,'BPC Data'!$B:$B,Summary!$C171)</f>
        <v>0</v>
      </c>
      <c r="H171" s="315">
        <f ca="1">SUMIFS(OFFSET('BPC Data'!$F:$F,0,Summary!H$2),'BPC Data'!$E:$E,Summary!$D171,'BPC Data'!$B:$B,Summary!$C171)</f>
        <v>0</v>
      </c>
      <c r="I171" s="18">
        <f ca="1">SUMIFS(OFFSET('BPC Data'!$F:$F,0,Summary!I$2),'BPC Data'!$E:$E,Summary!$D171,'BPC Data'!$B:$B,Summary!$C171)</f>
        <v>0</v>
      </c>
      <c r="J171" s="315">
        <f ca="1">SUMIFS(OFFSET('BPC Data'!$F:$F,0,Summary!J$2),'BPC Data'!$E:$E,Summary!$D171,'BPC Data'!$B:$B,Summary!$C171)</f>
        <v>0</v>
      </c>
      <c r="K171" s="18">
        <f ca="1">SUMIFS(OFFSET('BPC Data'!$F:$F,0,Summary!K$2),'BPC Data'!$E:$E,Summary!$D171,'BPC Data'!$B:$B,Summary!$C171)</f>
        <v>0</v>
      </c>
      <c r="L171" s="315">
        <f ca="1">SUMIFS(OFFSET('BPC Data'!$F:$F,0,Summary!L$2),'BPC Data'!$E:$E,Summary!$D171,'BPC Data'!$B:$B,Summary!$C171)</f>
        <v>0</v>
      </c>
      <c r="M171" s="18">
        <f ca="1">SUMIFS(OFFSET('BPC Data'!$F:$F,0,Summary!M$2),'BPC Data'!$E:$E,Summary!$D171,'BPC Data'!$B:$B,Summary!$C171)</f>
        <v>0</v>
      </c>
      <c r="N171" s="26">
        <f t="shared" ca="1" si="21"/>
        <v>0</v>
      </c>
    </row>
    <row r="172" spans="1:14" s="16" customFormat="1" hidden="1" outlineLevel="1">
      <c r="A172" s="16">
        <f t="shared" si="25"/>
        <v>15</v>
      </c>
      <c r="B172"/>
      <c r="C172">
        <f>$F163</f>
        <v>0</v>
      </c>
      <c r="D172" s="1" t="str">
        <f t="shared" si="23"/>
        <v>T_RENT_EXP - Tenant Rent Expense</v>
      </c>
      <c r="E172"/>
      <c r="F172" s="22" t="str">
        <f>_xll.EVDES(D172)</f>
        <v>Tenant Rent Expense</v>
      </c>
      <c r="G172" s="18">
        <f ca="1">SUMIFS(OFFSET('BPC Data'!$F:$F,0,Summary!G$2),'BPC Data'!$E:$E,Summary!$D172,'BPC Data'!$B:$B,Summary!$C172)</f>
        <v>0</v>
      </c>
      <c r="H172" s="315">
        <f ca="1">SUMIFS(OFFSET('BPC Data'!$F:$F,0,Summary!H$2),'BPC Data'!$E:$E,Summary!$D172,'BPC Data'!$B:$B,Summary!$C172)</f>
        <v>0</v>
      </c>
      <c r="I172" s="18">
        <f ca="1">SUMIFS(OFFSET('BPC Data'!$F:$F,0,Summary!I$2),'BPC Data'!$E:$E,Summary!$D172,'BPC Data'!$B:$B,Summary!$C172)</f>
        <v>0</v>
      </c>
      <c r="J172" s="315">
        <f ca="1">SUMIFS(OFFSET('BPC Data'!$F:$F,0,Summary!J$2),'BPC Data'!$E:$E,Summary!$D172,'BPC Data'!$B:$B,Summary!$C172)</f>
        <v>0</v>
      </c>
      <c r="K172" s="18">
        <f ca="1">SUMIFS(OFFSET('BPC Data'!$F:$F,0,Summary!K$2),'BPC Data'!$E:$E,Summary!$D172,'BPC Data'!$B:$B,Summary!$C172)</f>
        <v>0</v>
      </c>
      <c r="L172" s="315">
        <f ca="1">SUMIFS(OFFSET('BPC Data'!$F:$F,0,Summary!L$2),'BPC Data'!$E:$E,Summary!$D172,'BPC Data'!$B:$B,Summary!$C172)</f>
        <v>0</v>
      </c>
      <c r="M172" s="18">
        <f ca="1">SUMIFS(OFFSET('BPC Data'!$F:$F,0,Summary!M$2),'BPC Data'!$E:$E,Summary!$D172,'BPC Data'!$B:$B,Summary!$C172)</f>
        <v>0</v>
      </c>
      <c r="N172" s="26">
        <f t="shared" ca="1" si="21"/>
        <v>0</v>
      </c>
    </row>
    <row r="173" spans="1:14" s="16" customFormat="1" hidden="1" outlineLevel="1">
      <c r="A173" s="16">
        <f t="shared" si="25"/>
        <v>15</v>
      </c>
      <c r="B173"/>
      <c r="C173"/>
      <c r="D173" s="1" t="str">
        <f t="shared" si="23"/>
        <v>x</v>
      </c>
      <c r="E173"/>
      <c r="F173" s="22" t="s">
        <v>0</v>
      </c>
      <c r="G173" s="12">
        <f ca="1">SUMIFS(OFFSET('BPC Data'!$F:$F,0,Summary!G$2),'BPC Data'!$E:$E,Summary!$D173,'BPC Data'!$B:$B,Summary!$C173)</f>
        <v>0</v>
      </c>
      <c r="H173" s="316">
        <f ca="1">SUMIFS(OFFSET('BPC Data'!$F:$F,0,Summary!H$2),'BPC Data'!$E:$E,Summary!$D173,'BPC Data'!$B:$B,Summary!$C173)</f>
        <v>0</v>
      </c>
      <c r="I173" s="12">
        <f ca="1">SUMIFS(OFFSET('BPC Data'!$F:$F,0,Summary!I$2),'BPC Data'!$E:$E,Summary!$D173,'BPC Data'!$B:$B,Summary!$C173)</f>
        <v>0</v>
      </c>
      <c r="J173" s="316">
        <f ca="1">SUMIFS(OFFSET('BPC Data'!$F:$F,0,Summary!J$2),'BPC Data'!$E:$E,Summary!$D173,'BPC Data'!$B:$B,Summary!$C173)</f>
        <v>0</v>
      </c>
      <c r="K173" s="12">
        <f ca="1">SUMIFS(OFFSET('BPC Data'!$F:$F,0,Summary!K$2),'BPC Data'!$E:$E,Summary!$D173,'BPC Data'!$B:$B,Summary!$C173)</f>
        <v>0</v>
      </c>
      <c r="L173" s="316">
        <f ca="1">SUMIFS(OFFSET('BPC Data'!$F:$F,0,Summary!L$2),'BPC Data'!$E:$E,Summary!$D173,'BPC Data'!$B:$B,Summary!$C173)</f>
        <v>0</v>
      </c>
      <c r="M173" s="12">
        <f ca="1">SUMIFS(OFFSET('BPC Data'!$F:$F,0,Summary!M$2),'BPC Data'!$E:$E,Summary!$D173,'BPC Data'!$B:$B,Summary!$C173)</f>
        <v>0</v>
      </c>
      <c r="N173" s="26">
        <f t="shared" ca="1" si="21"/>
        <v>0</v>
      </c>
    </row>
    <row r="174" spans="1:14" s="16" customFormat="1" hidden="1" outlineLevel="1">
      <c r="A174" s="16">
        <f>IF(AND(D174&lt;&gt;"",C174=""),A173+1,A173)</f>
        <v>16</v>
      </c>
      <c r="B174" s="5"/>
      <c r="C174" s="5"/>
      <c r="D174" s="5" t="str">
        <f t="shared" si="23"/>
        <v>x</v>
      </c>
      <c r="E174" s="5"/>
      <c r="F174" s="21">
        <f>INDEX(PropertyList!$D:$D,MATCH(Summary!$A174,PropertyList!$C:$C,0))</f>
        <v>0</v>
      </c>
      <c r="G174" s="11">
        <f ca="1">SUMIFS(OFFSET('BPC Data'!$F:$F,0,Summary!G$2),'BPC Data'!$E:$E,Summary!$D174,'BPC Data'!$B:$B,Summary!$C174)</f>
        <v>0</v>
      </c>
      <c r="H174" s="314">
        <f ca="1">SUMIFS(OFFSET('BPC Data'!$F:$F,0,Summary!H$2),'BPC Data'!$E:$E,Summary!$D174,'BPC Data'!$B:$B,Summary!$C174)</f>
        <v>0</v>
      </c>
      <c r="I174" s="11">
        <f ca="1">SUMIFS(OFFSET('BPC Data'!$F:$F,0,Summary!I$2),'BPC Data'!$E:$E,Summary!$D174,'BPC Data'!$B:$B,Summary!$C174)</f>
        <v>0</v>
      </c>
      <c r="J174" s="314">
        <f ca="1">SUMIFS(OFFSET('BPC Data'!$F:$F,0,Summary!J$2),'BPC Data'!$E:$E,Summary!$D174,'BPC Data'!$B:$B,Summary!$C174)</f>
        <v>0</v>
      </c>
      <c r="K174" s="11">
        <f ca="1">SUMIFS(OFFSET('BPC Data'!$F:$F,0,Summary!K$2),'BPC Data'!$E:$E,Summary!$D174,'BPC Data'!$B:$B,Summary!$C174)</f>
        <v>0</v>
      </c>
      <c r="L174" s="314">
        <f ca="1">SUMIFS(OFFSET('BPC Data'!$F:$F,0,Summary!L$2),'BPC Data'!$E:$E,Summary!$D174,'BPC Data'!$B:$B,Summary!$C174)</f>
        <v>0</v>
      </c>
      <c r="M174" s="11">
        <f ca="1">SUMIFS(OFFSET('BPC Data'!$F:$F,0,Summary!M$2),'BPC Data'!$E:$E,Summary!$D174,'BPC Data'!$B:$B,Summary!$C174)</f>
        <v>0</v>
      </c>
      <c r="N174" s="26">
        <f t="shared" ca="1" si="21"/>
        <v>0</v>
      </c>
    </row>
    <row r="175" spans="1:14" s="16" customFormat="1" hidden="1" outlineLevel="1">
      <c r="A175" s="16">
        <f>IF(AND(F175&lt;&gt;"",D175=""),A174+1,A174)</f>
        <v>16</v>
      </c>
      <c r="C175">
        <f>$F174</f>
        <v>0</v>
      </c>
      <c r="D175" s="3" t="str">
        <f t="shared" si="23"/>
        <v>PAY_PAT_DAYS - Total Payor Patient Days</v>
      </c>
      <c r="F175" s="22" t="str">
        <f>_xll.EVDES(D175)</f>
        <v>Total Payor Patient Days</v>
      </c>
      <c r="G175" s="18">
        <f ca="1">SUMIFS(OFFSET('BPC Data'!$F:$F,0,Summary!G$2),'BPC Data'!$E:$E,Summary!$D175,'BPC Data'!$B:$B,Summary!$C175)</f>
        <v>0</v>
      </c>
      <c r="H175" s="315">
        <f ca="1">SUMIFS(OFFSET('BPC Data'!$F:$F,0,Summary!H$2),'BPC Data'!$E:$E,Summary!$D175,'BPC Data'!$B:$B,Summary!$C175)</f>
        <v>0</v>
      </c>
      <c r="I175" s="18">
        <f ca="1">SUMIFS(OFFSET('BPC Data'!$F:$F,0,Summary!I$2),'BPC Data'!$E:$E,Summary!$D175,'BPC Data'!$B:$B,Summary!$C175)</f>
        <v>0</v>
      </c>
      <c r="J175" s="315">
        <f ca="1">SUMIFS(OFFSET('BPC Data'!$F:$F,0,Summary!J$2),'BPC Data'!$E:$E,Summary!$D175,'BPC Data'!$B:$B,Summary!$C175)</f>
        <v>0</v>
      </c>
      <c r="K175" s="18">
        <f ca="1">SUMIFS(OFFSET('BPC Data'!$F:$F,0,Summary!K$2),'BPC Data'!$E:$E,Summary!$D175,'BPC Data'!$B:$B,Summary!$C175)</f>
        <v>0</v>
      </c>
      <c r="L175" s="315">
        <f ca="1">SUMIFS(OFFSET('BPC Data'!$F:$F,0,Summary!L$2),'BPC Data'!$E:$E,Summary!$D175,'BPC Data'!$B:$B,Summary!$C175)</f>
        <v>0</v>
      </c>
      <c r="M175" s="18">
        <f ca="1">SUMIFS(OFFSET('BPC Data'!$F:$F,0,Summary!M$2),'BPC Data'!$E:$E,Summary!$D175,'BPC Data'!$B:$B,Summary!$C175)</f>
        <v>0</v>
      </c>
      <c r="N175" s="26">
        <f t="shared" ca="1" si="21"/>
        <v>0</v>
      </c>
    </row>
    <row r="176" spans="1:14" s="16" customFormat="1" hidden="1" outlineLevel="1">
      <c r="A176" s="16">
        <f t="shared" ref="A176:A184" si="26">IF(AND(F176&lt;&gt;"",D176=""),A175+1,A175)</f>
        <v>16</v>
      </c>
      <c r="C176">
        <f>$F174</f>
        <v>0</v>
      </c>
      <c r="D176" s="3" t="str">
        <f t="shared" si="23"/>
        <v>A_BEDS_TOTAL - Total Available Beds</v>
      </c>
      <c r="F176" s="22" t="str">
        <f>_xll.EVDES(D176)</f>
        <v>Total Available Beds</v>
      </c>
      <c r="G176" s="18">
        <f ca="1">SUMIFS(OFFSET('BPC Data'!$F:$F,0,Summary!G$2),'BPC Data'!$E:$E,Summary!$D176,'BPC Data'!$B:$B,Summary!$C176)</f>
        <v>0</v>
      </c>
      <c r="H176" s="315">
        <f ca="1">SUMIFS(OFFSET('BPC Data'!$F:$F,0,Summary!H$2),'BPC Data'!$E:$E,Summary!$D176,'BPC Data'!$B:$B,Summary!$C176)</f>
        <v>0</v>
      </c>
      <c r="I176" s="18">
        <f ca="1">SUMIFS(OFFSET('BPC Data'!$F:$F,0,Summary!I$2),'BPC Data'!$E:$E,Summary!$D176,'BPC Data'!$B:$B,Summary!$C176)</f>
        <v>0</v>
      </c>
      <c r="J176" s="315">
        <f ca="1">SUMIFS(OFFSET('BPC Data'!$F:$F,0,Summary!J$2),'BPC Data'!$E:$E,Summary!$D176,'BPC Data'!$B:$B,Summary!$C176)</f>
        <v>0</v>
      </c>
      <c r="K176" s="18">
        <f ca="1">SUMIFS(OFFSET('BPC Data'!$F:$F,0,Summary!K$2),'BPC Data'!$E:$E,Summary!$D176,'BPC Data'!$B:$B,Summary!$C176)</f>
        <v>0</v>
      </c>
      <c r="L176" s="315">
        <f ca="1">SUMIFS(OFFSET('BPC Data'!$F:$F,0,Summary!L$2),'BPC Data'!$E:$E,Summary!$D176,'BPC Data'!$B:$B,Summary!$C176)</f>
        <v>0</v>
      </c>
      <c r="M176" s="18">
        <f ca="1">SUMIFS(OFFSET('BPC Data'!$F:$F,0,Summary!M$2),'BPC Data'!$E:$E,Summary!$D176,'BPC Data'!$B:$B,Summary!$C176)</f>
        <v>0</v>
      </c>
      <c r="N176" s="26">
        <f t="shared" ca="1" si="21"/>
        <v>0</v>
      </c>
    </row>
    <row r="177" spans="1:14" s="16" customFormat="1" hidden="1" outlineLevel="1">
      <c r="A177" s="16">
        <f t="shared" si="26"/>
        <v>16</v>
      </c>
      <c r="B177"/>
      <c r="C177">
        <f>$F174</f>
        <v>0</v>
      </c>
      <c r="D177" s="3" t="str">
        <f t="shared" si="23"/>
        <v>T_REVENUES - Total Tenant Revenues</v>
      </c>
      <c r="E177"/>
      <c r="F177" s="22" t="str">
        <f>_xll.EVDES(D177)</f>
        <v>Total Tenant Revenues</v>
      </c>
      <c r="G177" s="18">
        <f ca="1">SUMIFS(OFFSET('BPC Data'!$F:$F,0,Summary!G$2),'BPC Data'!$E:$E,Summary!$D177,'BPC Data'!$B:$B,Summary!$C177)</f>
        <v>0</v>
      </c>
      <c r="H177" s="315">
        <f ca="1">SUMIFS(OFFSET('BPC Data'!$F:$F,0,Summary!H$2),'BPC Data'!$E:$E,Summary!$D177,'BPC Data'!$B:$B,Summary!$C177)</f>
        <v>0</v>
      </c>
      <c r="I177" s="18">
        <f ca="1">SUMIFS(OFFSET('BPC Data'!$F:$F,0,Summary!I$2),'BPC Data'!$E:$E,Summary!$D177,'BPC Data'!$B:$B,Summary!$C177)</f>
        <v>0</v>
      </c>
      <c r="J177" s="315">
        <f ca="1">SUMIFS(OFFSET('BPC Data'!$F:$F,0,Summary!J$2),'BPC Data'!$E:$E,Summary!$D177,'BPC Data'!$B:$B,Summary!$C177)</f>
        <v>0</v>
      </c>
      <c r="K177" s="18">
        <f ca="1">SUMIFS(OFFSET('BPC Data'!$F:$F,0,Summary!K$2),'BPC Data'!$E:$E,Summary!$D177,'BPC Data'!$B:$B,Summary!$C177)</f>
        <v>0</v>
      </c>
      <c r="L177" s="315">
        <f ca="1">SUMIFS(OFFSET('BPC Data'!$F:$F,0,Summary!L$2),'BPC Data'!$E:$E,Summary!$D177,'BPC Data'!$B:$B,Summary!$C177)</f>
        <v>0</v>
      </c>
      <c r="M177" s="18">
        <f ca="1">SUMIFS(OFFSET('BPC Data'!$F:$F,0,Summary!M$2),'BPC Data'!$E:$E,Summary!$D177,'BPC Data'!$B:$B,Summary!$C177)</f>
        <v>0</v>
      </c>
      <c r="N177" s="26">
        <f t="shared" ca="1" si="21"/>
        <v>0</v>
      </c>
    </row>
    <row r="178" spans="1:14" s="16" customFormat="1" hidden="1" outlineLevel="1">
      <c r="A178" s="16">
        <f t="shared" si="26"/>
        <v>16</v>
      </c>
      <c r="B178"/>
      <c r="C178">
        <f>$F174</f>
        <v>0</v>
      </c>
      <c r="D178" s="3" t="str">
        <f t="shared" si="23"/>
        <v>T_OPEX - Tenant Operating Expenses</v>
      </c>
      <c r="E178"/>
      <c r="F178" s="22" t="str">
        <f>_xll.EVDES(D178)</f>
        <v>Tenant Operating Expenses</v>
      </c>
      <c r="G178" s="18">
        <f ca="1">SUMIFS(OFFSET('BPC Data'!$F:$F,0,Summary!G$2),'BPC Data'!$E:$E,Summary!$D178,'BPC Data'!$B:$B,Summary!$C178)</f>
        <v>0</v>
      </c>
      <c r="H178" s="315">
        <f ca="1">SUMIFS(OFFSET('BPC Data'!$F:$F,0,Summary!H$2),'BPC Data'!$E:$E,Summary!$D178,'BPC Data'!$B:$B,Summary!$C178)</f>
        <v>0</v>
      </c>
      <c r="I178" s="18">
        <f ca="1">SUMIFS(OFFSET('BPC Data'!$F:$F,0,Summary!I$2),'BPC Data'!$E:$E,Summary!$D178,'BPC Data'!$B:$B,Summary!$C178)</f>
        <v>0</v>
      </c>
      <c r="J178" s="315">
        <f ca="1">SUMIFS(OFFSET('BPC Data'!$F:$F,0,Summary!J$2),'BPC Data'!$E:$E,Summary!$D178,'BPC Data'!$B:$B,Summary!$C178)</f>
        <v>0</v>
      </c>
      <c r="K178" s="18">
        <f ca="1">SUMIFS(OFFSET('BPC Data'!$F:$F,0,Summary!K$2),'BPC Data'!$E:$E,Summary!$D178,'BPC Data'!$B:$B,Summary!$C178)</f>
        <v>0</v>
      </c>
      <c r="L178" s="315">
        <f ca="1">SUMIFS(OFFSET('BPC Data'!$F:$F,0,Summary!L$2),'BPC Data'!$E:$E,Summary!$D178,'BPC Data'!$B:$B,Summary!$C178)</f>
        <v>0</v>
      </c>
      <c r="M178" s="18">
        <f ca="1">SUMIFS(OFFSET('BPC Data'!$F:$F,0,Summary!M$2),'BPC Data'!$E:$E,Summary!$D178,'BPC Data'!$B:$B,Summary!$C178)</f>
        <v>0</v>
      </c>
      <c r="N178" s="26">
        <f t="shared" ca="1" si="21"/>
        <v>0</v>
      </c>
    </row>
    <row r="179" spans="1:14" s="16" customFormat="1" hidden="1" outlineLevel="1">
      <c r="A179" s="16">
        <f t="shared" si="26"/>
        <v>16</v>
      </c>
      <c r="B179"/>
      <c r="C179">
        <f>$F174</f>
        <v>0</v>
      </c>
      <c r="D179" s="3" t="str">
        <f t="shared" si="23"/>
        <v>T_BAD_DEBT - Tenant Bad Debt Expense</v>
      </c>
      <c r="E179"/>
      <c r="F179" s="22" t="str">
        <f>_xll.EVDES(D179)</f>
        <v>Tenant Bad Debt Expense</v>
      </c>
      <c r="G179" s="18">
        <f ca="1">SUMIFS(OFFSET('BPC Data'!$F:$F,0,Summary!G$2),'BPC Data'!$E:$E,Summary!$D179,'BPC Data'!$B:$B,Summary!$C179)</f>
        <v>0</v>
      </c>
      <c r="H179" s="315">
        <f ca="1">SUMIFS(OFFSET('BPC Data'!$F:$F,0,Summary!H$2),'BPC Data'!$E:$E,Summary!$D179,'BPC Data'!$B:$B,Summary!$C179)</f>
        <v>0</v>
      </c>
      <c r="I179" s="18">
        <f ca="1">SUMIFS(OFFSET('BPC Data'!$F:$F,0,Summary!I$2),'BPC Data'!$E:$E,Summary!$D179,'BPC Data'!$B:$B,Summary!$C179)</f>
        <v>0</v>
      </c>
      <c r="J179" s="315">
        <f ca="1">SUMIFS(OFFSET('BPC Data'!$F:$F,0,Summary!J$2),'BPC Data'!$E:$E,Summary!$D179,'BPC Data'!$B:$B,Summary!$C179)</f>
        <v>0</v>
      </c>
      <c r="K179" s="18">
        <f ca="1">SUMIFS(OFFSET('BPC Data'!$F:$F,0,Summary!K$2),'BPC Data'!$E:$E,Summary!$D179,'BPC Data'!$B:$B,Summary!$C179)</f>
        <v>0</v>
      </c>
      <c r="L179" s="315">
        <f ca="1">SUMIFS(OFFSET('BPC Data'!$F:$F,0,Summary!L$2),'BPC Data'!$E:$E,Summary!$D179,'BPC Data'!$B:$B,Summary!$C179)</f>
        <v>0</v>
      </c>
      <c r="M179" s="18">
        <f ca="1">SUMIFS(OFFSET('BPC Data'!$F:$F,0,Summary!M$2),'BPC Data'!$E:$E,Summary!$D179,'BPC Data'!$B:$B,Summary!$C179)</f>
        <v>0</v>
      </c>
      <c r="N179" s="26">
        <f t="shared" ca="1" si="21"/>
        <v>0</v>
      </c>
    </row>
    <row r="180" spans="1:14" s="16" customFormat="1" hidden="1" outlineLevel="1">
      <c r="A180" s="16">
        <f t="shared" si="26"/>
        <v>16</v>
      </c>
      <c r="B180"/>
      <c r="C180">
        <f>$F174</f>
        <v>0</v>
      </c>
      <c r="D180" s="2" t="str">
        <f t="shared" si="23"/>
        <v>T_EBITDARM - EBITDARM</v>
      </c>
      <c r="E180"/>
      <c r="F180" s="22" t="str">
        <f>_xll.EVDES(D180)</f>
        <v>EBITDARM</v>
      </c>
      <c r="G180" s="18">
        <f ca="1">SUMIFS(OFFSET('BPC Data'!$F:$F,0,Summary!G$2),'BPC Data'!$E:$E,Summary!$D180,'BPC Data'!$B:$B,Summary!$C180)</f>
        <v>0</v>
      </c>
      <c r="H180" s="315">
        <f ca="1">SUMIFS(OFFSET('BPC Data'!$F:$F,0,Summary!H$2),'BPC Data'!$E:$E,Summary!$D180,'BPC Data'!$B:$B,Summary!$C180)</f>
        <v>0</v>
      </c>
      <c r="I180" s="18">
        <f ca="1">SUMIFS(OFFSET('BPC Data'!$F:$F,0,Summary!I$2),'BPC Data'!$E:$E,Summary!$D180,'BPC Data'!$B:$B,Summary!$C180)</f>
        <v>0</v>
      </c>
      <c r="J180" s="315">
        <f ca="1">SUMIFS(OFFSET('BPC Data'!$F:$F,0,Summary!J$2),'BPC Data'!$E:$E,Summary!$D180,'BPC Data'!$B:$B,Summary!$C180)</f>
        <v>0</v>
      </c>
      <c r="K180" s="18">
        <f ca="1">SUMIFS(OFFSET('BPC Data'!$F:$F,0,Summary!K$2),'BPC Data'!$E:$E,Summary!$D180,'BPC Data'!$B:$B,Summary!$C180)</f>
        <v>0</v>
      </c>
      <c r="L180" s="315">
        <f ca="1">SUMIFS(OFFSET('BPC Data'!$F:$F,0,Summary!L$2),'BPC Data'!$E:$E,Summary!$D180,'BPC Data'!$B:$B,Summary!$C180)</f>
        <v>0</v>
      </c>
      <c r="M180" s="18">
        <f ca="1">SUMIFS(OFFSET('BPC Data'!$F:$F,0,Summary!M$2),'BPC Data'!$E:$E,Summary!$D180,'BPC Data'!$B:$B,Summary!$C180)</f>
        <v>0</v>
      </c>
      <c r="N180" s="26">
        <f t="shared" ca="1" si="21"/>
        <v>0</v>
      </c>
    </row>
    <row r="181" spans="1:14" s="16" customFormat="1" hidden="1" outlineLevel="1">
      <c r="A181" s="16">
        <f t="shared" si="26"/>
        <v>16</v>
      </c>
      <c r="B181"/>
      <c r="C181">
        <f>$F174</f>
        <v>0</v>
      </c>
      <c r="D181" s="2" t="str">
        <f t="shared" si="23"/>
        <v>T_MGMT_FEE - Tenant Management Fee - Actual</v>
      </c>
      <c r="E181"/>
      <c r="F181" s="22" t="str">
        <f>_xll.EVDES(D181)</f>
        <v>Tenant Management Fee - Actual</v>
      </c>
      <c r="G181" s="18">
        <f ca="1">SUMIFS(OFFSET('BPC Data'!$F:$F,0,Summary!G$2),'BPC Data'!$E:$E,Summary!$D181,'BPC Data'!$B:$B,Summary!$C181)</f>
        <v>0</v>
      </c>
      <c r="H181" s="315">
        <f ca="1">SUMIFS(OFFSET('BPC Data'!$F:$F,0,Summary!H$2),'BPC Data'!$E:$E,Summary!$D181,'BPC Data'!$B:$B,Summary!$C181)</f>
        <v>0</v>
      </c>
      <c r="I181" s="18">
        <f ca="1">SUMIFS(OFFSET('BPC Data'!$F:$F,0,Summary!I$2),'BPC Data'!$E:$E,Summary!$D181,'BPC Data'!$B:$B,Summary!$C181)</f>
        <v>0</v>
      </c>
      <c r="J181" s="315">
        <f ca="1">SUMIFS(OFFSET('BPC Data'!$F:$F,0,Summary!J$2),'BPC Data'!$E:$E,Summary!$D181,'BPC Data'!$B:$B,Summary!$C181)</f>
        <v>0</v>
      </c>
      <c r="K181" s="18">
        <f ca="1">SUMIFS(OFFSET('BPC Data'!$F:$F,0,Summary!K$2),'BPC Data'!$E:$E,Summary!$D181,'BPC Data'!$B:$B,Summary!$C181)</f>
        <v>0</v>
      </c>
      <c r="L181" s="315">
        <f ca="1">SUMIFS(OFFSET('BPC Data'!$F:$F,0,Summary!L$2),'BPC Data'!$E:$E,Summary!$D181,'BPC Data'!$B:$B,Summary!$C181)</f>
        <v>0</v>
      </c>
      <c r="M181" s="18">
        <f ca="1">SUMIFS(OFFSET('BPC Data'!$F:$F,0,Summary!M$2),'BPC Data'!$E:$E,Summary!$D181,'BPC Data'!$B:$B,Summary!$C181)</f>
        <v>0</v>
      </c>
      <c r="N181" s="26">
        <f t="shared" ca="1" si="21"/>
        <v>0</v>
      </c>
    </row>
    <row r="182" spans="1:14" s="16" customFormat="1" hidden="1" outlineLevel="1">
      <c r="A182" s="16">
        <f t="shared" si="26"/>
        <v>16</v>
      </c>
      <c r="B182"/>
      <c r="C182">
        <f>$F174</f>
        <v>0</v>
      </c>
      <c r="D182" s="1" t="str">
        <f t="shared" si="23"/>
        <v>T_EBITDAR - EBITDAR</v>
      </c>
      <c r="E182"/>
      <c r="F182" s="22" t="str">
        <f>_xll.EVDES(D182)</f>
        <v>EBITDAR</v>
      </c>
      <c r="G182" s="18">
        <f ca="1">SUMIFS(OFFSET('BPC Data'!$F:$F,0,Summary!G$2),'BPC Data'!$E:$E,Summary!$D182,'BPC Data'!$B:$B,Summary!$C182)</f>
        <v>0</v>
      </c>
      <c r="H182" s="315">
        <f ca="1">SUMIFS(OFFSET('BPC Data'!$F:$F,0,Summary!H$2),'BPC Data'!$E:$E,Summary!$D182,'BPC Data'!$B:$B,Summary!$C182)</f>
        <v>0</v>
      </c>
      <c r="I182" s="18">
        <f ca="1">SUMIFS(OFFSET('BPC Data'!$F:$F,0,Summary!I$2),'BPC Data'!$E:$E,Summary!$D182,'BPC Data'!$B:$B,Summary!$C182)</f>
        <v>0</v>
      </c>
      <c r="J182" s="315">
        <f ca="1">SUMIFS(OFFSET('BPC Data'!$F:$F,0,Summary!J$2),'BPC Data'!$E:$E,Summary!$D182,'BPC Data'!$B:$B,Summary!$C182)</f>
        <v>0</v>
      </c>
      <c r="K182" s="18">
        <f ca="1">SUMIFS(OFFSET('BPC Data'!$F:$F,0,Summary!K$2),'BPC Data'!$E:$E,Summary!$D182,'BPC Data'!$B:$B,Summary!$C182)</f>
        <v>0</v>
      </c>
      <c r="L182" s="315">
        <f ca="1">SUMIFS(OFFSET('BPC Data'!$F:$F,0,Summary!L$2),'BPC Data'!$E:$E,Summary!$D182,'BPC Data'!$B:$B,Summary!$C182)</f>
        <v>0</v>
      </c>
      <c r="M182" s="18">
        <f ca="1">SUMIFS(OFFSET('BPC Data'!$F:$F,0,Summary!M$2),'BPC Data'!$E:$E,Summary!$D182,'BPC Data'!$B:$B,Summary!$C182)</f>
        <v>0</v>
      </c>
      <c r="N182" s="26">
        <f t="shared" ca="1" si="21"/>
        <v>0</v>
      </c>
    </row>
    <row r="183" spans="1:14" s="16" customFormat="1" hidden="1" outlineLevel="1">
      <c r="A183" s="16">
        <f t="shared" si="26"/>
        <v>16</v>
      </c>
      <c r="B183"/>
      <c r="C183">
        <f>$F174</f>
        <v>0</v>
      </c>
      <c r="D183" s="1" t="str">
        <f t="shared" si="23"/>
        <v>T_RENT_EXP - Tenant Rent Expense</v>
      </c>
      <c r="E183"/>
      <c r="F183" s="22" t="str">
        <f>_xll.EVDES(D183)</f>
        <v>Tenant Rent Expense</v>
      </c>
      <c r="G183" s="18">
        <f ca="1">SUMIFS(OFFSET('BPC Data'!$F:$F,0,Summary!G$2),'BPC Data'!$E:$E,Summary!$D183,'BPC Data'!$B:$B,Summary!$C183)</f>
        <v>0</v>
      </c>
      <c r="H183" s="315">
        <f ca="1">SUMIFS(OFFSET('BPC Data'!$F:$F,0,Summary!H$2),'BPC Data'!$E:$E,Summary!$D183,'BPC Data'!$B:$B,Summary!$C183)</f>
        <v>0</v>
      </c>
      <c r="I183" s="18">
        <f ca="1">SUMIFS(OFFSET('BPC Data'!$F:$F,0,Summary!I$2),'BPC Data'!$E:$E,Summary!$D183,'BPC Data'!$B:$B,Summary!$C183)</f>
        <v>0</v>
      </c>
      <c r="J183" s="315">
        <f ca="1">SUMIFS(OFFSET('BPC Data'!$F:$F,0,Summary!J$2),'BPC Data'!$E:$E,Summary!$D183,'BPC Data'!$B:$B,Summary!$C183)</f>
        <v>0</v>
      </c>
      <c r="K183" s="18">
        <f ca="1">SUMIFS(OFFSET('BPC Data'!$F:$F,0,Summary!K$2),'BPC Data'!$E:$E,Summary!$D183,'BPC Data'!$B:$B,Summary!$C183)</f>
        <v>0</v>
      </c>
      <c r="L183" s="315">
        <f ca="1">SUMIFS(OFFSET('BPC Data'!$F:$F,0,Summary!L$2),'BPC Data'!$E:$E,Summary!$D183,'BPC Data'!$B:$B,Summary!$C183)</f>
        <v>0</v>
      </c>
      <c r="M183" s="18">
        <f ca="1">SUMIFS(OFFSET('BPC Data'!$F:$F,0,Summary!M$2),'BPC Data'!$E:$E,Summary!$D183,'BPC Data'!$B:$B,Summary!$C183)</f>
        <v>0</v>
      </c>
      <c r="N183" s="26">
        <f t="shared" ca="1" si="21"/>
        <v>0</v>
      </c>
    </row>
    <row r="184" spans="1:14" s="16" customFormat="1" hidden="1" outlineLevel="1">
      <c r="A184" s="16">
        <f t="shared" si="26"/>
        <v>16</v>
      </c>
      <c r="B184"/>
      <c r="C184"/>
      <c r="D184" s="1" t="str">
        <f t="shared" si="23"/>
        <v>x</v>
      </c>
      <c r="E184"/>
      <c r="F184" s="22" t="s">
        <v>0</v>
      </c>
      <c r="G184" s="12">
        <f ca="1">SUMIFS(OFFSET('BPC Data'!$F:$F,0,Summary!G$2),'BPC Data'!$E:$E,Summary!$D184,'BPC Data'!$B:$B,Summary!$C184)</f>
        <v>0</v>
      </c>
      <c r="H184" s="316">
        <f ca="1">SUMIFS(OFFSET('BPC Data'!$F:$F,0,Summary!H$2),'BPC Data'!$E:$E,Summary!$D184,'BPC Data'!$B:$B,Summary!$C184)</f>
        <v>0</v>
      </c>
      <c r="I184" s="12">
        <f ca="1">SUMIFS(OFFSET('BPC Data'!$F:$F,0,Summary!I$2),'BPC Data'!$E:$E,Summary!$D184,'BPC Data'!$B:$B,Summary!$C184)</f>
        <v>0</v>
      </c>
      <c r="J184" s="316">
        <f ca="1">SUMIFS(OFFSET('BPC Data'!$F:$F,0,Summary!J$2),'BPC Data'!$E:$E,Summary!$D184,'BPC Data'!$B:$B,Summary!$C184)</f>
        <v>0</v>
      </c>
      <c r="K184" s="12">
        <f ca="1">SUMIFS(OFFSET('BPC Data'!$F:$F,0,Summary!K$2),'BPC Data'!$E:$E,Summary!$D184,'BPC Data'!$B:$B,Summary!$C184)</f>
        <v>0</v>
      </c>
      <c r="L184" s="316">
        <f ca="1">SUMIFS(OFFSET('BPC Data'!$F:$F,0,Summary!L$2),'BPC Data'!$E:$E,Summary!$D184,'BPC Data'!$B:$B,Summary!$C184)</f>
        <v>0</v>
      </c>
      <c r="M184" s="12">
        <f ca="1">SUMIFS(OFFSET('BPC Data'!$F:$F,0,Summary!M$2),'BPC Data'!$E:$E,Summary!$D184,'BPC Data'!$B:$B,Summary!$C184)</f>
        <v>0</v>
      </c>
      <c r="N184" s="26">
        <f t="shared" ca="1" si="21"/>
        <v>0</v>
      </c>
    </row>
    <row r="185" spans="1:14" s="16" customFormat="1" hidden="1" outlineLevel="1">
      <c r="A185" s="16">
        <f>IF(AND(D185&lt;&gt;"",C185=""),A184+1,A184)</f>
        <v>17</v>
      </c>
      <c r="B185" s="5"/>
      <c r="C185" s="5"/>
      <c r="D185" s="5" t="str">
        <f t="shared" si="23"/>
        <v>x</v>
      </c>
      <c r="E185" s="5"/>
      <c r="F185" s="21">
        <f>INDEX(PropertyList!$D:$D,MATCH(Summary!$A185,PropertyList!$C:$C,0))</f>
        <v>0</v>
      </c>
      <c r="G185" s="11">
        <f ca="1">SUMIFS(OFFSET('BPC Data'!$F:$F,0,Summary!G$2),'BPC Data'!$E:$E,Summary!$D185,'BPC Data'!$B:$B,Summary!$C185)</f>
        <v>0</v>
      </c>
      <c r="H185" s="314">
        <f ca="1">SUMIFS(OFFSET('BPC Data'!$F:$F,0,Summary!H$2),'BPC Data'!$E:$E,Summary!$D185,'BPC Data'!$B:$B,Summary!$C185)</f>
        <v>0</v>
      </c>
      <c r="I185" s="11">
        <f ca="1">SUMIFS(OFFSET('BPC Data'!$F:$F,0,Summary!I$2),'BPC Data'!$E:$E,Summary!$D185,'BPC Data'!$B:$B,Summary!$C185)</f>
        <v>0</v>
      </c>
      <c r="J185" s="314">
        <f ca="1">SUMIFS(OFFSET('BPC Data'!$F:$F,0,Summary!J$2),'BPC Data'!$E:$E,Summary!$D185,'BPC Data'!$B:$B,Summary!$C185)</f>
        <v>0</v>
      </c>
      <c r="K185" s="11">
        <f ca="1">SUMIFS(OFFSET('BPC Data'!$F:$F,0,Summary!K$2),'BPC Data'!$E:$E,Summary!$D185,'BPC Data'!$B:$B,Summary!$C185)</f>
        <v>0</v>
      </c>
      <c r="L185" s="314">
        <f ca="1">SUMIFS(OFFSET('BPC Data'!$F:$F,0,Summary!L$2),'BPC Data'!$E:$E,Summary!$D185,'BPC Data'!$B:$B,Summary!$C185)</f>
        <v>0</v>
      </c>
      <c r="M185" s="11">
        <f ca="1">SUMIFS(OFFSET('BPC Data'!$F:$F,0,Summary!M$2),'BPC Data'!$E:$E,Summary!$D185,'BPC Data'!$B:$B,Summary!$C185)</f>
        <v>0</v>
      </c>
      <c r="N185" s="26">
        <f t="shared" ca="1" si="21"/>
        <v>0</v>
      </c>
    </row>
    <row r="186" spans="1:14" s="16" customFormat="1" hidden="1" outlineLevel="1">
      <c r="A186" s="16">
        <f>IF(AND(F186&lt;&gt;"",D186=""),A185+1,A185)</f>
        <v>17</v>
      </c>
      <c r="C186">
        <f>$F185</f>
        <v>0</v>
      </c>
      <c r="D186" s="3" t="str">
        <f t="shared" si="23"/>
        <v>PAY_PAT_DAYS - Total Payor Patient Days</v>
      </c>
      <c r="F186" s="22" t="str">
        <f>_xll.EVDES(D186)</f>
        <v>Total Payor Patient Days</v>
      </c>
      <c r="G186" s="18">
        <f ca="1">SUMIFS(OFFSET('BPC Data'!$F:$F,0,Summary!G$2),'BPC Data'!$E:$E,Summary!$D186,'BPC Data'!$B:$B,Summary!$C186)</f>
        <v>0</v>
      </c>
      <c r="H186" s="315">
        <f ca="1">SUMIFS(OFFSET('BPC Data'!$F:$F,0,Summary!H$2),'BPC Data'!$E:$E,Summary!$D186,'BPC Data'!$B:$B,Summary!$C186)</f>
        <v>0</v>
      </c>
      <c r="I186" s="18">
        <f ca="1">SUMIFS(OFFSET('BPC Data'!$F:$F,0,Summary!I$2),'BPC Data'!$E:$E,Summary!$D186,'BPC Data'!$B:$B,Summary!$C186)</f>
        <v>0</v>
      </c>
      <c r="J186" s="315">
        <f ca="1">SUMIFS(OFFSET('BPC Data'!$F:$F,0,Summary!J$2),'BPC Data'!$E:$E,Summary!$D186,'BPC Data'!$B:$B,Summary!$C186)</f>
        <v>0</v>
      </c>
      <c r="K186" s="18">
        <f ca="1">SUMIFS(OFFSET('BPC Data'!$F:$F,0,Summary!K$2),'BPC Data'!$E:$E,Summary!$D186,'BPC Data'!$B:$B,Summary!$C186)</f>
        <v>0</v>
      </c>
      <c r="L186" s="315">
        <f ca="1">SUMIFS(OFFSET('BPC Data'!$F:$F,0,Summary!L$2),'BPC Data'!$E:$E,Summary!$D186,'BPC Data'!$B:$B,Summary!$C186)</f>
        <v>0</v>
      </c>
      <c r="M186" s="18">
        <f ca="1">SUMIFS(OFFSET('BPC Data'!$F:$F,0,Summary!M$2),'BPC Data'!$E:$E,Summary!$D186,'BPC Data'!$B:$B,Summary!$C186)</f>
        <v>0</v>
      </c>
      <c r="N186" s="26">
        <f t="shared" ca="1" si="21"/>
        <v>0</v>
      </c>
    </row>
    <row r="187" spans="1:14" s="16" customFormat="1" hidden="1" outlineLevel="1">
      <c r="A187" s="16">
        <f t="shared" ref="A187:A195" si="27">IF(AND(F187&lt;&gt;"",D187=""),A186+1,A186)</f>
        <v>17</v>
      </c>
      <c r="C187">
        <f>$F185</f>
        <v>0</v>
      </c>
      <c r="D187" s="3" t="str">
        <f t="shared" si="23"/>
        <v>A_BEDS_TOTAL - Total Available Beds</v>
      </c>
      <c r="F187" s="22" t="str">
        <f>_xll.EVDES(D187)</f>
        <v>Total Available Beds</v>
      </c>
      <c r="G187" s="18">
        <f ca="1">SUMIFS(OFFSET('BPC Data'!$F:$F,0,Summary!G$2),'BPC Data'!$E:$E,Summary!$D187,'BPC Data'!$B:$B,Summary!$C187)</f>
        <v>0</v>
      </c>
      <c r="H187" s="315">
        <f ca="1">SUMIFS(OFFSET('BPC Data'!$F:$F,0,Summary!H$2),'BPC Data'!$E:$E,Summary!$D187,'BPC Data'!$B:$B,Summary!$C187)</f>
        <v>0</v>
      </c>
      <c r="I187" s="18">
        <f ca="1">SUMIFS(OFFSET('BPC Data'!$F:$F,0,Summary!I$2),'BPC Data'!$E:$E,Summary!$D187,'BPC Data'!$B:$B,Summary!$C187)</f>
        <v>0</v>
      </c>
      <c r="J187" s="315">
        <f ca="1">SUMIFS(OFFSET('BPC Data'!$F:$F,0,Summary!J$2),'BPC Data'!$E:$E,Summary!$D187,'BPC Data'!$B:$B,Summary!$C187)</f>
        <v>0</v>
      </c>
      <c r="K187" s="18">
        <f ca="1">SUMIFS(OFFSET('BPC Data'!$F:$F,0,Summary!K$2),'BPC Data'!$E:$E,Summary!$D187,'BPC Data'!$B:$B,Summary!$C187)</f>
        <v>0</v>
      </c>
      <c r="L187" s="315">
        <f ca="1">SUMIFS(OFFSET('BPC Data'!$F:$F,0,Summary!L$2),'BPC Data'!$E:$E,Summary!$D187,'BPC Data'!$B:$B,Summary!$C187)</f>
        <v>0</v>
      </c>
      <c r="M187" s="18">
        <f ca="1">SUMIFS(OFFSET('BPC Data'!$F:$F,0,Summary!M$2),'BPC Data'!$E:$E,Summary!$D187,'BPC Data'!$B:$B,Summary!$C187)</f>
        <v>0</v>
      </c>
      <c r="N187" s="26">
        <f t="shared" ca="1" si="21"/>
        <v>0</v>
      </c>
    </row>
    <row r="188" spans="1:14" s="16" customFormat="1" hidden="1" outlineLevel="1">
      <c r="A188" s="16">
        <f t="shared" si="27"/>
        <v>17</v>
      </c>
      <c r="B188"/>
      <c r="C188">
        <f>$F185</f>
        <v>0</v>
      </c>
      <c r="D188" s="3" t="str">
        <f t="shared" si="23"/>
        <v>T_REVENUES - Total Tenant Revenues</v>
      </c>
      <c r="E188"/>
      <c r="F188" s="22" t="str">
        <f>_xll.EVDES(D188)</f>
        <v>Total Tenant Revenues</v>
      </c>
      <c r="G188" s="18">
        <f ca="1">SUMIFS(OFFSET('BPC Data'!$F:$F,0,Summary!G$2),'BPC Data'!$E:$E,Summary!$D188,'BPC Data'!$B:$B,Summary!$C188)</f>
        <v>0</v>
      </c>
      <c r="H188" s="315">
        <f ca="1">SUMIFS(OFFSET('BPC Data'!$F:$F,0,Summary!H$2),'BPC Data'!$E:$E,Summary!$D188,'BPC Data'!$B:$B,Summary!$C188)</f>
        <v>0</v>
      </c>
      <c r="I188" s="18">
        <f ca="1">SUMIFS(OFFSET('BPC Data'!$F:$F,0,Summary!I$2),'BPC Data'!$E:$E,Summary!$D188,'BPC Data'!$B:$B,Summary!$C188)</f>
        <v>0</v>
      </c>
      <c r="J188" s="315">
        <f ca="1">SUMIFS(OFFSET('BPC Data'!$F:$F,0,Summary!J$2),'BPC Data'!$E:$E,Summary!$D188,'BPC Data'!$B:$B,Summary!$C188)</f>
        <v>0</v>
      </c>
      <c r="K188" s="18">
        <f ca="1">SUMIFS(OFFSET('BPC Data'!$F:$F,0,Summary!K$2),'BPC Data'!$E:$E,Summary!$D188,'BPC Data'!$B:$B,Summary!$C188)</f>
        <v>0</v>
      </c>
      <c r="L188" s="315">
        <f ca="1">SUMIFS(OFFSET('BPC Data'!$F:$F,0,Summary!L$2),'BPC Data'!$E:$E,Summary!$D188,'BPC Data'!$B:$B,Summary!$C188)</f>
        <v>0</v>
      </c>
      <c r="M188" s="18">
        <f ca="1">SUMIFS(OFFSET('BPC Data'!$F:$F,0,Summary!M$2),'BPC Data'!$E:$E,Summary!$D188,'BPC Data'!$B:$B,Summary!$C188)</f>
        <v>0</v>
      </c>
      <c r="N188" s="26">
        <f t="shared" ca="1" si="21"/>
        <v>0</v>
      </c>
    </row>
    <row r="189" spans="1:14" s="16" customFormat="1" hidden="1" outlineLevel="1">
      <c r="A189" s="16">
        <f t="shared" si="27"/>
        <v>17</v>
      </c>
      <c r="B189"/>
      <c r="C189">
        <f>$F185</f>
        <v>0</v>
      </c>
      <c r="D189" s="3" t="str">
        <f t="shared" si="23"/>
        <v>T_OPEX - Tenant Operating Expenses</v>
      </c>
      <c r="E189"/>
      <c r="F189" s="22" t="str">
        <f>_xll.EVDES(D189)</f>
        <v>Tenant Operating Expenses</v>
      </c>
      <c r="G189" s="18">
        <f ca="1">SUMIFS(OFFSET('BPC Data'!$F:$F,0,Summary!G$2),'BPC Data'!$E:$E,Summary!$D189,'BPC Data'!$B:$B,Summary!$C189)</f>
        <v>0</v>
      </c>
      <c r="H189" s="315">
        <f ca="1">SUMIFS(OFFSET('BPC Data'!$F:$F,0,Summary!H$2),'BPC Data'!$E:$E,Summary!$D189,'BPC Data'!$B:$B,Summary!$C189)</f>
        <v>0</v>
      </c>
      <c r="I189" s="18">
        <f ca="1">SUMIFS(OFFSET('BPC Data'!$F:$F,0,Summary!I$2),'BPC Data'!$E:$E,Summary!$D189,'BPC Data'!$B:$B,Summary!$C189)</f>
        <v>0</v>
      </c>
      <c r="J189" s="315">
        <f ca="1">SUMIFS(OFFSET('BPC Data'!$F:$F,0,Summary!J$2),'BPC Data'!$E:$E,Summary!$D189,'BPC Data'!$B:$B,Summary!$C189)</f>
        <v>0</v>
      </c>
      <c r="K189" s="18">
        <f ca="1">SUMIFS(OFFSET('BPC Data'!$F:$F,0,Summary!K$2),'BPC Data'!$E:$E,Summary!$D189,'BPC Data'!$B:$B,Summary!$C189)</f>
        <v>0</v>
      </c>
      <c r="L189" s="315">
        <f ca="1">SUMIFS(OFFSET('BPC Data'!$F:$F,0,Summary!L$2),'BPC Data'!$E:$E,Summary!$D189,'BPC Data'!$B:$B,Summary!$C189)</f>
        <v>0</v>
      </c>
      <c r="M189" s="18">
        <f ca="1">SUMIFS(OFFSET('BPC Data'!$F:$F,0,Summary!M$2),'BPC Data'!$E:$E,Summary!$D189,'BPC Data'!$B:$B,Summary!$C189)</f>
        <v>0</v>
      </c>
      <c r="N189" s="26">
        <f t="shared" ca="1" si="21"/>
        <v>0</v>
      </c>
    </row>
    <row r="190" spans="1:14" s="16" customFormat="1" hidden="1" outlineLevel="1">
      <c r="A190" s="16">
        <f t="shared" si="27"/>
        <v>17</v>
      </c>
      <c r="B190"/>
      <c r="C190">
        <f>$F185</f>
        <v>0</v>
      </c>
      <c r="D190" s="3" t="str">
        <f t="shared" si="23"/>
        <v>T_BAD_DEBT - Tenant Bad Debt Expense</v>
      </c>
      <c r="E190"/>
      <c r="F190" s="22" t="str">
        <f>_xll.EVDES(D190)</f>
        <v>Tenant Bad Debt Expense</v>
      </c>
      <c r="G190" s="18">
        <f ca="1">SUMIFS(OFFSET('BPC Data'!$F:$F,0,Summary!G$2),'BPC Data'!$E:$E,Summary!$D190,'BPC Data'!$B:$B,Summary!$C190)</f>
        <v>0</v>
      </c>
      <c r="H190" s="315">
        <f ca="1">SUMIFS(OFFSET('BPC Data'!$F:$F,0,Summary!H$2),'BPC Data'!$E:$E,Summary!$D190,'BPC Data'!$B:$B,Summary!$C190)</f>
        <v>0</v>
      </c>
      <c r="I190" s="18">
        <f ca="1">SUMIFS(OFFSET('BPC Data'!$F:$F,0,Summary!I$2),'BPC Data'!$E:$E,Summary!$D190,'BPC Data'!$B:$B,Summary!$C190)</f>
        <v>0</v>
      </c>
      <c r="J190" s="315">
        <f ca="1">SUMIFS(OFFSET('BPC Data'!$F:$F,0,Summary!J$2),'BPC Data'!$E:$E,Summary!$D190,'BPC Data'!$B:$B,Summary!$C190)</f>
        <v>0</v>
      </c>
      <c r="K190" s="18">
        <f ca="1">SUMIFS(OFFSET('BPC Data'!$F:$F,0,Summary!K$2),'BPC Data'!$E:$E,Summary!$D190,'BPC Data'!$B:$B,Summary!$C190)</f>
        <v>0</v>
      </c>
      <c r="L190" s="315">
        <f ca="1">SUMIFS(OFFSET('BPC Data'!$F:$F,0,Summary!L$2),'BPC Data'!$E:$E,Summary!$D190,'BPC Data'!$B:$B,Summary!$C190)</f>
        <v>0</v>
      </c>
      <c r="M190" s="18">
        <f ca="1">SUMIFS(OFFSET('BPC Data'!$F:$F,0,Summary!M$2),'BPC Data'!$E:$E,Summary!$D190,'BPC Data'!$B:$B,Summary!$C190)</f>
        <v>0</v>
      </c>
      <c r="N190" s="26">
        <f t="shared" ca="1" si="21"/>
        <v>0</v>
      </c>
    </row>
    <row r="191" spans="1:14" s="16" customFormat="1" hidden="1" outlineLevel="1">
      <c r="A191" s="16">
        <f t="shared" si="27"/>
        <v>17</v>
      </c>
      <c r="B191"/>
      <c r="C191">
        <f>$F185</f>
        <v>0</v>
      </c>
      <c r="D191" s="2" t="str">
        <f t="shared" si="23"/>
        <v>T_EBITDARM - EBITDARM</v>
      </c>
      <c r="E191"/>
      <c r="F191" s="22" t="str">
        <f>_xll.EVDES(D191)</f>
        <v>EBITDARM</v>
      </c>
      <c r="G191" s="18">
        <f ca="1">SUMIFS(OFFSET('BPC Data'!$F:$F,0,Summary!G$2),'BPC Data'!$E:$E,Summary!$D191,'BPC Data'!$B:$B,Summary!$C191)</f>
        <v>0</v>
      </c>
      <c r="H191" s="315">
        <f ca="1">SUMIFS(OFFSET('BPC Data'!$F:$F,0,Summary!H$2),'BPC Data'!$E:$E,Summary!$D191,'BPC Data'!$B:$B,Summary!$C191)</f>
        <v>0</v>
      </c>
      <c r="I191" s="18">
        <f ca="1">SUMIFS(OFFSET('BPC Data'!$F:$F,0,Summary!I$2),'BPC Data'!$E:$E,Summary!$D191,'BPC Data'!$B:$B,Summary!$C191)</f>
        <v>0</v>
      </c>
      <c r="J191" s="315">
        <f ca="1">SUMIFS(OFFSET('BPC Data'!$F:$F,0,Summary!J$2),'BPC Data'!$E:$E,Summary!$D191,'BPC Data'!$B:$B,Summary!$C191)</f>
        <v>0</v>
      </c>
      <c r="K191" s="18">
        <f ca="1">SUMIFS(OFFSET('BPC Data'!$F:$F,0,Summary!K$2),'BPC Data'!$E:$E,Summary!$D191,'BPC Data'!$B:$B,Summary!$C191)</f>
        <v>0</v>
      </c>
      <c r="L191" s="315">
        <f ca="1">SUMIFS(OFFSET('BPC Data'!$F:$F,0,Summary!L$2),'BPC Data'!$E:$E,Summary!$D191,'BPC Data'!$B:$B,Summary!$C191)</f>
        <v>0</v>
      </c>
      <c r="M191" s="18">
        <f ca="1">SUMIFS(OFFSET('BPC Data'!$F:$F,0,Summary!M$2),'BPC Data'!$E:$E,Summary!$D191,'BPC Data'!$B:$B,Summary!$C191)</f>
        <v>0</v>
      </c>
      <c r="N191" s="26">
        <f t="shared" ca="1" si="21"/>
        <v>0</v>
      </c>
    </row>
    <row r="192" spans="1:14" s="16" customFormat="1" hidden="1" outlineLevel="1">
      <c r="A192" s="16">
        <f t="shared" si="27"/>
        <v>17</v>
      </c>
      <c r="B192"/>
      <c r="C192">
        <f>$F185</f>
        <v>0</v>
      </c>
      <c r="D192" s="2" t="str">
        <f t="shared" si="23"/>
        <v>T_MGMT_FEE - Tenant Management Fee - Actual</v>
      </c>
      <c r="E192"/>
      <c r="F192" s="22" t="str">
        <f>_xll.EVDES(D192)</f>
        <v>Tenant Management Fee - Actual</v>
      </c>
      <c r="G192" s="18">
        <f ca="1">SUMIFS(OFFSET('BPC Data'!$F:$F,0,Summary!G$2),'BPC Data'!$E:$E,Summary!$D192,'BPC Data'!$B:$B,Summary!$C192)</f>
        <v>0</v>
      </c>
      <c r="H192" s="315">
        <f ca="1">SUMIFS(OFFSET('BPC Data'!$F:$F,0,Summary!H$2),'BPC Data'!$E:$E,Summary!$D192,'BPC Data'!$B:$B,Summary!$C192)</f>
        <v>0</v>
      </c>
      <c r="I192" s="18">
        <f ca="1">SUMIFS(OFFSET('BPC Data'!$F:$F,0,Summary!I$2),'BPC Data'!$E:$E,Summary!$D192,'BPC Data'!$B:$B,Summary!$C192)</f>
        <v>0</v>
      </c>
      <c r="J192" s="315">
        <f ca="1">SUMIFS(OFFSET('BPC Data'!$F:$F,0,Summary!J$2),'BPC Data'!$E:$E,Summary!$D192,'BPC Data'!$B:$B,Summary!$C192)</f>
        <v>0</v>
      </c>
      <c r="K192" s="18">
        <f ca="1">SUMIFS(OFFSET('BPC Data'!$F:$F,0,Summary!K$2),'BPC Data'!$E:$E,Summary!$D192,'BPC Data'!$B:$B,Summary!$C192)</f>
        <v>0</v>
      </c>
      <c r="L192" s="315">
        <f ca="1">SUMIFS(OFFSET('BPC Data'!$F:$F,0,Summary!L$2),'BPC Data'!$E:$E,Summary!$D192,'BPC Data'!$B:$B,Summary!$C192)</f>
        <v>0</v>
      </c>
      <c r="M192" s="18">
        <f ca="1">SUMIFS(OFFSET('BPC Data'!$F:$F,0,Summary!M$2),'BPC Data'!$E:$E,Summary!$D192,'BPC Data'!$B:$B,Summary!$C192)</f>
        <v>0</v>
      </c>
      <c r="N192" s="26">
        <f t="shared" ca="1" si="21"/>
        <v>0</v>
      </c>
    </row>
    <row r="193" spans="1:14" s="16" customFormat="1" hidden="1" outlineLevel="1">
      <c r="A193" s="16">
        <f t="shared" si="27"/>
        <v>17</v>
      </c>
      <c r="B193"/>
      <c r="C193">
        <f>$F185</f>
        <v>0</v>
      </c>
      <c r="D193" s="1" t="str">
        <f t="shared" si="23"/>
        <v>T_EBITDAR - EBITDAR</v>
      </c>
      <c r="E193"/>
      <c r="F193" s="22" t="str">
        <f>_xll.EVDES(D193)</f>
        <v>EBITDAR</v>
      </c>
      <c r="G193" s="18">
        <f ca="1">SUMIFS(OFFSET('BPC Data'!$F:$F,0,Summary!G$2),'BPC Data'!$E:$E,Summary!$D193,'BPC Data'!$B:$B,Summary!$C193)</f>
        <v>0</v>
      </c>
      <c r="H193" s="315">
        <f ca="1">SUMIFS(OFFSET('BPC Data'!$F:$F,0,Summary!H$2),'BPC Data'!$E:$E,Summary!$D193,'BPC Data'!$B:$B,Summary!$C193)</f>
        <v>0</v>
      </c>
      <c r="I193" s="18">
        <f ca="1">SUMIFS(OFFSET('BPC Data'!$F:$F,0,Summary!I$2),'BPC Data'!$E:$E,Summary!$D193,'BPC Data'!$B:$B,Summary!$C193)</f>
        <v>0</v>
      </c>
      <c r="J193" s="315">
        <f ca="1">SUMIFS(OFFSET('BPC Data'!$F:$F,0,Summary!J$2),'BPC Data'!$E:$E,Summary!$D193,'BPC Data'!$B:$B,Summary!$C193)</f>
        <v>0</v>
      </c>
      <c r="K193" s="18">
        <f ca="1">SUMIFS(OFFSET('BPC Data'!$F:$F,0,Summary!K$2),'BPC Data'!$E:$E,Summary!$D193,'BPC Data'!$B:$B,Summary!$C193)</f>
        <v>0</v>
      </c>
      <c r="L193" s="315">
        <f ca="1">SUMIFS(OFFSET('BPC Data'!$F:$F,0,Summary!L$2),'BPC Data'!$E:$E,Summary!$D193,'BPC Data'!$B:$B,Summary!$C193)</f>
        <v>0</v>
      </c>
      <c r="M193" s="18">
        <f ca="1">SUMIFS(OFFSET('BPC Data'!$F:$F,0,Summary!M$2),'BPC Data'!$E:$E,Summary!$D193,'BPC Data'!$B:$B,Summary!$C193)</f>
        <v>0</v>
      </c>
      <c r="N193" s="26">
        <f t="shared" ca="1" si="21"/>
        <v>0</v>
      </c>
    </row>
    <row r="194" spans="1:14" s="16" customFormat="1" hidden="1" outlineLevel="1">
      <c r="A194" s="16">
        <f t="shared" si="27"/>
        <v>17</v>
      </c>
      <c r="B194"/>
      <c r="C194">
        <f>$F185</f>
        <v>0</v>
      </c>
      <c r="D194" s="1" t="str">
        <f t="shared" si="23"/>
        <v>T_RENT_EXP - Tenant Rent Expense</v>
      </c>
      <c r="E194"/>
      <c r="F194" s="22" t="str">
        <f>_xll.EVDES(D194)</f>
        <v>Tenant Rent Expense</v>
      </c>
      <c r="G194" s="18">
        <f ca="1">SUMIFS(OFFSET('BPC Data'!$F:$F,0,Summary!G$2),'BPC Data'!$E:$E,Summary!$D194,'BPC Data'!$B:$B,Summary!$C194)</f>
        <v>0</v>
      </c>
      <c r="H194" s="315">
        <f ca="1">SUMIFS(OFFSET('BPC Data'!$F:$F,0,Summary!H$2),'BPC Data'!$E:$E,Summary!$D194,'BPC Data'!$B:$B,Summary!$C194)</f>
        <v>0</v>
      </c>
      <c r="I194" s="18">
        <f ca="1">SUMIFS(OFFSET('BPC Data'!$F:$F,0,Summary!I$2),'BPC Data'!$E:$E,Summary!$D194,'BPC Data'!$B:$B,Summary!$C194)</f>
        <v>0</v>
      </c>
      <c r="J194" s="315">
        <f ca="1">SUMIFS(OFFSET('BPC Data'!$F:$F,0,Summary!J$2),'BPC Data'!$E:$E,Summary!$D194,'BPC Data'!$B:$B,Summary!$C194)</f>
        <v>0</v>
      </c>
      <c r="K194" s="18">
        <f ca="1">SUMIFS(OFFSET('BPC Data'!$F:$F,0,Summary!K$2),'BPC Data'!$E:$E,Summary!$D194,'BPC Data'!$B:$B,Summary!$C194)</f>
        <v>0</v>
      </c>
      <c r="L194" s="315">
        <f ca="1">SUMIFS(OFFSET('BPC Data'!$F:$F,0,Summary!L$2),'BPC Data'!$E:$E,Summary!$D194,'BPC Data'!$B:$B,Summary!$C194)</f>
        <v>0</v>
      </c>
      <c r="M194" s="18">
        <f ca="1">SUMIFS(OFFSET('BPC Data'!$F:$F,0,Summary!M$2),'BPC Data'!$E:$E,Summary!$D194,'BPC Data'!$B:$B,Summary!$C194)</f>
        <v>0</v>
      </c>
      <c r="N194" s="26">
        <f t="shared" ca="1" si="21"/>
        <v>0</v>
      </c>
    </row>
    <row r="195" spans="1:14" s="16" customFormat="1" hidden="1" outlineLevel="1">
      <c r="A195" s="16">
        <f t="shared" si="27"/>
        <v>17</v>
      </c>
      <c r="B195"/>
      <c r="C195"/>
      <c r="D195" s="1" t="str">
        <f t="shared" si="23"/>
        <v>x</v>
      </c>
      <c r="E195"/>
      <c r="F195" s="22" t="s">
        <v>0</v>
      </c>
      <c r="G195" s="12">
        <f ca="1">SUMIFS(OFFSET('BPC Data'!$F:$F,0,Summary!G$2),'BPC Data'!$E:$E,Summary!$D195,'BPC Data'!$B:$B,Summary!$C195)</f>
        <v>0</v>
      </c>
      <c r="H195" s="316">
        <f ca="1">SUMIFS(OFFSET('BPC Data'!$F:$F,0,Summary!H$2),'BPC Data'!$E:$E,Summary!$D195,'BPC Data'!$B:$B,Summary!$C195)</f>
        <v>0</v>
      </c>
      <c r="I195" s="12">
        <f ca="1">SUMIFS(OFFSET('BPC Data'!$F:$F,0,Summary!I$2),'BPC Data'!$E:$E,Summary!$D195,'BPC Data'!$B:$B,Summary!$C195)</f>
        <v>0</v>
      </c>
      <c r="J195" s="316">
        <f ca="1">SUMIFS(OFFSET('BPC Data'!$F:$F,0,Summary!J$2),'BPC Data'!$E:$E,Summary!$D195,'BPC Data'!$B:$B,Summary!$C195)</f>
        <v>0</v>
      </c>
      <c r="K195" s="12">
        <f ca="1">SUMIFS(OFFSET('BPC Data'!$F:$F,0,Summary!K$2),'BPC Data'!$E:$E,Summary!$D195,'BPC Data'!$B:$B,Summary!$C195)</f>
        <v>0</v>
      </c>
      <c r="L195" s="316">
        <f ca="1">SUMIFS(OFFSET('BPC Data'!$F:$F,0,Summary!L$2),'BPC Data'!$E:$E,Summary!$D195,'BPC Data'!$B:$B,Summary!$C195)</f>
        <v>0</v>
      </c>
      <c r="M195" s="12">
        <f ca="1">SUMIFS(OFFSET('BPC Data'!$F:$F,0,Summary!M$2),'BPC Data'!$E:$E,Summary!$D195,'BPC Data'!$B:$B,Summary!$C195)</f>
        <v>0</v>
      </c>
      <c r="N195" s="26">
        <f t="shared" ca="1" si="21"/>
        <v>0</v>
      </c>
    </row>
    <row r="196" spans="1:14" s="16" customFormat="1" hidden="1" outlineLevel="1">
      <c r="A196" s="16">
        <f>IF(AND(D196&lt;&gt;"",C196=""),A195+1,A195)</f>
        <v>18</v>
      </c>
      <c r="B196" s="5"/>
      <c r="C196" s="5"/>
      <c r="D196" s="5" t="str">
        <f t="shared" si="23"/>
        <v>x</v>
      </c>
      <c r="E196" s="5"/>
      <c r="F196" s="21">
        <f>INDEX(PropertyList!$D:$D,MATCH(Summary!$A196,PropertyList!$C:$C,0))</f>
        <v>0</v>
      </c>
      <c r="G196" s="11">
        <f ca="1">SUMIFS(OFFSET('BPC Data'!$F:$F,0,Summary!G$2),'BPC Data'!$E:$E,Summary!$D196,'BPC Data'!$B:$B,Summary!$C196)</f>
        <v>0</v>
      </c>
      <c r="H196" s="314">
        <f ca="1">SUMIFS(OFFSET('BPC Data'!$F:$F,0,Summary!H$2),'BPC Data'!$E:$E,Summary!$D196,'BPC Data'!$B:$B,Summary!$C196)</f>
        <v>0</v>
      </c>
      <c r="I196" s="11">
        <f ca="1">SUMIFS(OFFSET('BPC Data'!$F:$F,0,Summary!I$2),'BPC Data'!$E:$E,Summary!$D196,'BPC Data'!$B:$B,Summary!$C196)</f>
        <v>0</v>
      </c>
      <c r="J196" s="314">
        <f ca="1">SUMIFS(OFFSET('BPC Data'!$F:$F,0,Summary!J$2),'BPC Data'!$E:$E,Summary!$D196,'BPC Data'!$B:$B,Summary!$C196)</f>
        <v>0</v>
      </c>
      <c r="K196" s="11">
        <f ca="1">SUMIFS(OFFSET('BPC Data'!$F:$F,0,Summary!K$2),'BPC Data'!$E:$E,Summary!$D196,'BPC Data'!$B:$B,Summary!$C196)</f>
        <v>0</v>
      </c>
      <c r="L196" s="314">
        <f ca="1">SUMIFS(OFFSET('BPC Data'!$F:$F,0,Summary!L$2),'BPC Data'!$E:$E,Summary!$D196,'BPC Data'!$B:$B,Summary!$C196)</f>
        <v>0</v>
      </c>
      <c r="M196" s="11">
        <f ca="1">SUMIFS(OFFSET('BPC Data'!$F:$F,0,Summary!M$2),'BPC Data'!$E:$E,Summary!$D196,'BPC Data'!$B:$B,Summary!$C196)</f>
        <v>0</v>
      </c>
      <c r="N196" s="26">
        <f t="shared" ca="1" si="21"/>
        <v>0</v>
      </c>
    </row>
    <row r="197" spans="1:14" s="16" customFormat="1" hidden="1" outlineLevel="1">
      <c r="A197" s="16">
        <f>IF(AND(F197&lt;&gt;"",D197=""),A196+1,A196)</f>
        <v>18</v>
      </c>
      <c r="C197">
        <f>$F196</f>
        <v>0</v>
      </c>
      <c r="D197" s="3" t="str">
        <f t="shared" si="23"/>
        <v>PAY_PAT_DAYS - Total Payor Patient Days</v>
      </c>
      <c r="F197" s="22" t="str">
        <f>_xll.EVDES(D197)</f>
        <v>Total Payor Patient Days</v>
      </c>
      <c r="G197" s="18">
        <f ca="1">SUMIFS(OFFSET('BPC Data'!$F:$F,0,Summary!G$2),'BPC Data'!$E:$E,Summary!$D197,'BPC Data'!$B:$B,Summary!$C197)</f>
        <v>0</v>
      </c>
      <c r="H197" s="315">
        <f ca="1">SUMIFS(OFFSET('BPC Data'!$F:$F,0,Summary!H$2),'BPC Data'!$E:$E,Summary!$D197,'BPC Data'!$B:$B,Summary!$C197)</f>
        <v>0</v>
      </c>
      <c r="I197" s="18">
        <f ca="1">SUMIFS(OFFSET('BPC Data'!$F:$F,0,Summary!I$2),'BPC Data'!$E:$E,Summary!$D197,'BPC Data'!$B:$B,Summary!$C197)</f>
        <v>0</v>
      </c>
      <c r="J197" s="315">
        <f ca="1">SUMIFS(OFFSET('BPC Data'!$F:$F,0,Summary!J$2),'BPC Data'!$E:$E,Summary!$D197,'BPC Data'!$B:$B,Summary!$C197)</f>
        <v>0</v>
      </c>
      <c r="K197" s="18">
        <f ca="1">SUMIFS(OFFSET('BPC Data'!$F:$F,0,Summary!K$2),'BPC Data'!$E:$E,Summary!$D197,'BPC Data'!$B:$B,Summary!$C197)</f>
        <v>0</v>
      </c>
      <c r="L197" s="315">
        <f ca="1">SUMIFS(OFFSET('BPC Data'!$F:$F,0,Summary!L$2),'BPC Data'!$E:$E,Summary!$D197,'BPC Data'!$B:$B,Summary!$C197)</f>
        <v>0</v>
      </c>
      <c r="M197" s="18">
        <f ca="1">SUMIFS(OFFSET('BPC Data'!$F:$F,0,Summary!M$2),'BPC Data'!$E:$E,Summary!$D197,'BPC Data'!$B:$B,Summary!$C197)</f>
        <v>0</v>
      </c>
      <c r="N197" s="26">
        <f t="shared" ca="1" si="21"/>
        <v>0</v>
      </c>
    </row>
    <row r="198" spans="1:14" s="16" customFormat="1" hidden="1" outlineLevel="1">
      <c r="A198" s="16">
        <f t="shared" ref="A198:A206" si="28">IF(AND(F198&lt;&gt;"",D198=""),A197+1,A197)</f>
        <v>18</v>
      </c>
      <c r="C198">
        <f>$F196</f>
        <v>0</v>
      </c>
      <c r="D198" s="3" t="str">
        <f t="shared" si="23"/>
        <v>A_BEDS_TOTAL - Total Available Beds</v>
      </c>
      <c r="F198" s="22" t="str">
        <f>_xll.EVDES(D198)</f>
        <v>Total Available Beds</v>
      </c>
      <c r="G198" s="18">
        <f ca="1">SUMIFS(OFFSET('BPC Data'!$F:$F,0,Summary!G$2),'BPC Data'!$E:$E,Summary!$D198,'BPC Data'!$B:$B,Summary!$C198)</f>
        <v>0</v>
      </c>
      <c r="H198" s="315">
        <f ca="1">SUMIFS(OFFSET('BPC Data'!$F:$F,0,Summary!H$2),'BPC Data'!$E:$E,Summary!$D198,'BPC Data'!$B:$B,Summary!$C198)</f>
        <v>0</v>
      </c>
      <c r="I198" s="18">
        <f ca="1">SUMIFS(OFFSET('BPC Data'!$F:$F,0,Summary!I$2),'BPC Data'!$E:$E,Summary!$D198,'BPC Data'!$B:$B,Summary!$C198)</f>
        <v>0</v>
      </c>
      <c r="J198" s="315">
        <f ca="1">SUMIFS(OFFSET('BPC Data'!$F:$F,0,Summary!J$2),'BPC Data'!$E:$E,Summary!$D198,'BPC Data'!$B:$B,Summary!$C198)</f>
        <v>0</v>
      </c>
      <c r="K198" s="18">
        <f ca="1">SUMIFS(OFFSET('BPC Data'!$F:$F,0,Summary!K$2),'BPC Data'!$E:$E,Summary!$D198,'BPC Data'!$B:$B,Summary!$C198)</f>
        <v>0</v>
      </c>
      <c r="L198" s="315">
        <f ca="1">SUMIFS(OFFSET('BPC Data'!$F:$F,0,Summary!L$2),'BPC Data'!$E:$E,Summary!$D198,'BPC Data'!$B:$B,Summary!$C198)</f>
        <v>0</v>
      </c>
      <c r="M198" s="18">
        <f ca="1">SUMIFS(OFFSET('BPC Data'!$F:$F,0,Summary!M$2),'BPC Data'!$E:$E,Summary!$D198,'BPC Data'!$B:$B,Summary!$C198)</f>
        <v>0</v>
      </c>
      <c r="N198" s="26">
        <f t="shared" ca="1" si="21"/>
        <v>0</v>
      </c>
    </row>
    <row r="199" spans="1:14" s="16" customFormat="1" hidden="1" outlineLevel="1">
      <c r="A199" s="16">
        <f t="shared" si="28"/>
        <v>18</v>
      </c>
      <c r="B199"/>
      <c r="C199">
        <f>$F196</f>
        <v>0</v>
      </c>
      <c r="D199" s="3" t="str">
        <f t="shared" si="23"/>
        <v>T_REVENUES - Total Tenant Revenues</v>
      </c>
      <c r="E199"/>
      <c r="F199" s="22" t="str">
        <f>_xll.EVDES(D199)</f>
        <v>Total Tenant Revenues</v>
      </c>
      <c r="G199" s="18">
        <f ca="1">SUMIFS(OFFSET('BPC Data'!$F:$F,0,Summary!G$2),'BPC Data'!$E:$E,Summary!$D199,'BPC Data'!$B:$B,Summary!$C199)</f>
        <v>0</v>
      </c>
      <c r="H199" s="315">
        <f ca="1">SUMIFS(OFFSET('BPC Data'!$F:$F,0,Summary!H$2),'BPC Data'!$E:$E,Summary!$D199,'BPC Data'!$B:$B,Summary!$C199)</f>
        <v>0</v>
      </c>
      <c r="I199" s="18">
        <f ca="1">SUMIFS(OFFSET('BPC Data'!$F:$F,0,Summary!I$2),'BPC Data'!$E:$E,Summary!$D199,'BPC Data'!$B:$B,Summary!$C199)</f>
        <v>0</v>
      </c>
      <c r="J199" s="315">
        <f ca="1">SUMIFS(OFFSET('BPC Data'!$F:$F,0,Summary!J$2),'BPC Data'!$E:$E,Summary!$D199,'BPC Data'!$B:$B,Summary!$C199)</f>
        <v>0</v>
      </c>
      <c r="K199" s="18">
        <f ca="1">SUMIFS(OFFSET('BPC Data'!$F:$F,0,Summary!K$2),'BPC Data'!$E:$E,Summary!$D199,'BPC Data'!$B:$B,Summary!$C199)</f>
        <v>0</v>
      </c>
      <c r="L199" s="315">
        <f ca="1">SUMIFS(OFFSET('BPC Data'!$F:$F,0,Summary!L$2),'BPC Data'!$E:$E,Summary!$D199,'BPC Data'!$B:$B,Summary!$C199)</f>
        <v>0</v>
      </c>
      <c r="M199" s="18">
        <f ca="1">SUMIFS(OFFSET('BPC Data'!$F:$F,0,Summary!M$2),'BPC Data'!$E:$E,Summary!$D199,'BPC Data'!$B:$B,Summary!$C199)</f>
        <v>0</v>
      </c>
      <c r="N199" s="26">
        <f t="shared" ca="1" si="21"/>
        <v>0</v>
      </c>
    </row>
    <row r="200" spans="1:14" s="16" customFormat="1" hidden="1" outlineLevel="1">
      <c r="A200" s="16">
        <f t="shared" si="28"/>
        <v>18</v>
      </c>
      <c r="B200"/>
      <c r="C200">
        <f>$F196</f>
        <v>0</v>
      </c>
      <c r="D200" s="3" t="str">
        <f t="shared" si="23"/>
        <v>T_OPEX - Tenant Operating Expenses</v>
      </c>
      <c r="E200"/>
      <c r="F200" s="22" t="str">
        <f>_xll.EVDES(D200)</f>
        <v>Tenant Operating Expenses</v>
      </c>
      <c r="G200" s="18">
        <f ca="1">SUMIFS(OFFSET('BPC Data'!$F:$F,0,Summary!G$2),'BPC Data'!$E:$E,Summary!$D200,'BPC Data'!$B:$B,Summary!$C200)</f>
        <v>0</v>
      </c>
      <c r="H200" s="315">
        <f ca="1">SUMIFS(OFFSET('BPC Data'!$F:$F,0,Summary!H$2),'BPC Data'!$E:$E,Summary!$D200,'BPC Data'!$B:$B,Summary!$C200)</f>
        <v>0</v>
      </c>
      <c r="I200" s="18">
        <f ca="1">SUMIFS(OFFSET('BPC Data'!$F:$F,0,Summary!I$2),'BPC Data'!$E:$E,Summary!$D200,'BPC Data'!$B:$B,Summary!$C200)</f>
        <v>0</v>
      </c>
      <c r="J200" s="315">
        <f ca="1">SUMIFS(OFFSET('BPC Data'!$F:$F,0,Summary!J$2),'BPC Data'!$E:$E,Summary!$D200,'BPC Data'!$B:$B,Summary!$C200)</f>
        <v>0</v>
      </c>
      <c r="K200" s="18">
        <f ca="1">SUMIFS(OFFSET('BPC Data'!$F:$F,0,Summary!K$2),'BPC Data'!$E:$E,Summary!$D200,'BPC Data'!$B:$B,Summary!$C200)</f>
        <v>0</v>
      </c>
      <c r="L200" s="315">
        <f ca="1">SUMIFS(OFFSET('BPC Data'!$F:$F,0,Summary!L$2),'BPC Data'!$E:$E,Summary!$D200,'BPC Data'!$B:$B,Summary!$C200)</f>
        <v>0</v>
      </c>
      <c r="M200" s="18">
        <f ca="1">SUMIFS(OFFSET('BPC Data'!$F:$F,0,Summary!M$2),'BPC Data'!$E:$E,Summary!$D200,'BPC Data'!$B:$B,Summary!$C200)</f>
        <v>0</v>
      </c>
      <c r="N200" s="26">
        <f t="shared" ca="1" si="21"/>
        <v>0</v>
      </c>
    </row>
    <row r="201" spans="1:14" s="16" customFormat="1" hidden="1" outlineLevel="1">
      <c r="A201" s="16">
        <f t="shared" si="28"/>
        <v>18</v>
      </c>
      <c r="B201"/>
      <c r="C201">
        <f>$F196</f>
        <v>0</v>
      </c>
      <c r="D201" s="3" t="str">
        <f t="shared" si="23"/>
        <v>T_BAD_DEBT - Tenant Bad Debt Expense</v>
      </c>
      <c r="E201"/>
      <c r="F201" s="22" t="str">
        <f>_xll.EVDES(D201)</f>
        <v>Tenant Bad Debt Expense</v>
      </c>
      <c r="G201" s="18">
        <f ca="1">SUMIFS(OFFSET('BPC Data'!$F:$F,0,Summary!G$2),'BPC Data'!$E:$E,Summary!$D201,'BPC Data'!$B:$B,Summary!$C201)</f>
        <v>0</v>
      </c>
      <c r="H201" s="315">
        <f ca="1">SUMIFS(OFFSET('BPC Data'!$F:$F,0,Summary!H$2),'BPC Data'!$E:$E,Summary!$D201,'BPC Data'!$B:$B,Summary!$C201)</f>
        <v>0</v>
      </c>
      <c r="I201" s="18">
        <f ca="1">SUMIFS(OFFSET('BPC Data'!$F:$F,0,Summary!I$2),'BPC Data'!$E:$E,Summary!$D201,'BPC Data'!$B:$B,Summary!$C201)</f>
        <v>0</v>
      </c>
      <c r="J201" s="315">
        <f ca="1">SUMIFS(OFFSET('BPC Data'!$F:$F,0,Summary!J$2),'BPC Data'!$E:$E,Summary!$D201,'BPC Data'!$B:$B,Summary!$C201)</f>
        <v>0</v>
      </c>
      <c r="K201" s="18">
        <f ca="1">SUMIFS(OFFSET('BPC Data'!$F:$F,0,Summary!K$2),'BPC Data'!$E:$E,Summary!$D201,'BPC Data'!$B:$B,Summary!$C201)</f>
        <v>0</v>
      </c>
      <c r="L201" s="315">
        <f ca="1">SUMIFS(OFFSET('BPC Data'!$F:$F,0,Summary!L$2),'BPC Data'!$E:$E,Summary!$D201,'BPC Data'!$B:$B,Summary!$C201)</f>
        <v>0</v>
      </c>
      <c r="M201" s="18">
        <f ca="1">SUMIFS(OFFSET('BPC Data'!$F:$F,0,Summary!M$2),'BPC Data'!$E:$E,Summary!$D201,'BPC Data'!$B:$B,Summary!$C201)</f>
        <v>0</v>
      </c>
      <c r="N201" s="26">
        <f t="shared" ca="1" si="21"/>
        <v>0</v>
      </c>
    </row>
    <row r="202" spans="1:14" s="16" customFormat="1" hidden="1" outlineLevel="1">
      <c r="A202" s="16">
        <f t="shared" si="28"/>
        <v>18</v>
      </c>
      <c r="B202"/>
      <c r="C202">
        <f>$F196</f>
        <v>0</v>
      </c>
      <c r="D202" s="2" t="str">
        <f t="shared" si="23"/>
        <v>T_EBITDARM - EBITDARM</v>
      </c>
      <c r="E202"/>
      <c r="F202" s="22" t="str">
        <f>_xll.EVDES(D202)</f>
        <v>EBITDARM</v>
      </c>
      <c r="G202" s="18">
        <f ca="1">SUMIFS(OFFSET('BPC Data'!$F:$F,0,Summary!G$2),'BPC Data'!$E:$E,Summary!$D202,'BPC Data'!$B:$B,Summary!$C202)</f>
        <v>0</v>
      </c>
      <c r="H202" s="315">
        <f ca="1">SUMIFS(OFFSET('BPC Data'!$F:$F,0,Summary!H$2),'BPC Data'!$E:$E,Summary!$D202,'BPC Data'!$B:$B,Summary!$C202)</f>
        <v>0</v>
      </c>
      <c r="I202" s="18">
        <f ca="1">SUMIFS(OFFSET('BPC Data'!$F:$F,0,Summary!I$2),'BPC Data'!$E:$E,Summary!$D202,'BPC Data'!$B:$B,Summary!$C202)</f>
        <v>0</v>
      </c>
      <c r="J202" s="315">
        <f ca="1">SUMIFS(OFFSET('BPC Data'!$F:$F,0,Summary!J$2),'BPC Data'!$E:$E,Summary!$D202,'BPC Data'!$B:$B,Summary!$C202)</f>
        <v>0</v>
      </c>
      <c r="K202" s="18">
        <f ca="1">SUMIFS(OFFSET('BPC Data'!$F:$F,0,Summary!K$2),'BPC Data'!$E:$E,Summary!$D202,'BPC Data'!$B:$B,Summary!$C202)</f>
        <v>0</v>
      </c>
      <c r="L202" s="315">
        <f ca="1">SUMIFS(OFFSET('BPC Data'!$F:$F,0,Summary!L$2),'BPC Data'!$E:$E,Summary!$D202,'BPC Data'!$B:$B,Summary!$C202)</f>
        <v>0</v>
      </c>
      <c r="M202" s="18">
        <f ca="1">SUMIFS(OFFSET('BPC Data'!$F:$F,0,Summary!M$2),'BPC Data'!$E:$E,Summary!$D202,'BPC Data'!$B:$B,Summary!$C202)</f>
        <v>0</v>
      </c>
      <c r="N202" s="26">
        <f t="shared" ref="N202:N265" ca="1" si="29">SUM(M202)</f>
        <v>0</v>
      </c>
    </row>
    <row r="203" spans="1:14" s="16" customFormat="1" hidden="1" outlineLevel="1">
      <c r="A203" s="16">
        <f t="shared" si="28"/>
        <v>18</v>
      </c>
      <c r="B203"/>
      <c r="C203">
        <f>$F196</f>
        <v>0</v>
      </c>
      <c r="D203" s="2" t="str">
        <f t="shared" si="23"/>
        <v>T_MGMT_FEE - Tenant Management Fee - Actual</v>
      </c>
      <c r="E203"/>
      <c r="F203" s="22" t="str">
        <f>_xll.EVDES(D203)</f>
        <v>Tenant Management Fee - Actual</v>
      </c>
      <c r="G203" s="18">
        <f ca="1">SUMIFS(OFFSET('BPC Data'!$F:$F,0,Summary!G$2),'BPC Data'!$E:$E,Summary!$D203,'BPC Data'!$B:$B,Summary!$C203)</f>
        <v>0</v>
      </c>
      <c r="H203" s="315">
        <f ca="1">SUMIFS(OFFSET('BPC Data'!$F:$F,0,Summary!H$2),'BPC Data'!$E:$E,Summary!$D203,'BPC Data'!$B:$B,Summary!$C203)</f>
        <v>0</v>
      </c>
      <c r="I203" s="18">
        <f ca="1">SUMIFS(OFFSET('BPC Data'!$F:$F,0,Summary!I$2),'BPC Data'!$E:$E,Summary!$D203,'BPC Data'!$B:$B,Summary!$C203)</f>
        <v>0</v>
      </c>
      <c r="J203" s="315">
        <f ca="1">SUMIFS(OFFSET('BPC Data'!$F:$F,0,Summary!J$2),'BPC Data'!$E:$E,Summary!$D203,'BPC Data'!$B:$B,Summary!$C203)</f>
        <v>0</v>
      </c>
      <c r="K203" s="18">
        <f ca="1">SUMIFS(OFFSET('BPC Data'!$F:$F,0,Summary!K$2),'BPC Data'!$E:$E,Summary!$D203,'BPC Data'!$B:$B,Summary!$C203)</f>
        <v>0</v>
      </c>
      <c r="L203" s="315">
        <f ca="1">SUMIFS(OFFSET('BPC Data'!$F:$F,0,Summary!L$2),'BPC Data'!$E:$E,Summary!$D203,'BPC Data'!$B:$B,Summary!$C203)</f>
        <v>0</v>
      </c>
      <c r="M203" s="18">
        <f ca="1">SUMIFS(OFFSET('BPC Data'!$F:$F,0,Summary!M$2),'BPC Data'!$E:$E,Summary!$D203,'BPC Data'!$B:$B,Summary!$C203)</f>
        <v>0</v>
      </c>
      <c r="N203" s="26">
        <f t="shared" ca="1" si="29"/>
        <v>0</v>
      </c>
    </row>
    <row r="204" spans="1:14" s="16" customFormat="1" hidden="1" outlineLevel="1">
      <c r="A204" s="16">
        <f t="shared" si="28"/>
        <v>18</v>
      </c>
      <c r="B204"/>
      <c r="C204">
        <f>$F196</f>
        <v>0</v>
      </c>
      <c r="D204" s="1" t="str">
        <f t="shared" si="23"/>
        <v>T_EBITDAR - EBITDAR</v>
      </c>
      <c r="E204"/>
      <c r="F204" s="22" t="str">
        <f>_xll.EVDES(D204)</f>
        <v>EBITDAR</v>
      </c>
      <c r="G204" s="18">
        <f ca="1">SUMIFS(OFFSET('BPC Data'!$F:$F,0,Summary!G$2),'BPC Data'!$E:$E,Summary!$D204,'BPC Data'!$B:$B,Summary!$C204)</f>
        <v>0</v>
      </c>
      <c r="H204" s="315">
        <f ca="1">SUMIFS(OFFSET('BPC Data'!$F:$F,0,Summary!H$2),'BPC Data'!$E:$E,Summary!$D204,'BPC Data'!$B:$B,Summary!$C204)</f>
        <v>0</v>
      </c>
      <c r="I204" s="18">
        <f ca="1">SUMIFS(OFFSET('BPC Data'!$F:$F,0,Summary!I$2),'BPC Data'!$E:$E,Summary!$D204,'BPC Data'!$B:$B,Summary!$C204)</f>
        <v>0</v>
      </c>
      <c r="J204" s="315">
        <f ca="1">SUMIFS(OFFSET('BPC Data'!$F:$F,0,Summary!J$2),'BPC Data'!$E:$E,Summary!$D204,'BPC Data'!$B:$B,Summary!$C204)</f>
        <v>0</v>
      </c>
      <c r="K204" s="18">
        <f ca="1">SUMIFS(OFFSET('BPC Data'!$F:$F,0,Summary!K$2),'BPC Data'!$E:$E,Summary!$D204,'BPC Data'!$B:$B,Summary!$C204)</f>
        <v>0</v>
      </c>
      <c r="L204" s="315">
        <f ca="1">SUMIFS(OFFSET('BPC Data'!$F:$F,0,Summary!L$2),'BPC Data'!$E:$E,Summary!$D204,'BPC Data'!$B:$B,Summary!$C204)</f>
        <v>0</v>
      </c>
      <c r="M204" s="18">
        <f ca="1">SUMIFS(OFFSET('BPC Data'!$F:$F,0,Summary!M$2),'BPC Data'!$E:$E,Summary!$D204,'BPC Data'!$B:$B,Summary!$C204)</f>
        <v>0</v>
      </c>
      <c r="N204" s="26">
        <f t="shared" ca="1" si="29"/>
        <v>0</v>
      </c>
    </row>
    <row r="205" spans="1:14" s="16" customFormat="1" hidden="1" outlineLevel="1">
      <c r="A205" s="16">
        <f t="shared" si="28"/>
        <v>18</v>
      </c>
      <c r="B205"/>
      <c r="C205">
        <f>$F196</f>
        <v>0</v>
      </c>
      <c r="D205" s="1" t="str">
        <f t="shared" si="23"/>
        <v>T_RENT_EXP - Tenant Rent Expense</v>
      </c>
      <c r="E205"/>
      <c r="F205" s="22" t="str">
        <f>_xll.EVDES(D205)</f>
        <v>Tenant Rent Expense</v>
      </c>
      <c r="G205" s="18">
        <f ca="1">SUMIFS(OFFSET('BPC Data'!$F:$F,0,Summary!G$2),'BPC Data'!$E:$E,Summary!$D205,'BPC Data'!$B:$B,Summary!$C205)</f>
        <v>0</v>
      </c>
      <c r="H205" s="315">
        <f ca="1">SUMIFS(OFFSET('BPC Data'!$F:$F,0,Summary!H$2),'BPC Data'!$E:$E,Summary!$D205,'BPC Data'!$B:$B,Summary!$C205)</f>
        <v>0</v>
      </c>
      <c r="I205" s="18">
        <f ca="1">SUMIFS(OFFSET('BPC Data'!$F:$F,0,Summary!I$2),'BPC Data'!$E:$E,Summary!$D205,'BPC Data'!$B:$B,Summary!$C205)</f>
        <v>0</v>
      </c>
      <c r="J205" s="315">
        <f ca="1">SUMIFS(OFFSET('BPC Data'!$F:$F,0,Summary!J$2),'BPC Data'!$E:$E,Summary!$D205,'BPC Data'!$B:$B,Summary!$C205)</f>
        <v>0</v>
      </c>
      <c r="K205" s="18">
        <f ca="1">SUMIFS(OFFSET('BPC Data'!$F:$F,0,Summary!K$2),'BPC Data'!$E:$E,Summary!$D205,'BPC Data'!$B:$B,Summary!$C205)</f>
        <v>0</v>
      </c>
      <c r="L205" s="315">
        <f ca="1">SUMIFS(OFFSET('BPC Data'!$F:$F,0,Summary!L$2),'BPC Data'!$E:$E,Summary!$D205,'BPC Data'!$B:$B,Summary!$C205)</f>
        <v>0</v>
      </c>
      <c r="M205" s="18">
        <f ca="1">SUMIFS(OFFSET('BPC Data'!$F:$F,0,Summary!M$2),'BPC Data'!$E:$E,Summary!$D205,'BPC Data'!$B:$B,Summary!$C205)</f>
        <v>0</v>
      </c>
      <c r="N205" s="26">
        <f t="shared" ca="1" si="29"/>
        <v>0</v>
      </c>
    </row>
    <row r="206" spans="1:14" s="16" customFormat="1" hidden="1" outlineLevel="1">
      <c r="A206" s="16">
        <f t="shared" si="28"/>
        <v>18</v>
      </c>
      <c r="B206"/>
      <c r="C206"/>
      <c r="D206" s="1" t="str">
        <f t="shared" si="23"/>
        <v>x</v>
      </c>
      <c r="E206"/>
      <c r="F206" s="22" t="s">
        <v>0</v>
      </c>
      <c r="G206" s="12">
        <f ca="1">SUMIFS(OFFSET('BPC Data'!$F:$F,0,Summary!G$2),'BPC Data'!$E:$E,Summary!$D206,'BPC Data'!$B:$B,Summary!$C206)</f>
        <v>0</v>
      </c>
      <c r="H206" s="316">
        <f ca="1">SUMIFS(OFFSET('BPC Data'!$F:$F,0,Summary!H$2),'BPC Data'!$E:$E,Summary!$D206,'BPC Data'!$B:$B,Summary!$C206)</f>
        <v>0</v>
      </c>
      <c r="I206" s="12">
        <f ca="1">SUMIFS(OFFSET('BPC Data'!$F:$F,0,Summary!I$2),'BPC Data'!$E:$E,Summary!$D206,'BPC Data'!$B:$B,Summary!$C206)</f>
        <v>0</v>
      </c>
      <c r="J206" s="316">
        <f ca="1">SUMIFS(OFFSET('BPC Data'!$F:$F,0,Summary!J$2),'BPC Data'!$E:$E,Summary!$D206,'BPC Data'!$B:$B,Summary!$C206)</f>
        <v>0</v>
      </c>
      <c r="K206" s="12">
        <f ca="1">SUMIFS(OFFSET('BPC Data'!$F:$F,0,Summary!K$2),'BPC Data'!$E:$E,Summary!$D206,'BPC Data'!$B:$B,Summary!$C206)</f>
        <v>0</v>
      </c>
      <c r="L206" s="316">
        <f ca="1">SUMIFS(OFFSET('BPC Data'!$F:$F,0,Summary!L$2),'BPC Data'!$E:$E,Summary!$D206,'BPC Data'!$B:$B,Summary!$C206)</f>
        <v>0</v>
      </c>
      <c r="M206" s="12">
        <f ca="1">SUMIFS(OFFSET('BPC Data'!$F:$F,0,Summary!M$2),'BPC Data'!$E:$E,Summary!$D206,'BPC Data'!$B:$B,Summary!$C206)</f>
        <v>0</v>
      </c>
      <c r="N206" s="26">
        <f t="shared" ca="1" si="29"/>
        <v>0</v>
      </c>
    </row>
    <row r="207" spans="1:14" s="16" customFormat="1" hidden="1" outlineLevel="1">
      <c r="A207" s="16">
        <f>IF(AND(D207&lt;&gt;"",C207=""),A206+1,A206)</f>
        <v>19</v>
      </c>
      <c r="B207" s="5"/>
      <c r="C207" s="5"/>
      <c r="D207" s="5" t="str">
        <f t="shared" si="23"/>
        <v>x</v>
      </c>
      <c r="E207" s="5"/>
      <c r="F207" s="21">
        <f>INDEX(PropertyList!$D:$D,MATCH(Summary!$A207,PropertyList!$C:$C,0))</f>
        <v>0</v>
      </c>
      <c r="G207" s="11">
        <f ca="1">SUMIFS(OFFSET('BPC Data'!$F:$F,0,Summary!G$2),'BPC Data'!$E:$E,Summary!$D207,'BPC Data'!$B:$B,Summary!$C207)</f>
        <v>0</v>
      </c>
      <c r="H207" s="314">
        <f ca="1">SUMIFS(OFFSET('BPC Data'!$F:$F,0,Summary!H$2),'BPC Data'!$E:$E,Summary!$D207,'BPC Data'!$B:$B,Summary!$C207)</f>
        <v>0</v>
      </c>
      <c r="I207" s="11">
        <f ca="1">SUMIFS(OFFSET('BPC Data'!$F:$F,0,Summary!I$2),'BPC Data'!$E:$E,Summary!$D207,'BPC Data'!$B:$B,Summary!$C207)</f>
        <v>0</v>
      </c>
      <c r="J207" s="314">
        <f ca="1">SUMIFS(OFFSET('BPC Data'!$F:$F,0,Summary!J$2),'BPC Data'!$E:$E,Summary!$D207,'BPC Data'!$B:$B,Summary!$C207)</f>
        <v>0</v>
      </c>
      <c r="K207" s="11">
        <f ca="1">SUMIFS(OFFSET('BPC Data'!$F:$F,0,Summary!K$2),'BPC Data'!$E:$E,Summary!$D207,'BPC Data'!$B:$B,Summary!$C207)</f>
        <v>0</v>
      </c>
      <c r="L207" s="314">
        <f ca="1">SUMIFS(OFFSET('BPC Data'!$F:$F,0,Summary!L$2),'BPC Data'!$E:$E,Summary!$D207,'BPC Data'!$B:$B,Summary!$C207)</f>
        <v>0</v>
      </c>
      <c r="M207" s="11">
        <f ca="1">SUMIFS(OFFSET('BPC Data'!$F:$F,0,Summary!M$2),'BPC Data'!$E:$E,Summary!$D207,'BPC Data'!$B:$B,Summary!$C207)</f>
        <v>0</v>
      </c>
      <c r="N207" s="26">
        <f t="shared" ca="1" si="29"/>
        <v>0</v>
      </c>
    </row>
    <row r="208" spans="1:14" s="16" customFormat="1" hidden="1" outlineLevel="1">
      <c r="A208" s="16">
        <f>IF(AND(F208&lt;&gt;"",D208=""),A207+1,A207)</f>
        <v>19</v>
      </c>
      <c r="C208">
        <f>$F207</f>
        <v>0</v>
      </c>
      <c r="D208" s="3" t="str">
        <f t="shared" si="23"/>
        <v>PAY_PAT_DAYS - Total Payor Patient Days</v>
      </c>
      <c r="F208" s="22" t="str">
        <f>_xll.EVDES(D208)</f>
        <v>Total Payor Patient Days</v>
      </c>
      <c r="G208" s="18">
        <f ca="1">SUMIFS(OFFSET('BPC Data'!$F:$F,0,Summary!G$2),'BPC Data'!$E:$E,Summary!$D208,'BPC Data'!$B:$B,Summary!$C208)</f>
        <v>0</v>
      </c>
      <c r="H208" s="315">
        <f ca="1">SUMIFS(OFFSET('BPC Data'!$F:$F,0,Summary!H$2),'BPC Data'!$E:$E,Summary!$D208,'BPC Data'!$B:$B,Summary!$C208)</f>
        <v>0</v>
      </c>
      <c r="I208" s="18">
        <f ca="1">SUMIFS(OFFSET('BPC Data'!$F:$F,0,Summary!I$2),'BPC Data'!$E:$E,Summary!$D208,'BPC Data'!$B:$B,Summary!$C208)</f>
        <v>0</v>
      </c>
      <c r="J208" s="315">
        <f ca="1">SUMIFS(OFFSET('BPC Data'!$F:$F,0,Summary!J$2),'BPC Data'!$E:$E,Summary!$D208,'BPC Data'!$B:$B,Summary!$C208)</f>
        <v>0</v>
      </c>
      <c r="K208" s="18">
        <f ca="1">SUMIFS(OFFSET('BPC Data'!$F:$F,0,Summary!K$2),'BPC Data'!$E:$E,Summary!$D208,'BPC Data'!$B:$B,Summary!$C208)</f>
        <v>0</v>
      </c>
      <c r="L208" s="315">
        <f ca="1">SUMIFS(OFFSET('BPC Data'!$F:$F,0,Summary!L$2),'BPC Data'!$E:$E,Summary!$D208,'BPC Data'!$B:$B,Summary!$C208)</f>
        <v>0</v>
      </c>
      <c r="M208" s="18">
        <f ca="1">SUMIFS(OFFSET('BPC Data'!$F:$F,0,Summary!M$2),'BPC Data'!$E:$E,Summary!$D208,'BPC Data'!$B:$B,Summary!$C208)</f>
        <v>0</v>
      </c>
      <c r="N208" s="26">
        <f t="shared" ca="1" si="29"/>
        <v>0</v>
      </c>
    </row>
    <row r="209" spans="1:14" s="16" customFormat="1" hidden="1" outlineLevel="1">
      <c r="A209" s="16">
        <f t="shared" ref="A209:A217" si="30">IF(AND(F209&lt;&gt;"",D209=""),A208+1,A208)</f>
        <v>19</v>
      </c>
      <c r="C209">
        <f>$F207</f>
        <v>0</v>
      </c>
      <c r="D209" s="3" t="str">
        <f t="shared" si="23"/>
        <v>A_BEDS_TOTAL - Total Available Beds</v>
      </c>
      <c r="F209" s="22" t="str">
        <f>_xll.EVDES(D209)</f>
        <v>Total Available Beds</v>
      </c>
      <c r="G209" s="18">
        <f ca="1">SUMIFS(OFFSET('BPC Data'!$F:$F,0,Summary!G$2),'BPC Data'!$E:$E,Summary!$D209,'BPC Data'!$B:$B,Summary!$C209)</f>
        <v>0</v>
      </c>
      <c r="H209" s="315">
        <f ca="1">SUMIFS(OFFSET('BPC Data'!$F:$F,0,Summary!H$2),'BPC Data'!$E:$E,Summary!$D209,'BPC Data'!$B:$B,Summary!$C209)</f>
        <v>0</v>
      </c>
      <c r="I209" s="18">
        <f ca="1">SUMIFS(OFFSET('BPC Data'!$F:$F,0,Summary!I$2),'BPC Data'!$E:$E,Summary!$D209,'BPC Data'!$B:$B,Summary!$C209)</f>
        <v>0</v>
      </c>
      <c r="J209" s="315">
        <f ca="1">SUMIFS(OFFSET('BPC Data'!$F:$F,0,Summary!J$2),'BPC Data'!$E:$E,Summary!$D209,'BPC Data'!$B:$B,Summary!$C209)</f>
        <v>0</v>
      </c>
      <c r="K209" s="18">
        <f ca="1">SUMIFS(OFFSET('BPC Data'!$F:$F,0,Summary!K$2),'BPC Data'!$E:$E,Summary!$D209,'BPC Data'!$B:$B,Summary!$C209)</f>
        <v>0</v>
      </c>
      <c r="L209" s="315">
        <f ca="1">SUMIFS(OFFSET('BPC Data'!$F:$F,0,Summary!L$2),'BPC Data'!$E:$E,Summary!$D209,'BPC Data'!$B:$B,Summary!$C209)</f>
        <v>0</v>
      </c>
      <c r="M209" s="18">
        <f ca="1">SUMIFS(OFFSET('BPC Data'!$F:$F,0,Summary!M$2),'BPC Data'!$E:$E,Summary!$D209,'BPC Data'!$B:$B,Summary!$C209)</f>
        <v>0</v>
      </c>
      <c r="N209" s="26">
        <f t="shared" ca="1" si="29"/>
        <v>0</v>
      </c>
    </row>
    <row r="210" spans="1:14" s="16" customFormat="1" hidden="1" outlineLevel="1">
      <c r="A210" s="16">
        <f t="shared" si="30"/>
        <v>19</v>
      </c>
      <c r="B210"/>
      <c r="C210">
        <f>$F207</f>
        <v>0</v>
      </c>
      <c r="D210" s="3" t="str">
        <f t="shared" si="23"/>
        <v>T_REVENUES - Total Tenant Revenues</v>
      </c>
      <c r="E210"/>
      <c r="F210" s="22" t="str">
        <f>_xll.EVDES(D210)</f>
        <v>Total Tenant Revenues</v>
      </c>
      <c r="G210" s="18">
        <f ca="1">SUMIFS(OFFSET('BPC Data'!$F:$F,0,Summary!G$2),'BPC Data'!$E:$E,Summary!$D210,'BPC Data'!$B:$B,Summary!$C210)</f>
        <v>0</v>
      </c>
      <c r="H210" s="315">
        <f ca="1">SUMIFS(OFFSET('BPC Data'!$F:$F,0,Summary!H$2),'BPC Data'!$E:$E,Summary!$D210,'BPC Data'!$B:$B,Summary!$C210)</f>
        <v>0</v>
      </c>
      <c r="I210" s="18">
        <f ca="1">SUMIFS(OFFSET('BPC Data'!$F:$F,0,Summary!I$2),'BPC Data'!$E:$E,Summary!$D210,'BPC Data'!$B:$B,Summary!$C210)</f>
        <v>0</v>
      </c>
      <c r="J210" s="315">
        <f ca="1">SUMIFS(OFFSET('BPC Data'!$F:$F,0,Summary!J$2),'BPC Data'!$E:$E,Summary!$D210,'BPC Data'!$B:$B,Summary!$C210)</f>
        <v>0</v>
      </c>
      <c r="K210" s="18">
        <f ca="1">SUMIFS(OFFSET('BPC Data'!$F:$F,0,Summary!K$2),'BPC Data'!$E:$E,Summary!$D210,'BPC Data'!$B:$B,Summary!$C210)</f>
        <v>0</v>
      </c>
      <c r="L210" s="315">
        <f ca="1">SUMIFS(OFFSET('BPC Data'!$F:$F,0,Summary!L$2),'BPC Data'!$E:$E,Summary!$D210,'BPC Data'!$B:$B,Summary!$C210)</f>
        <v>0</v>
      </c>
      <c r="M210" s="18">
        <f ca="1">SUMIFS(OFFSET('BPC Data'!$F:$F,0,Summary!M$2),'BPC Data'!$E:$E,Summary!$D210,'BPC Data'!$B:$B,Summary!$C210)</f>
        <v>0</v>
      </c>
      <c r="N210" s="26">
        <f t="shared" ca="1" si="29"/>
        <v>0</v>
      </c>
    </row>
    <row r="211" spans="1:14" s="16" customFormat="1" hidden="1" outlineLevel="1">
      <c r="A211" s="16">
        <f t="shared" si="30"/>
        <v>19</v>
      </c>
      <c r="B211"/>
      <c r="C211">
        <f>$F207</f>
        <v>0</v>
      </c>
      <c r="D211" s="3" t="str">
        <f t="shared" si="23"/>
        <v>T_OPEX - Tenant Operating Expenses</v>
      </c>
      <c r="E211"/>
      <c r="F211" s="22" t="str">
        <f>_xll.EVDES(D211)</f>
        <v>Tenant Operating Expenses</v>
      </c>
      <c r="G211" s="18">
        <f ca="1">SUMIFS(OFFSET('BPC Data'!$F:$F,0,Summary!G$2),'BPC Data'!$E:$E,Summary!$D211,'BPC Data'!$B:$B,Summary!$C211)</f>
        <v>0</v>
      </c>
      <c r="H211" s="315">
        <f ca="1">SUMIFS(OFFSET('BPC Data'!$F:$F,0,Summary!H$2),'BPC Data'!$E:$E,Summary!$D211,'BPC Data'!$B:$B,Summary!$C211)</f>
        <v>0</v>
      </c>
      <c r="I211" s="18">
        <f ca="1">SUMIFS(OFFSET('BPC Data'!$F:$F,0,Summary!I$2),'BPC Data'!$E:$E,Summary!$D211,'BPC Data'!$B:$B,Summary!$C211)</f>
        <v>0</v>
      </c>
      <c r="J211" s="315">
        <f ca="1">SUMIFS(OFFSET('BPC Data'!$F:$F,0,Summary!J$2),'BPC Data'!$E:$E,Summary!$D211,'BPC Data'!$B:$B,Summary!$C211)</f>
        <v>0</v>
      </c>
      <c r="K211" s="18">
        <f ca="1">SUMIFS(OFFSET('BPC Data'!$F:$F,0,Summary!K$2),'BPC Data'!$E:$E,Summary!$D211,'BPC Data'!$B:$B,Summary!$C211)</f>
        <v>0</v>
      </c>
      <c r="L211" s="315">
        <f ca="1">SUMIFS(OFFSET('BPC Data'!$F:$F,0,Summary!L$2),'BPC Data'!$E:$E,Summary!$D211,'BPC Data'!$B:$B,Summary!$C211)</f>
        <v>0</v>
      </c>
      <c r="M211" s="18">
        <f ca="1">SUMIFS(OFFSET('BPC Data'!$F:$F,0,Summary!M$2),'BPC Data'!$E:$E,Summary!$D211,'BPC Data'!$B:$B,Summary!$C211)</f>
        <v>0</v>
      </c>
      <c r="N211" s="26">
        <f t="shared" ca="1" si="29"/>
        <v>0</v>
      </c>
    </row>
    <row r="212" spans="1:14" s="16" customFormat="1" hidden="1" outlineLevel="1">
      <c r="A212" s="16">
        <f t="shared" si="30"/>
        <v>19</v>
      </c>
      <c r="B212"/>
      <c r="C212">
        <f>$F207</f>
        <v>0</v>
      </c>
      <c r="D212" s="3" t="str">
        <f t="shared" si="23"/>
        <v>T_BAD_DEBT - Tenant Bad Debt Expense</v>
      </c>
      <c r="E212"/>
      <c r="F212" s="22" t="str">
        <f>_xll.EVDES(D212)</f>
        <v>Tenant Bad Debt Expense</v>
      </c>
      <c r="G212" s="18">
        <f ca="1">SUMIFS(OFFSET('BPC Data'!$F:$F,0,Summary!G$2),'BPC Data'!$E:$E,Summary!$D212,'BPC Data'!$B:$B,Summary!$C212)</f>
        <v>0</v>
      </c>
      <c r="H212" s="315">
        <f ca="1">SUMIFS(OFFSET('BPC Data'!$F:$F,0,Summary!H$2),'BPC Data'!$E:$E,Summary!$D212,'BPC Data'!$B:$B,Summary!$C212)</f>
        <v>0</v>
      </c>
      <c r="I212" s="18">
        <f ca="1">SUMIFS(OFFSET('BPC Data'!$F:$F,0,Summary!I$2),'BPC Data'!$E:$E,Summary!$D212,'BPC Data'!$B:$B,Summary!$C212)</f>
        <v>0</v>
      </c>
      <c r="J212" s="315">
        <f ca="1">SUMIFS(OFFSET('BPC Data'!$F:$F,0,Summary!J$2),'BPC Data'!$E:$E,Summary!$D212,'BPC Data'!$B:$B,Summary!$C212)</f>
        <v>0</v>
      </c>
      <c r="K212" s="18">
        <f ca="1">SUMIFS(OFFSET('BPC Data'!$F:$F,0,Summary!K$2),'BPC Data'!$E:$E,Summary!$D212,'BPC Data'!$B:$B,Summary!$C212)</f>
        <v>0</v>
      </c>
      <c r="L212" s="315">
        <f ca="1">SUMIFS(OFFSET('BPC Data'!$F:$F,0,Summary!L$2),'BPC Data'!$E:$E,Summary!$D212,'BPC Data'!$B:$B,Summary!$C212)</f>
        <v>0</v>
      </c>
      <c r="M212" s="18">
        <f ca="1">SUMIFS(OFFSET('BPC Data'!$F:$F,0,Summary!M$2),'BPC Data'!$E:$E,Summary!$D212,'BPC Data'!$B:$B,Summary!$C212)</f>
        <v>0</v>
      </c>
      <c r="N212" s="26">
        <f t="shared" ca="1" si="29"/>
        <v>0</v>
      </c>
    </row>
    <row r="213" spans="1:14" s="16" customFormat="1" hidden="1" outlineLevel="1">
      <c r="A213" s="16">
        <f t="shared" si="30"/>
        <v>19</v>
      </c>
      <c r="B213"/>
      <c r="C213">
        <f>$F207</f>
        <v>0</v>
      </c>
      <c r="D213" s="2" t="str">
        <f t="shared" si="23"/>
        <v>T_EBITDARM - EBITDARM</v>
      </c>
      <c r="E213"/>
      <c r="F213" s="22" t="str">
        <f>_xll.EVDES(D213)</f>
        <v>EBITDARM</v>
      </c>
      <c r="G213" s="18">
        <f ca="1">SUMIFS(OFFSET('BPC Data'!$F:$F,0,Summary!G$2),'BPC Data'!$E:$E,Summary!$D213,'BPC Data'!$B:$B,Summary!$C213)</f>
        <v>0</v>
      </c>
      <c r="H213" s="315">
        <f ca="1">SUMIFS(OFFSET('BPC Data'!$F:$F,0,Summary!H$2),'BPC Data'!$E:$E,Summary!$D213,'BPC Data'!$B:$B,Summary!$C213)</f>
        <v>0</v>
      </c>
      <c r="I213" s="18">
        <f ca="1">SUMIFS(OFFSET('BPC Data'!$F:$F,0,Summary!I$2),'BPC Data'!$E:$E,Summary!$D213,'BPC Data'!$B:$B,Summary!$C213)</f>
        <v>0</v>
      </c>
      <c r="J213" s="315">
        <f ca="1">SUMIFS(OFFSET('BPC Data'!$F:$F,0,Summary!J$2),'BPC Data'!$E:$E,Summary!$D213,'BPC Data'!$B:$B,Summary!$C213)</f>
        <v>0</v>
      </c>
      <c r="K213" s="18">
        <f ca="1">SUMIFS(OFFSET('BPC Data'!$F:$F,0,Summary!K$2),'BPC Data'!$E:$E,Summary!$D213,'BPC Data'!$B:$B,Summary!$C213)</f>
        <v>0</v>
      </c>
      <c r="L213" s="315">
        <f ca="1">SUMIFS(OFFSET('BPC Data'!$F:$F,0,Summary!L$2),'BPC Data'!$E:$E,Summary!$D213,'BPC Data'!$B:$B,Summary!$C213)</f>
        <v>0</v>
      </c>
      <c r="M213" s="18">
        <f ca="1">SUMIFS(OFFSET('BPC Data'!$F:$F,0,Summary!M$2),'BPC Data'!$E:$E,Summary!$D213,'BPC Data'!$B:$B,Summary!$C213)</f>
        <v>0</v>
      </c>
      <c r="N213" s="26">
        <f t="shared" ca="1" si="29"/>
        <v>0</v>
      </c>
    </row>
    <row r="214" spans="1:14" s="16" customFormat="1" hidden="1" outlineLevel="1">
      <c r="A214" s="16">
        <f t="shared" si="30"/>
        <v>19</v>
      </c>
      <c r="B214"/>
      <c r="C214">
        <f>$F207</f>
        <v>0</v>
      </c>
      <c r="D214" s="2" t="str">
        <f t="shared" ref="D214:D277" si="31">$D203</f>
        <v>T_MGMT_FEE - Tenant Management Fee - Actual</v>
      </c>
      <c r="E214"/>
      <c r="F214" s="22" t="str">
        <f>_xll.EVDES(D214)</f>
        <v>Tenant Management Fee - Actual</v>
      </c>
      <c r="G214" s="18">
        <f ca="1">SUMIFS(OFFSET('BPC Data'!$F:$F,0,Summary!G$2),'BPC Data'!$E:$E,Summary!$D214,'BPC Data'!$B:$B,Summary!$C214)</f>
        <v>0</v>
      </c>
      <c r="H214" s="315">
        <f ca="1">SUMIFS(OFFSET('BPC Data'!$F:$F,0,Summary!H$2),'BPC Data'!$E:$E,Summary!$D214,'BPC Data'!$B:$B,Summary!$C214)</f>
        <v>0</v>
      </c>
      <c r="I214" s="18">
        <f ca="1">SUMIFS(OFFSET('BPC Data'!$F:$F,0,Summary!I$2),'BPC Data'!$E:$E,Summary!$D214,'BPC Data'!$B:$B,Summary!$C214)</f>
        <v>0</v>
      </c>
      <c r="J214" s="315">
        <f ca="1">SUMIFS(OFFSET('BPC Data'!$F:$F,0,Summary!J$2),'BPC Data'!$E:$E,Summary!$D214,'BPC Data'!$B:$B,Summary!$C214)</f>
        <v>0</v>
      </c>
      <c r="K214" s="18">
        <f ca="1">SUMIFS(OFFSET('BPC Data'!$F:$F,0,Summary!K$2),'BPC Data'!$E:$E,Summary!$D214,'BPC Data'!$B:$B,Summary!$C214)</f>
        <v>0</v>
      </c>
      <c r="L214" s="315">
        <f ca="1">SUMIFS(OFFSET('BPC Data'!$F:$F,0,Summary!L$2),'BPC Data'!$E:$E,Summary!$D214,'BPC Data'!$B:$B,Summary!$C214)</f>
        <v>0</v>
      </c>
      <c r="M214" s="18">
        <f ca="1">SUMIFS(OFFSET('BPC Data'!$F:$F,0,Summary!M$2),'BPC Data'!$E:$E,Summary!$D214,'BPC Data'!$B:$B,Summary!$C214)</f>
        <v>0</v>
      </c>
      <c r="N214" s="26">
        <f t="shared" ca="1" si="29"/>
        <v>0</v>
      </c>
    </row>
    <row r="215" spans="1:14" s="16" customFormat="1" hidden="1" outlineLevel="1">
      <c r="A215" s="16">
        <f t="shared" si="30"/>
        <v>19</v>
      </c>
      <c r="B215"/>
      <c r="C215">
        <f>$F207</f>
        <v>0</v>
      </c>
      <c r="D215" s="1" t="str">
        <f t="shared" si="31"/>
        <v>T_EBITDAR - EBITDAR</v>
      </c>
      <c r="E215"/>
      <c r="F215" s="22" t="str">
        <f>_xll.EVDES(D215)</f>
        <v>EBITDAR</v>
      </c>
      <c r="G215" s="18">
        <f ca="1">SUMIFS(OFFSET('BPC Data'!$F:$F,0,Summary!G$2),'BPC Data'!$E:$E,Summary!$D215,'BPC Data'!$B:$B,Summary!$C215)</f>
        <v>0</v>
      </c>
      <c r="H215" s="315">
        <f ca="1">SUMIFS(OFFSET('BPC Data'!$F:$F,0,Summary!H$2),'BPC Data'!$E:$E,Summary!$D215,'BPC Data'!$B:$B,Summary!$C215)</f>
        <v>0</v>
      </c>
      <c r="I215" s="18">
        <f ca="1">SUMIFS(OFFSET('BPC Data'!$F:$F,0,Summary!I$2),'BPC Data'!$E:$E,Summary!$D215,'BPC Data'!$B:$B,Summary!$C215)</f>
        <v>0</v>
      </c>
      <c r="J215" s="315">
        <f ca="1">SUMIFS(OFFSET('BPC Data'!$F:$F,0,Summary!J$2),'BPC Data'!$E:$E,Summary!$D215,'BPC Data'!$B:$B,Summary!$C215)</f>
        <v>0</v>
      </c>
      <c r="K215" s="18">
        <f ca="1">SUMIFS(OFFSET('BPC Data'!$F:$F,0,Summary!K$2),'BPC Data'!$E:$E,Summary!$D215,'BPC Data'!$B:$B,Summary!$C215)</f>
        <v>0</v>
      </c>
      <c r="L215" s="315">
        <f ca="1">SUMIFS(OFFSET('BPC Data'!$F:$F,0,Summary!L$2),'BPC Data'!$E:$E,Summary!$D215,'BPC Data'!$B:$B,Summary!$C215)</f>
        <v>0</v>
      </c>
      <c r="M215" s="18">
        <f ca="1">SUMIFS(OFFSET('BPC Data'!$F:$F,0,Summary!M$2),'BPC Data'!$E:$E,Summary!$D215,'BPC Data'!$B:$B,Summary!$C215)</f>
        <v>0</v>
      </c>
      <c r="N215" s="26">
        <f t="shared" ca="1" si="29"/>
        <v>0</v>
      </c>
    </row>
    <row r="216" spans="1:14" s="16" customFormat="1" hidden="1" outlineLevel="1">
      <c r="A216" s="16">
        <f t="shared" si="30"/>
        <v>19</v>
      </c>
      <c r="B216"/>
      <c r="C216">
        <f>$F207</f>
        <v>0</v>
      </c>
      <c r="D216" s="1" t="str">
        <f t="shared" si="31"/>
        <v>T_RENT_EXP - Tenant Rent Expense</v>
      </c>
      <c r="E216"/>
      <c r="F216" s="22" t="str">
        <f>_xll.EVDES(D216)</f>
        <v>Tenant Rent Expense</v>
      </c>
      <c r="G216" s="18">
        <f ca="1">SUMIFS(OFFSET('BPC Data'!$F:$F,0,Summary!G$2),'BPC Data'!$E:$E,Summary!$D216,'BPC Data'!$B:$B,Summary!$C216)</f>
        <v>0</v>
      </c>
      <c r="H216" s="315">
        <f ca="1">SUMIFS(OFFSET('BPC Data'!$F:$F,0,Summary!H$2),'BPC Data'!$E:$E,Summary!$D216,'BPC Data'!$B:$B,Summary!$C216)</f>
        <v>0</v>
      </c>
      <c r="I216" s="18">
        <f ca="1">SUMIFS(OFFSET('BPC Data'!$F:$F,0,Summary!I$2),'BPC Data'!$E:$E,Summary!$D216,'BPC Data'!$B:$B,Summary!$C216)</f>
        <v>0</v>
      </c>
      <c r="J216" s="315">
        <f ca="1">SUMIFS(OFFSET('BPC Data'!$F:$F,0,Summary!J$2),'BPC Data'!$E:$E,Summary!$D216,'BPC Data'!$B:$B,Summary!$C216)</f>
        <v>0</v>
      </c>
      <c r="K216" s="18">
        <f ca="1">SUMIFS(OFFSET('BPC Data'!$F:$F,0,Summary!K$2),'BPC Data'!$E:$E,Summary!$D216,'BPC Data'!$B:$B,Summary!$C216)</f>
        <v>0</v>
      </c>
      <c r="L216" s="315">
        <f ca="1">SUMIFS(OFFSET('BPC Data'!$F:$F,0,Summary!L$2),'BPC Data'!$E:$E,Summary!$D216,'BPC Data'!$B:$B,Summary!$C216)</f>
        <v>0</v>
      </c>
      <c r="M216" s="18">
        <f ca="1">SUMIFS(OFFSET('BPC Data'!$F:$F,0,Summary!M$2),'BPC Data'!$E:$E,Summary!$D216,'BPC Data'!$B:$B,Summary!$C216)</f>
        <v>0</v>
      </c>
      <c r="N216" s="26">
        <f t="shared" ca="1" si="29"/>
        <v>0</v>
      </c>
    </row>
    <row r="217" spans="1:14" s="16" customFormat="1" hidden="1" outlineLevel="1">
      <c r="A217" s="16">
        <f t="shared" si="30"/>
        <v>19</v>
      </c>
      <c r="B217"/>
      <c r="C217"/>
      <c r="D217" s="1" t="str">
        <f t="shared" si="31"/>
        <v>x</v>
      </c>
      <c r="E217"/>
      <c r="F217" s="22" t="s">
        <v>0</v>
      </c>
      <c r="G217" s="12">
        <f ca="1">SUMIFS(OFFSET('BPC Data'!$F:$F,0,Summary!G$2),'BPC Data'!$E:$E,Summary!$D217,'BPC Data'!$B:$B,Summary!$C217)</f>
        <v>0</v>
      </c>
      <c r="H217" s="316">
        <f ca="1">SUMIFS(OFFSET('BPC Data'!$F:$F,0,Summary!H$2),'BPC Data'!$E:$E,Summary!$D217,'BPC Data'!$B:$B,Summary!$C217)</f>
        <v>0</v>
      </c>
      <c r="I217" s="12">
        <f ca="1">SUMIFS(OFFSET('BPC Data'!$F:$F,0,Summary!I$2),'BPC Data'!$E:$E,Summary!$D217,'BPC Data'!$B:$B,Summary!$C217)</f>
        <v>0</v>
      </c>
      <c r="J217" s="316">
        <f ca="1">SUMIFS(OFFSET('BPC Data'!$F:$F,0,Summary!J$2),'BPC Data'!$E:$E,Summary!$D217,'BPC Data'!$B:$B,Summary!$C217)</f>
        <v>0</v>
      </c>
      <c r="K217" s="12">
        <f ca="1">SUMIFS(OFFSET('BPC Data'!$F:$F,0,Summary!K$2),'BPC Data'!$E:$E,Summary!$D217,'BPC Data'!$B:$B,Summary!$C217)</f>
        <v>0</v>
      </c>
      <c r="L217" s="316">
        <f ca="1">SUMIFS(OFFSET('BPC Data'!$F:$F,0,Summary!L$2),'BPC Data'!$E:$E,Summary!$D217,'BPC Data'!$B:$B,Summary!$C217)</f>
        <v>0</v>
      </c>
      <c r="M217" s="12">
        <f ca="1">SUMIFS(OFFSET('BPC Data'!$F:$F,0,Summary!M$2),'BPC Data'!$E:$E,Summary!$D217,'BPC Data'!$B:$B,Summary!$C217)</f>
        <v>0</v>
      </c>
      <c r="N217" s="26">
        <f t="shared" ca="1" si="29"/>
        <v>0</v>
      </c>
    </row>
    <row r="218" spans="1:14" s="16" customFormat="1" hidden="1" outlineLevel="1">
      <c r="A218" s="16">
        <f>IF(AND(D218&lt;&gt;"",C218=""),A217+1,A217)</f>
        <v>20</v>
      </c>
      <c r="B218" s="5"/>
      <c r="C218" s="5"/>
      <c r="D218" s="5" t="str">
        <f t="shared" si="31"/>
        <v>x</v>
      </c>
      <c r="E218" s="5"/>
      <c r="F218" s="21">
        <f>INDEX(PropertyList!$D:$D,MATCH(Summary!$A218,PropertyList!$C:$C,0))</f>
        <v>0</v>
      </c>
      <c r="G218" s="11">
        <f ca="1">SUMIFS(OFFSET('BPC Data'!$F:$F,0,Summary!G$2),'BPC Data'!$E:$E,Summary!$D218,'BPC Data'!$B:$B,Summary!$C218)</f>
        <v>0</v>
      </c>
      <c r="H218" s="314">
        <f ca="1">SUMIFS(OFFSET('BPC Data'!$F:$F,0,Summary!H$2),'BPC Data'!$E:$E,Summary!$D218,'BPC Data'!$B:$B,Summary!$C218)</f>
        <v>0</v>
      </c>
      <c r="I218" s="11">
        <f ca="1">SUMIFS(OFFSET('BPC Data'!$F:$F,0,Summary!I$2),'BPC Data'!$E:$E,Summary!$D218,'BPC Data'!$B:$B,Summary!$C218)</f>
        <v>0</v>
      </c>
      <c r="J218" s="314">
        <f ca="1">SUMIFS(OFFSET('BPC Data'!$F:$F,0,Summary!J$2),'BPC Data'!$E:$E,Summary!$D218,'BPC Data'!$B:$B,Summary!$C218)</f>
        <v>0</v>
      </c>
      <c r="K218" s="11">
        <f ca="1">SUMIFS(OFFSET('BPC Data'!$F:$F,0,Summary!K$2),'BPC Data'!$E:$E,Summary!$D218,'BPC Data'!$B:$B,Summary!$C218)</f>
        <v>0</v>
      </c>
      <c r="L218" s="314">
        <f ca="1">SUMIFS(OFFSET('BPC Data'!$F:$F,0,Summary!L$2),'BPC Data'!$E:$E,Summary!$D218,'BPC Data'!$B:$B,Summary!$C218)</f>
        <v>0</v>
      </c>
      <c r="M218" s="11">
        <f ca="1">SUMIFS(OFFSET('BPC Data'!$F:$F,0,Summary!M$2),'BPC Data'!$E:$E,Summary!$D218,'BPC Data'!$B:$B,Summary!$C218)</f>
        <v>0</v>
      </c>
      <c r="N218" s="26">
        <f t="shared" ca="1" si="29"/>
        <v>0</v>
      </c>
    </row>
    <row r="219" spans="1:14" s="16" customFormat="1" hidden="1" outlineLevel="1">
      <c r="A219" s="16">
        <f>IF(AND(F219&lt;&gt;"",D219=""),A218+1,A218)</f>
        <v>20</v>
      </c>
      <c r="C219">
        <f>$F218</f>
        <v>0</v>
      </c>
      <c r="D219" s="3" t="str">
        <f t="shared" si="31"/>
        <v>PAY_PAT_DAYS - Total Payor Patient Days</v>
      </c>
      <c r="F219" s="22" t="str">
        <f>_xll.EVDES(D219)</f>
        <v>Total Payor Patient Days</v>
      </c>
      <c r="G219" s="18">
        <f ca="1">SUMIFS(OFFSET('BPC Data'!$F:$F,0,Summary!G$2),'BPC Data'!$E:$E,Summary!$D219,'BPC Data'!$B:$B,Summary!$C219)</f>
        <v>0</v>
      </c>
      <c r="H219" s="315">
        <f ca="1">SUMIFS(OFFSET('BPC Data'!$F:$F,0,Summary!H$2),'BPC Data'!$E:$E,Summary!$D219,'BPC Data'!$B:$B,Summary!$C219)</f>
        <v>0</v>
      </c>
      <c r="I219" s="18">
        <f ca="1">SUMIFS(OFFSET('BPC Data'!$F:$F,0,Summary!I$2),'BPC Data'!$E:$E,Summary!$D219,'BPC Data'!$B:$B,Summary!$C219)</f>
        <v>0</v>
      </c>
      <c r="J219" s="315">
        <f ca="1">SUMIFS(OFFSET('BPC Data'!$F:$F,0,Summary!J$2),'BPC Data'!$E:$E,Summary!$D219,'BPC Data'!$B:$B,Summary!$C219)</f>
        <v>0</v>
      </c>
      <c r="K219" s="18">
        <f ca="1">SUMIFS(OFFSET('BPC Data'!$F:$F,0,Summary!K$2),'BPC Data'!$E:$E,Summary!$D219,'BPC Data'!$B:$B,Summary!$C219)</f>
        <v>0</v>
      </c>
      <c r="L219" s="315">
        <f ca="1">SUMIFS(OFFSET('BPC Data'!$F:$F,0,Summary!L$2),'BPC Data'!$E:$E,Summary!$D219,'BPC Data'!$B:$B,Summary!$C219)</f>
        <v>0</v>
      </c>
      <c r="M219" s="18">
        <f ca="1">SUMIFS(OFFSET('BPC Data'!$F:$F,0,Summary!M$2),'BPC Data'!$E:$E,Summary!$D219,'BPC Data'!$B:$B,Summary!$C219)</f>
        <v>0</v>
      </c>
      <c r="N219" s="26">
        <f t="shared" ca="1" si="29"/>
        <v>0</v>
      </c>
    </row>
    <row r="220" spans="1:14" s="16" customFormat="1" hidden="1" outlineLevel="1">
      <c r="A220" s="16">
        <f t="shared" ref="A220:A228" si="32">IF(AND(F220&lt;&gt;"",D220=""),A219+1,A219)</f>
        <v>20</v>
      </c>
      <c r="C220">
        <f>$F218</f>
        <v>0</v>
      </c>
      <c r="D220" s="3" t="str">
        <f t="shared" si="31"/>
        <v>A_BEDS_TOTAL - Total Available Beds</v>
      </c>
      <c r="F220" s="22" t="str">
        <f>_xll.EVDES(D220)</f>
        <v>Total Available Beds</v>
      </c>
      <c r="G220" s="18">
        <f ca="1">SUMIFS(OFFSET('BPC Data'!$F:$F,0,Summary!G$2),'BPC Data'!$E:$E,Summary!$D220,'BPC Data'!$B:$B,Summary!$C220)</f>
        <v>0</v>
      </c>
      <c r="H220" s="315">
        <f ca="1">SUMIFS(OFFSET('BPC Data'!$F:$F,0,Summary!H$2),'BPC Data'!$E:$E,Summary!$D220,'BPC Data'!$B:$B,Summary!$C220)</f>
        <v>0</v>
      </c>
      <c r="I220" s="18">
        <f ca="1">SUMIFS(OFFSET('BPC Data'!$F:$F,0,Summary!I$2),'BPC Data'!$E:$E,Summary!$D220,'BPC Data'!$B:$B,Summary!$C220)</f>
        <v>0</v>
      </c>
      <c r="J220" s="315">
        <f ca="1">SUMIFS(OFFSET('BPC Data'!$F:$F,0,Summary!J$2),'BPC Data'!$E:$E,Summary!$D220,'BPC Data'!$B:$B,Summary!$C220)</f>
        <v>0</v>
      </c>
      <c r="K220" s="18">
        <f ca="1">SUMIFS(OFFSET('BPC Data'!$F:$F,0,Summary!K$2),'BPC Data'!$E:$E,Summary!$D220,'BPC Data'!$B:$B,Summary!$C220)</f>
        <v>0</v>
      </c>
      <c r="L220" s="315">
        <f ca="1">SUMIFS(OFFSET('BPC Data'!$F:$F,0,Summary!L$2),'BPC Data'!$E:$E,Summary!$D220,'BPC Data'!$B:$B,Summary!$C220)</f>
        <v>0</v>
      </c>
      <c r="M220" s="18">
        <f ca="1">SUMIFS(OFFSET('BPC Data'!$F:$F,0,Summary!M$2),'BPC Data'!$E:$E,Summary!$D220,'BPC Data'!$B:$B,Summary!$C220)</f>
        <v>0</v>
      </c>
      <c r="N220" s="26">
        <f t="shared" ca="1" si="29"/>
        <v>0</v>
      </c>
    </row>
    <row r="221" spans="1:14" s="16" customFormat="1" hidden="1" outlineLevel="1">
      <c r="A221" s="16">
        <f t="shared" si="32"/>
        <v>20</v>
      </c>
      <c r="B221"/>
      <c r="C221">
        <f>$F218</f>
        <v>0</v>
      </c>
      <c r="D221" s="3" t="str">
        <f t="shared" si="31"/>
        <v>T_REVENUES - Total Tenant Revenues</v>
      </c>
      <c r="E221"/>
      <c r="F221" s="22" t="str">
        <f>_xll.EVDES(D221)</f>
        <v>Total Tenant Revenues</v>
      </c>
      <c r="G221" s="18">
        <f ca="1">SUMIFS(OFFSET('BPC Data'!$F:$F,0,Summary!G$2),'BPC Data'!$E:$E,Summary!$D221,'BPC Data'!$B:$B,Summary!$C221)</f>
        <v>0</v>
      </c>
      <c r="H221" s="315">
        <f ca="1">SUMIFS(OFFSET('BPC Data'!$F:$F,0,Summary!H$2),'BPC Data'!$E:$E,Summary!$D221,'BPC Data'!$B:$B,Summary!$C221)</f>
        <v>0</v>
      </c>
      <c r="I221" s="18">
        <f ca="1">SUMIFS(OFFSET('BPC Data'!$F:$F,0,Summary!I$2),'BPC Data'!$E:$E,Summary!$D221,'BPC Data'!$B:$B,Summary!$C221)</f>
        <v>0</v>
      </c>
      <c r="J221" s="315">
        <f ca="1">SUMIFS(OFFSET('BPC Data'!$F:$F,0,Summary!J$2),'BPC Data'!$E:$E,Summary!$D221,'BPC Data'!$B:$B,Summary!$C221)</f>
        <v>0</v>
      </c>
      <c r="K221" s="18">
        <f ca="1">SUMIFS(OFFSET('BPC Data'!$F:$F,0,Summary!K$2),'BPC Data'!$E:$E,Summary!$D221,'BPC Data'!$B:$B,Summary!$C221)</f>
        <v>0</v>
      </c>
      <c r="L221" s="315">
        <f ca="1">SUMIFS(OFFSET('BPC Data'!$F:$F,0,Summary!L$2),'BPC Data'!$E:$E,Summary!$D221,'BPC Data'!$B:$B,Summary!$C221)</f>
        <v>0</v>
      </c>
      <c r="M221" s="18">
        <f ca="1">SUMIFS(OFFSET('BPC Data'!$F:$F,0,Summary!M$2),'BPC Data'!$E:$E,Summary!$D221,'BPC Data'!$B:$B,Summary!$C221)</f>
        <v>0</v>
      </c>
      <c r="N221" s="26">
        <f t="shared" ca="1" si="29"/>
        <v>0</v>
      </c>
    </row>
    <row r="222" spans="1:14" s="16" customFormat="1" hidden="1" outlineLevel="1">
      <c r="A222" s="16">
        <f t="shared" si="32"/>
        <v>20</v>
      </c>
      <c r="B222"/>
      <c r="C222">
        <f>$F218</f>
        <v>0</v>
      </c>
      <c r="D222" s="3" t="str">
        <f t="shared" si="31"/>
        <v>T_OPEX - Tenant Operating Expenses</v>
      </c>
      <c r="E222"/>
      <c r="F222" s="22" t="str">
        <f>_xll.EVDES(D222)</f>
        <v>Tenant Operating Expenses</v>
      </c>
      <c r="G222" s="18">
        <f ca="1">SUMIFS(OFFSET('BPC Data'!$F:$F,0,Summary!G$2),'BPC Data'!$E:$E,Summary!$D222,'BPC Data'!$B:$B,Summary!$C222)</f>
        <v>0</v>
      </c>
      <c r="H222" s="315">
        <f ca="1">SUMIFS(OFFSET('BPC Data'!$F:$F,0,Summary!H$2),'BPC Data'!$E:$E,Summary!$D222,'BPC Data'!$B:$B,Summary!$C222)</f>
        <v>0</v>
      </c>
      <c r="I222" s="18">
        <f ca="1">SUMIFS(OFFSET('BPC Data'!$F:$F,0,Summary!I$2),'BPC Data'!$E:$E,Summary!$D222,'BPC Data'!$B:$B,Summary!$C222)</f>
        <v>0</v>
      </c>
      <c r="J222" s="315">
        <f ca="1">SUMIFS(OFFSET('BPC Data'!$F:$F,0,Summary!J$2),'BPC Data'!$E:$E,Summary!$D222,'BPC Data'!$B:$B,Summary!$C222)</f>
        <v>0</v>
      </c>
      <c r="K222" s="18">
        <f ca="1">SUMIFS(OFFSET('BPC Data'!$F:$F,0,Summary!K$2),'BPC Data'!$E:$E,Summary!$D222,'BPC Data'!$B:$B,Summary!$C222)</f>
        <v>0</v>
      </c>
      <c r="L222" s="315">
        <f ca="1">SUMIFS(OFFSET('BPC Data'!$F:$F,0,Summary!L$2),'BPC Data'!$E:$E,Summary!$D222,'BPC Data'!$B:$B,Summary!$C222)</f>
        <v>0</v>
      </c>
      <c r="M222" s="18">
        <f ca="1">SUMIFS(OFFSET('BPC Data'!$F:$F,0,Summary!M$2),'BPC Data'!$E:$E,Summary!$D222,'BPC Data'!$B:$B,Summary!$C222)</f>
        <v>0</v>
      </c>
      <c r="N222" s="26">
        <f t="shared" ca="1" si="29"/>
        <v>0</v>
      </c>
    </row>
    <row r="223" spans="1:14" s="16" customFormat="1" hidden="1" outlineLevel="1">
      <c r="A223" s="16">
        <f t="shared" si="32"/>
        <v>20</v>
      </c>
      <c r="B223"/>
      <c r="C223">
        <f>$F218</f>
        <v>0</v>
      </c>
      <c r="D223" s="3" t="str">
        <f t="shared" si="31"/>
        <v>T_BAD_DEBT - Tenant Bad Debt Expense</v>
      </c>
      <c r="E223"/>
      <c r="F223" s="22" t="str">
        <f>_xll.EVDES(D223)</f>
        <v>Tenant Bad Debt Expense</v>
      </c>
      <c r="G223" s="18">
        <f ca="1">SUMIFS(OFFSET('BPC Data'!$F:$F,0,Summary!G$2),'BPC Data'!$E:$E,Summary!$D223,'BPC Data'!$B:$B,Summary!$C223)</f>
        <v>0</v>
      </c>
      <c r="H223" s="315">
        <f ca="1">SUMIFS(OFFSET('BPC Data'!$F:$F,0,Summary!H$2),'BPC Data'!$E:$E,Summary!$D223,'BPC Data'!$B:$B,Summary!$C223)</f>
        <v>0</v>
      </c>
      <c r="I223" s="18">
        <f ca="1">SUMIFS(OFFSET('BPC Data'!$F:$F,0,Summary!I$2),'BPC Data'!$E:$E,Summary!$D223,'BPC Data'!$B:$B,Summary!$C223)</f>
        <v>0</v>
      </c>
      <c r="J223" s="315">
        <f ca="1">SUMIFS(OFFSET('BPC Data'!$F:$F,0,Summary!J$2),'BPC Data'!$E:$E,Summary!$D223,'BPC Data'!$B:$B,Summary!$C223)</f>
        <v>0</v>
      </c>
      <c r="K223" s="18">
        <f ca="1">SUMIFS(OFFSET('BPC Data'!$F:$F,0,Summary!K$2),'BPC Data'!$E:$E,Summary!$D223,'BPC Data'!$B:$B,Summary!$C223)</f>
        <v>0</v>
      </c>
      <c r="L223" s="315">
        <f ca="1">SUMIFS(OFFSET('BPC Data'!$F:$F,0,Summary!L$2),'BPC Data'!$E:$E,Summary!$D223,'BPC Data'!$B:$B,Summary!$C223)</f>
        <v>0</v>
      </c>
      <c r="M223" s="18">
        <f ca="1">SUMIFS(OFFSET('BPC Data'!$F:$F,0,Summary!M$2),'BPC Data'!$E:$E,Summary!$D223,'BPC Data'!$B:$B,Summary!$C223)</f>
        <v>0</v>
      </c>
      <c r="N223" s="26">
        <f t="shared" ca="1" si="29"/>
        <v>0</v>
      </c>
    </row>
    <row r="224" spans="1:14" s="16" customFormat="1" hidden="1" outlineLevel="1">
      <c r="A224" s="16">
        <f t="shared" si="32"/>
        <v>20</v>
      </c>
      <c r="B224"/>
      <c r="C224">
        <f>$F218</f>
        <v>0</v>
      </c>
      <c r="D224" s="2" t="str">
        <f t="shared" si="31"/>
        <v>T_EBITDARM - EBITDARM</v>
      </c>
      <c r="E224"/>
      <c r="F224" s="22" t="str">
        <f>_xll.EVDES(D224)</f>
        <v>EBITDARM</v>
      </c>
      <c r="G224" s="18">
        <f ca="1">SUMIFS(OFFSET('BPC Data'!$F:$F,0,Summary!G$2),'BPC Data'!$E:$E,Summary!$D224,'BPC Data'!$B:$B,Summary!$C224)</f>
        <v>0</v>
      </c>
      <c r="H224" s="315">
        <f ca="1">SUMIFS(OFFSET('BPC Data'!$F:$F,0,Summary!H$2),'BPC Data'!$E:$E,Summary!$D224,'BPC Data'!$B:$B,Summary!$C224)</f>
        <v>0</v>
      </c>
      <c r="I224" s="18">
        <f ca="1">SUMIFS(OFFSET('BPC Data'!$F:$F,0,Summary!I$2),'BPC Data'!$E:$E,Summary!$D224,'BPC Data'!$B:$B,Summary!$C224)</f>
        <v>0</v>
      </c>
      <c r="J224" s="315">
        <f ca="1">SUMIFS(OFFSET('BPC Data'!$F:$F,0,Summary!J$2),'BPC Data'!$E:$E,Summary!$D224,'BPC Data'!$B:$B,Summary!$C224)</f>
        <v>0</v>
      </c>
      <c r="K224" s="18">
        <f ca="1">SUMIFS(OFFSET('BPC Data'!$F:$F,0,Summary!K$2),'BPC Data'!$E:$E,Summary!$D224,'BPC Data'!$B:$B,Summary!$C224)</f>
        <v>0</v>
      </c>
      <c r="L224" s="315">
        <f ca="1">SUMIFS(OFFSET('BPC Data'!$F:$F,0,Summary!L$2),'BPC Data'!$E:$E,Summary!$D224,'BPC Data'!$B:$B,Summary!$C224)</f>
        <v>0</v>
      </c>
      <c r="M224" s="18">
        <f ca="1">SUMIFS(OFFSET('BPC Data'!$F:$F,0,Summary!M$2),'BPC Data'!$E:$E,Summary!$D224,'BPC Data'!$B:$B,Summary!$C224)</f>
        <v>0</v>
      </c>
      <c r="N224" s="26">
        <f t="shared" ca="1" si="29"/>
        <v>0</v>
      </c>
    </row>
    <row r="225" spans="1:14" s="16" customFormat="1" hidden="1" outlineLevel="1">
      <c r="A225" s="16">
        <f t="shared" si="32"/>
        <v>20</v>
      </c>
      <c r="B225"/>
      <c r="C225">
        <f>$F218</f>
        <v>0</v>
      </c>
      <c r="D225" s="2" t="str">
        <f t="shared" si="31"/>
        <v>T_MGMT_FEE - Tenant Management Fee - Actual</v>
      </c>
      <c r="E225"/>
      <c r="F225" s="22" t="str">
        <f>_xll.EVDES(D225)</f>
        <v>Tenant Management Fee - Actual</v>
      </c>
      <c r="G225" s="18">
        <f ca="1">SUMIFS(OFFSET('BPC Data'!$F:$F,0,Summary!G$2),'BPC Data'!$E:$E,Summary!$D225,'BPC Data'!$B:$B,Summary!$C225)</f>
        <v>0</v>
      </c>
      <c r="H225" s="315">
        <f ca="1">SUMIFS(OFFSET('BPC Data'!$F:$F,0,Summary!H$2),'BPC Data'!$E:$E,Summary!$D225,'BPC Data'!$B:$B,Summary!$C225)</f>
        <v>0</v>
      </c>
      <c r="I225" s="18">
        <f ca="1">SUMIFS(OFFSET('BPC Data'!$F:$F,0,Summary!I$2),'BPC Data'!$E:$E,Summary!$D225,'BPC Data'!$B:$B,Summary!$C225)</f>
        <v>0</v>
      </c>
      <c r="J225" s="315">
        <f ca="1">SUMIFS(OFFSET('BPC Data'!$F:$F,0,Summary!J$2),'BPC Data'!$E:$E,Summary!$D225,'BPC Data'!$B:$B,Summary!$C225)</f>
        <v>0</v>
      </c>
      <c r="K225" s="18">
        <f ca="1">SUMIFS(OFFSET('BPC Data'!$F:$F,0,Summary!K$2),'BPC Data'!$E:$E,Summary!$D225,'BPC Data'!$B:$B,Summary!$C225)</f>
        <v>0</v>
      </c>
      <c r="L225" s="315">
        <f ca="1">SUMIFS(OFFSET('BPC Data'!$F:$F,0,Summary!L$2),'BPC Data'!$E:$E,Summary!$D225,'BPC Data'!$B:$B,Summary!$C225)</f>
        <v>0</v>
      </c>
      <c r="M225" s="18">
        <f ca="1">SUMIFS(OFFSET('BPC Data'!$F:$F,0,Summary!M$2),'BPC Data'!$E:$E,Summary!$D225,'BPC Data'!$B:$B,Summary!$C225)</f>
        <v>0</v>
      </c>
      <c r="N225" s="26">
        <f t="shared" ca="1" si="29"/>
        <v>0</v>
      </c>
    </row>
    <row r="226" spans="1:14" s="16" customFormat="1" hidden="1" outlineLevel="1">
      <c r="A226" s="16">
        <f t="shared" si="32"/>
        <v>20</v>
      </c>
      <c r="B226"/>
      <c r="C226">
        <f>$F218</f>
        <v>0</v>
      </c>
      <c r="D226" s="1" t="str">
        <f t="shared" si="31"/>
        <v>T_EBITDAR - EBITDAR</v>
      </c>
      <c r="E226"/>
      <c r="F226" s="22" t="str">
        <f>_xll.EVDES(D226)</f>
        <v>EBITDAR</v>
      </c>
      <c r="G226" s="18">
        <f ca="1">SUMIFS(OFFSET('BPC Data'!$F:$F,0,Summary!G$2),'BPC Data'!$E:$E,Summary!$D226,'BPC Data'!$B:$B,Summary!$C226)</f>
        <v>0</v>
      </c>
      <c r="H226" s="315">
        <f ca="1">SUMIFS(OFFSET('BPC Data'!$F:$F,0,Summary!H$2),'BPC Data'!$E:$E,Summary!$D226,'BPC Data'!$B:$B,Summary!$C226)</f>
        <v>0</v>
      </c>
      <c r="I226" s="18">
        <f ca="1">SUMIFS(OFFSET('BPC Data'!$F:$F,0,Summary!I$2),'BPC Data'!$E:$E,Summary!$D226,'BPC Data'!$B:$B,Summary!$C226)</f>
        <v>0</v>
      </c>
      <c r="J226" s="315">
        <f ca="1">SUMIFS(OFFSET('BPC Data'!$F:$F,0,Summary!J$2),'BPC Data'!$E:$E,Summary!$D226,'BPC Data'!$B:$B,Summary!$C226)</f>
        <v>0</v>
      </c>
      <c r="K226" s="18">
        <f ca="1">SUMIFS(OFFSET('BPC Data'!$F:$F,0,Summary!K$2),'BPC Data'!$E:$E,Summary!$D226,'BPC Data'!$B:$B,Summary!$C226)</f>
        <v>0</v>
      </c>
      <c r="L226" s="315">
        <f ca="1">SUMIFS(OFFSET('BPC Data'!$F:$F,0,Summary!L$2),'BPC Data'!$E:$E,Summary!$D226,'BPC Data'!$B:$B,Summary!$C226)</f>
        <v>0</v>
      </c>
      <c r="M226" s="18">
        <f ca="1">SUMIFS(OFFSET('BPC Data'!$F:$F,0,Summary!M$2),'BPC Data'!$E:$E,Summary!$D226,'BPC Data'!$B:$B,Summary!$C226)</f>
        <v>0</v>
      </c>
      <c r="N226" s="26">
        <f t="shared" ca="1" si="29"/>
        <v>0</v>
      </c>
    </row>
    <row r="227" spans="1:14" s="16" customFormat="1" hidden="1" outlineLevel="1">
      <c r="A227" s="16">
        <f t="shared" si="32"/>
        <v>20</v>
      </c>
      <c r="B227"/>
      <c r="C227">
        <f>$F218</f>
        <v>0</v>
      </c>
      <c r="D227" s="1" t="str">
        <f t="shared" si="31"/>
        <v>T_RENT_EXP - Tenant Rent Expense</v>
      </c>
      <c r="E227"/>
      <c r="F227" s="22" t="str">
        <f>_xll.EVDES(D227)</f>
        <v>Tenant Rent Expense</v>
      </c>
      <c r="G227" s="18">
        <f ca="1">SUMIFS(OFFSET('BPC Data'!$F:$F,0,Summary!G$2),'BPC Data'!$E:$E,Summary!$D227,'BPC Data'!$B:$B,Summary!$C227)</f>
        <v>0</v>
      </c>
      <c r="H227" s="315">
        <f ca="1">SUMIFS(OFFSET('BPC Data'!$F:$F,0,Summary!H$2),'BPC Data'!$E:$E,Summary!$D227,'BPC Data'!$B:$B,Summary!$C227)</f>
        <v>0</v>
      </c>
      <c r="I227" s="18">
        <f ca="1">SUMIFS(OFFSET('BPC Data'!$F:$F,0,Summary!I$2),'BPC Data'!$E:$E,Summary!$D227,'BPC Data'!$B:$B,Summary!$C227)</f>
        <v>0</v>
      </c>
      <c r="J227" s="315">
        <f ca="1">SUMIFS(OFFSET('BPC Data'!$F:$F,0,Summary!J$2),'BPC Data'!$E:$E,Summary!$D227,'BPC Data'!$B:$B,Summary!$C227)</f>
        <v>0</v>
      </c>
      <c r="K227" s="18">
        <f ca="1">SUMIFS(OFFSET('BPC Data'!$F:$F,0,Summary!K$2),'BPC Data'!$E:$E,Summary!$D227,'BPC Data'!$B:$B,Summary!$C227)</f>
        <v>0</v>
      </c>
      <c r="L227" s="315">
        <f ca="1">SUMIFS(OFFSET('BPC Data'!$F:$F,0,Summary!L$2),'BPC Data'!$E:$E,Summary!$D227,'BPC Data'!$B:$B,Summary!$C227)</f>
        <v>0</v>
      </c>
      <c r="M227" s="18">
        <f ca="1">SUMIFS(OFFSET('BPC Data'!$F:$F,0,Summary!M$2),'BPC Data'!$E:$E,Summary!$D227,'BPC Data'!$B:$B,Summary!$C227)</f>
        <v>0</v>
      </c>
      <c r="N227" s="26">
        <f t="shared" ca="1" si="29"/>
        <v>0</v>
      </c>
    </row>
    <row r="228" spans="1:14" s="16" customFormat="1" hidden="1" outlineLevel="1">
      <c r="A228" s="16">
        <f t="shared" si="32"/>
        <v>20</v>
      </c>
      <c r="B228"/>
      <c r="C228"/>
      <c r="D228" s="1" t="str">
        <f t="shared" si="31"/>
        <v>x</v>
      </c>
      <c r="E228"/>
      <c r="F228" s="22" t="s">
        <v>0</v>
      </c>
      <c r="G228" s="12">
        <f ca="1">SUMIFS(OFFSET('BPC Data'!$F:$F,0,Summary!G$2),'BPC Data'!$E:$E,Summary!$D228,'BPC Data'!$B:$B,Summary!$C228)</f>
        <v>0</v>
      </c>
      <c r="H228" s="316">
        <f ca="1">SUMIFS(OFFSET('BPC Data'!$F:$F,0,Summary!H$2),'BPC Data'!$E:$E,Summary!$D228,'BPC Data'!$B:$B,Summary!$C228)</f>
        <v>0</v>
      </c>
      <c r="I228" s="12">
        <f ca="1">SUMIFS(OFFSET('BPC Data'!$F:$F,0,Summary!I$2),'BPC Data'!$E:$E,Summary!$D228,'BPC Data'!$B:$B,Summary!$C228)</f>
        <v>0</v>
      </c>
      <c r="J228" s="316">
        <f ca="1">SUMIFS(OFFSET('BPC Data'!$F:$F,0,Summary!J$2),'BPC Data'!$E:$E,Summary!$D228,'BPC Data'!$B:$B,Summary!$C228)</f>
        <v>0</v>
      </c>
      <c r="K228" s="12">
        <f ca="1">SUMIFS(OFFSET('BPC Data'!$F:$F,0,Summary!K$2),'BPC Data'!$E:$E,Summary!$D228,'BPC Data'!$B:$B,Summary!$C228)</f>
        <v>0</v>
      </c>
      <c r="L228" s="316">
        <f ca="1">SUMIFS(OFFSET('BPC Data'!$F:$F,0,Summary!L$2),'BPC Data'!$E:$E,Summary!$D228,'BPC Data'!$B:$B,Summary!$C228)</f>
        <v>0</v>
      </c>
      <c r="M228" s="12">
        <f ca="1">SUMIFS(OFFSET('BPC Data'!$F:$F,0,Summary!M$2),'BPC Data'!$E:$E,Summary!$D228,'BPC Data'!$B:$B,Summary!$C228)</f>
        <v>0</v>
      </c>
      <c r="N228" s="26">
        <f t="shared" ca="1" si="29"/>
        <v>0</v>
      </c>
    </row>
    <row r="229" spans="1:14" s="16" customFormat="1" hidden="1" outlineLevel="1">
      <c r="A229" s="16">
        <f>IF(AND(D229&lt;&gt;"",C229=""),A228+1,A228)</f>
        <v>21</v>
      </c>
      <c r="B229" s="5"/>
      <c r="C229" s="5"/>
      <c r="D229" s="5" t="str">
        <f t="shared" si="31"/>
        <v>x</v>
      </c>
      <c r="E229" s="5"/>
      <c r="F229" s="21">
        <f>INDEX(PropertyList!$D:$D,MATCH(Summary!$A229,PropertyList!$C:$C,0))</f>
        <v>0</v>
      </c>
      <c r="G229" s="11">
        <f ca="1">SUMIFS(OFFSET('BPC Data'!$F:$F,0,Summary!G$2),'BPC Data'!$E:$E,Summary!$D229,'BPC Data'!$B:$B,Summary!$C229)</f>
        <v>0</v>
      </c>
      <c r="H229" s="314">
        <f ca="1">SUMIFS(OFFSET('BPC Data'!$F:$F,0,Summary!H$2),'BPC Data'!$E:$E,Summary!$D229,'BPC Data'!$B:$B,Summary!$C229)</f>
        <v>0</v>
      </c>
      <c r="I229" s="11">
        <f ca="1">SUMIFS(OFFSET('BPC Data'!$F:$F,0,Summary!I$2),'BPC Data'!$E:$E,Summary!$D229,'BPC Data'!$B:$B,Summary!$C229)</f>
        <v>0</v>
      </c>
      <c r="J229" s="314">
        <f ca="1">SUMIFS(OFFSET('BPC Data'!$F:$F,0,Summary!J$2),'BPC Data'!$E:$E,Summary!$D229,'BPC Data'!$B:$B,Summary!$C229)</f>
        <v>0</v>
      </c>
      <c r="K229" s="11">
        <f ca="1">SUMIFS(OFFSET('BPC Data'!$F:$F,0,Summary!K$2),'BPC Data'!$E:$E,Summary!$D229,'BPC Data'!$B:$B,Summary!$C229)</f>
        <v>0</v>
      </c>
      <c r="L229" s="314">
        <f ca="1">SUMIFS(OFFSET('BPC Data'!$F:$F,0,Summary!L$2),'BPC Data'!$E:$E,Summary!$D229,'BPC Data'!$B:$B,Summary!$C229)</f>
        <v>0</v>
      </c>
      <c r="M229" s="11">
        <f ca="1">SUMIFS(OFFSET('BPC Data'!$F:$F,0,Summary!M$2),'BPC Data'!$E:$E,Summary!$D229,'BPC Data'!$B:$B,Summary!$C229)</f>
        <v>0</v>
      </c>
      <c r="N229" s="26">
        <f t="shared" ca="1" si="29"/>
        <v>0</v>
      </c>
    </row>
    <row r="230" spans="1:14" s="16" customFormat="1" hidden="1" outlineLevel="1">
      <c r="A230" s="16">
        <f>IF(AND(F230&lt;&gt;"",D230=""),A229+1,A229)</f>
        <v>21</v>
      </c>
      <c r="C230">
        <f>$F229</f>
        <v>0</v>
      </c>
      <c r="D230" s="3" t="str">
        <f t="shared" si="31"/>
        <v>PAY_PAT_DAYS - Total Payor Patient Days</v>
      </c>
      <c r="F230" s="22" t="str">
        <f>_xll.EVDES(D230)</f>
        <v>Total Payor Patient Days</v>
      </c>
      <c r="G230" s="18">
        <f ca="1">SUMIFS(OFFSET('BPC Data'!$F:$F,0,Summary!G$2),'BPC Data'!$E:$E,Summary!$D230,'BPC Data'!$B:$B,Summary!$C230)</f>
        <v>0</v>
      </c>
      <c r="H230" s="315">
        <f ca="1">SUMIFS(OFFSET('BPC Data'!$F:$F,0,Summary!H$2),'BPC Data'!$E:$E,Summary!$D230,'BPC Data'!$B:$B,Summary!$C230)</f>
        <v>0</v>
      </c>
      <c r="I230" s="18">
        <f ca="1">SUMIFS(OFFSET('BPC Data'!$F:$F,0,Summary!I$2),'BPC Data'!$E:$E,Summary!$D230,'BPC Data'!$B:$B,Summary!$C230)</f>
        <v>0</v>
      </c>
      <c r="J230" s="315">
        <f ca="1">SUMIFS(OFFSET('BPC Data'!$F:$F,0,Summary!J$2),'BPC Data'!$E:$E,Summary!$D230,'BPC Data'!$B:$B,Summary!$C230)</f>
        <v>0</v>
      </c>
      <c r="K230" s="18">
        <f ca="1">SUMIFS(OFFSET('BPC Data'!$F:$F,0,Summary!K$2),'BPC Data'!$E:$E,Summary!$D230,'BPC Data'!$B:$B,Summary!$C230)</f>
        <v>0</v>
      </c>
      <c r="L230" s="315">
        <f ca="1">SUMIFS(OFFSET('BPC Data'!$F:$F,0,Summary!L$2),'BPC Data'!$E:$E,Summary!$D230,'BPC Data'!$B:$B,Summary!$C230)</f>
        <v>0</v>
      </c>
      <c r="M230" s="18">
        <f ca="1">SUMIFS(OFFSET('BPC Data'!$F:$F,0,Summary!M$2),'BPC Data'!$E:$E,Summary!$D230,'BPC Data'!$B:$B,Summary!$C230)</f>
        <v>0</v>
      </c>
      <c r="N230" s="26">
        <f t="shared" ca="1" si="29"/>
        <v>0</v>
      </c>
    </row>
    <row r="231" spans="1:14" s="16" customFormat="1" hidden="1" outlineLevel="1">
      <c r="A231" s="16">
        <f t="shared" ref="A231:A239" si="33">IF(AND(F231&lt;&gt;"",D231=""),A230+1,A230)</f>
        <v>21</v>
      </c>
      <c r="C231">
        <f>$F229</f>
        <v>0</v>
      </c>
      <c r="D231" s="3" t="str">
        <f t="shared" si="31"/>
        <v>A_BEDS_TOTAL - Total Available Beds</v>
      </c>
      <c r="F231" s="22" t="str">
        <f>_xll.EVDES(D231)</f>
        <v>Total Available Beds</v>
      </c>
      <c r="G231" s="18">
        <f ca="1">SUMIFS(OFFSET('BPC Data'!$F:$F,0,Summary!G$2),'BPC Data'!$E:$E,Summary!$D231,'BPC Data'!$B:$B,Summary!$C231)</f>
        <v>0</v>
      </c>
      <c r="H231" s="315">
        <f ca="1">SUMIFS(OFFSET('BPC Data'!$F:$F,0,Summary!H$2),'BPC Data'!$E:$E,Summary!$D231,'BPC Data'!$B:$B,Summary!$C231)</f>
        <v>0</v>
      </c>
      <c r="I231" s="18">
        <f ca="1">SUMIFS(OFFSET('BPC Data'!$F:$F,0,Summary!I$2),'BPC Data'!$E:$E,Summary!$D231,'BPC Data'!$B:$B,Summary!$C231)</f>
        <v>0</v>
      </c>
      <c r="J231" s="315">
        <f ca="1">SUMIFS(OFFSET('BPC Data'!$F:$F,0,Summary!J$2),'BPC Data'!$E:$E,Summary!$D231,'BPC Data'!$B:$B,Summary!$C231)</f>
        <v>0</v>
      </c>
      <c r="K231" s="18">
        <f ca="1">SUMIFS(OFFSET('BPC Data'!$F:$F,0,Summary!K$2),'BPC Data'!$E:$E,Summary!$D231,'BPC Data'!$B:$B,Summary!$C231)</f>
        <v>0</v>
      </c>
      <c r="L231" s="315">
        <f ca="1">SUMIFS(OFFSET('BPC Data'!$F:$F,0,Summary!L$2),'BPC Data'!$E:$E,Summary!$D231,'BPC Data'!$B:$B,Summary!$C231)</f>
        <v>0</v>
      </c>
      <c r="M231" s="18">
        <f ca="1">SUMIFS(OFFSET('BPC Data'!$F:$F,0,Summary!M$2),'BPC Data'!$E:$E,Summary!$D231,'BPC Data'!$B:$B,Summary!$C231)</f>
        <v>0</v>
      </c>
      <c r="N231" s="26">
        <f t="shared" ca="1" si="29"/>
        <v>0</v>
      </c>
    </row>
    <row r="232" spans="1:14" s="16" customFormat="1" hidden="1" outlineLevel="1">
      <c r="A232" s="16">
        <f t="shared" si="33"/>
        <v>21</v>
      </c>
      <c r="B232"/>
      <c r="C232">
        <f>$F229</f>
        <v>0</v>
      </c>
      <c r="D232" s="3" t="str">
        <f t="shared" si="31"/>
        <v>T_REVENUES - Total Tenant Revenues</v>
      </c>
      <c r="E232"/>
      <c r="F232" s="22" t="str">
        <f>_xll.EVDES(D232)</f>
        <v>Total Tenant Revenues</v>
      </c>
      <c r="G232" s="18">
        <f ca="1">SUMIFS(OFFSET('BPC Data'!$F:$F,0,Summary!G$2),'BPC Data'!$E:$E,Summary!$D232,'BPC Data'!$B:$B,Summary!$C232)</f>
        <v>0</v>
      </c>
      <c r="H232" s="315">
        <f ca="1">SUMIFS(OFFSET('BPC Data'!$F:$F,0,Summary!H$2),'BPC Data'!$E:$E,Summary!$D232,'BPC Data'!$B:$B,Summary!$C232)</f>
        <v>0</v>
      </c>
      <c r="I232" s="18">
        <f ca="1">SUMIFS(OFFSET('BPC Data'!$F:$F,0,Summary!I$2),'BPC Data'!$E:$E,Summary!$D232,'BPC Data'!$B:$B,Summary!$C232)</f>
        <v>0</v>
      </c>
      <c r="J232" s="315">
        <f ca="1">SUMIFS(OFFSET('BPC Data'!$F:$F,0,Summary!J$2),'BPC Data'!$E:$E,Summary!$D232,'BPC Data'!$B:$B,Summary!$C232)</f>
        <v>0</v>
      </c>
      <c r="K232" s="18">
        <f ca="1">SUMIFS(OFFSET('BPC Data'!$F:$F,0,Summary!K$2),'BPC Data'!$E:$E,Summary!$D232,'BPC Data'!$B:$B,Summary!$C232)</f>
        <v>0</v>
      </c>
      <c r="L232" s="315">
        <f ca="1">SUMIFS(OFFSET('BPC Data'!$F:$F,0,Summary!L$2),'BPC Data'!$E:$E,Summary!$D232,'BPC Data'!$B:$B,Summary!$C232)</f>
        <v>0</v>
      </c>
      <c r="M232" s="18">
        <f ca="1">SUMIFS(OFFSET('BPC Data'!$F:$F,0,Summary!M$2),'BPC Data'!$E:$E,Summary!$D232,'BPC Data'!$B:$B,Summary!$C232)</f>
        <v>0</v>
      </c>
      <c r="N232" s="26">
        <f t="shared" ca="1" si="29"/>
        <v>0</v>
      </c>
    </row>
    <row r="233" spans="1:14" s="16" customFormat="1" hidden="1" outlineLevel="1">
      <c r="A233" s="16">
        <f t="shared" si="33"/>
        <v>21</v>
      </c>
      <c r="B233"/>
      <c r="C233">
        <f>$F229</f>
        <v>0</v>
      </c>
      <c r="D233" s="3" t="str">
        <f t="shared" si="31"/>
        <v>T_OPEX - Tenant Operating Expenses</v>
      </c>
      <c r="E233"/>
      <c r="F233" s="22" t="str">
        <f>_xll.EVDES(D233)</f>
        <v>Tenant Operating Expenses</v>
      </c>
      <c r="G233" s="18">
        <f ca="1">SUMIFS(OFFSET('BPC Data'!$F:$F,0,Summary!G$2),'BPC Data'!$E:$E,Summary!$D233,'BPC Data'!$B:$B,Summary!$C233)</f>
        <v>0</v>
      </c>
      <c r="H233" s="315">
        <f ca="1">SUMIFS(OFFSET('BPC Data'!$F:$F,0,Summary!H$2),'BPC Data'!$E:$E,Summary!$D233,'BPC Data'!$B:$B,Summary!$C233)</f>
        <v>0</v>
      </c>
      <c r="I233" s="18">
        <f ca="1">SUMIFS(OFFSET('BPC Data'!$F:$F,0,Summary!I$2),'BPC Data'!$E:$E,Summary!$D233,'BPC Data'!$B:$B,Summary!$C233)</f>
        <v>0</v>
      </c>
      <c r="J233" s="315">
        <f ca="1">SUMIFS(OFFSET('BPC Data'!$F:$F,0,Summary!J$2),'BPC Data'!$E:$E,Summary!$D233,'BPC Data'!$B:$B,Summary!$C233)</f>
        <v>0</v>
      </c>
      <c r="K233" s="18">
        <f ca="1">SUMIFS(OFFSET('BPC Data'!$F:$F,0,Summary!K$2),'BPC Data'!$E:$E,Summary!$D233,'BPC Data'!$B:$B,Summary!$C233)</f>
        <v>0</v>
      </c>
      <c r="L233" s="315">
        <f ca="1">SUMIFS(OFFSET('BPC Data'!$F:$F,0,Summary!L$2),'BPC Data'!$E:$E,Summary!$D233,'BPC Data'!$B:$B,Summary!$C233)</f>
        <v>0</v>
      </c>
      <c r="M233" s="18">
        <f ca="1">SUMIFS(OFFSET('BPC Data'!$F:$F,0,Summary!M$2),'BPC Data'!$E:$E,Summary!$D233,'BPC Data'!$B:$B,Summary!$C233)</f>
        <v>0</v>
      </c>
      <c r="N233" s="26">
        <f t="shared" ca="1" si="29"/>
        <v>0</v>
      </c>
    </row>
    <row r="234" spans="1:14" s="16" customFormat="1" hidden="1" outlineLevel="1">
      <c r="A234" s="16">
        <f t="shared" si="33"/>
        <v>21</v>
      </c>
      <c r="B234"/>
      <c r="C234">
        <f>$F229</f>
        <v>0</v>
      </c>
      <c r="D234" s="3" t="str">
        <f t="shared" si="31"/>
        <v>T_BAD_DEBT - Tenant Bad Debt Expense</v>
      </c>
      <c r="E234"/>
      <c r="F234" s="22" t="str">
        <f>_xll.EVDES(D234)</f>
        <v>Tenant Bad Debt Expense</v>
      </c>
      <c r="G234" s="18">
        <f ca="1">SUMIFS(OFFSET('BPC Data'!$F:$F,0,Summary!G$2),'BPC Data'!$E:$E,Summary!$D234,'BPC Data'!$B:$B,Summary!$C234)</f>
        <v>0</v>
      </c>
      <c r="H234" s="315">
        <f ca="1">SUMIFS(OFFSET('BPC Data'!$F:$F,0,Summary!H$2),'BPC Data'!$E:$E,Summary!$D234,'BPC Data'!$B:$B,Summary!$C234)</f>
        <v>0</v>
      </c>
      <c r="I234" s="18">
        <f ca="1">SUMIFS(OFFSET('BPC Data'!$F:$F,0,Summary!I$2),'BPC Data'!$E:$E,Summary!$D234,'BPC Data'!$B:$B,Summary!$C234)</f>
        <v>0</v>
      </c>
      <c r="J234" s="315">
        <f ca="1">SUMIFS(OFFSET('BPC Data'!$F:$F,0,Summary!J$2),'BPC Data'!$E:$E,Summary!$D234,'BPC Data'!$B:$B,Summary!$C234)</f>
        <v>0</v>
      </c>
      <c r="K234" s="18">
        <f ca="1">SUMIFS(OFFSET('BPC Data'!$F:$F,0,Summary!K$2),'BPC Data'!$E:$E,Summary!$D234,'BPC Data'!$B:$B,Summary!$C234)</f>
        <v>0</v>
      </c>
      <c r="L234" s="315">
        <f ca="1">SUMIFS(OFFSET('BPC Data'!$F:$F,0,Summary!L$2),'BPC Data'!$E:$E,Summary!$D234,'BPC Data'!$B:$B,Summary!$C234)</f>
        <v>0</v>
      </c>
      <c r="M234" s="18">
        <f ca="1">SUMIFS(OFFSET('BPC Data'!$F:$F,0,Summary!M$2),'BPC Data'!$E:$E,Summary!$D234,'BPC Data'!$B:$B,Summary!$C234)</f>
        <v>0</v>
      </c>
      <c r="N234" s="26">
        <f t="shared" ca="1" si="29"/>
        <v>0</v>
      </c>
    </row>
    <row r="235" spans="1:14" s="16" customFormat="1" hidden="1" outlineLevel="1">
      <c r="A235" s="16">
        <f t="shared" si="33"/>
        <v>21</v>
      </c>
      <c r="B235"/>
      <c r="C235">
        <f>$F229</f>
        <v>0</v>
      </c>
      <c r="D235" s="2" t="str">
        <f t="shared" si="31"/>
        <v>T_EBITDARM - EBITDARM</v>
      </c>
      <c r="E235"/>
      <c r="F235" s="22" t="str">
        <f>_xll.EVDES(D235)</f>
        <v>EBITDARM</v>
      </c>
      <c r="G235" s="18">
        <f ca="1">SUMIFS(OFFSET('BPC Data'!$F:$F,0,Summary!G$2),'BPC Data'!$E:$E,Summary!$D235,'BPC Data'!$B:$B,Summary!$C235)</f>
        <v>0</v>
      </c>
      <c r="H235" s="315">
        <f ca="1">SUMIFS(OFFSET('BPC Data'!$F:$F,0,Summary!H$2),'BPC Data'!$E:$E,Summary!$D235,'BPC Data'!$B:$B,Summary!$C235)</f>
        <v>0</v>
      </c>
      <c r="I235" s="18">
        <f ca="1">SUMIFS(OFFSET('BPC Data'!$F:$F,0,Summary!I$2),'BPC Data'!$E:$E,Summary!$D235,'BPC Data'!$B:$B,Summary!$C235)</f>
        <v>0</v>
      </c>
      <c r="J235" s="315">
        <f ca="1">SUMIFS(OFFSET('BPC Data'!$F:$F,0,Summary!J$2),'BPC Data'!$E:$E,Summary!$D235,'BPC Data'!$B:$B,Summary!$C235)</f>
        <v>0</v>
      </c>
      <c r="K235" s="18">
        <f ca="1">SUMIFS(OFFSET('BPC Data'!$F:$F,0,Summary!K$2),'BPC Data'!$E:$E,Summary!$D235,'BPC Data'!$B:$B,Summary!$C235)</f>
        <v>0</v>
      </c>
      <c r="L235" s="315">
        <f ca="1">SUMIFS(OFFSET('BPC Data'!$F:$F,0,Summary!L$2),'BPC Data'!$E:$E,Summary!$D235,'BPC Data'!$B:$B,Summary!$C235)</f>
        <v>0</v>
      </c>
      <c r="M235" s="18">
        <f ca="1">SUMIFS(OFFSET('BPC Data'!$F:$F,0,Summary!M$2),'BPC Data'!$E:$E,Summary!$D235,'BPC Data'!$B:$B,Summary!$C235)</f>
        <v>0</v>
      </c>
      <c r="N235" s="26">
        <f t="shared" ca="1" si="29"/>
        <v>0</v>
      </c>
    </row>
    <row r="236" spans="1:14" s="16" customFormat="1" hidden="1" outlineLevel="1">
      <c r="A236" s="16">
        <f t="shared" si="33"/>
        <v>21</v>
      </c>
      <c r="B236"/>
      <c r="C236">
        <f>$F229</f>
        <v>0</v>
      </c>
      <c r="D236" s="2" t="str">
        <f t="shared" si="31"/>
        <v>T_MGMT_FEE - Tenant Management Fee - Actual</v>
      </c>
      <c r="E236"/>
      <c r="F236" s="22" t="str">
        <f>_xll.EVDES(D236)</f>
        <v>Tenant Management Fee - Actual</v>
      </c>
      <c r="G236" s="18">
        <f ca="1">SUMIFS(OFFSET('BPC Data'!$F:$F,0,Summary!G$2),'BPC Data'!$E:$E,Summary!$D236,'BPC Data'!$B:$B,Summary!$C236)</f>
        <v>0</v>
      </c>
      <c r="H236" s="315">
        <f ca="1">SUMIFS(OFFSET('BPC Data'!$F:$F,0,Summary!H$2),'BPC Data'!$E:$E,Summary!$D236,'BPC Data'!$B:$B,Summary!$C236)</f>
        <v>0</v>
      </c>
      <c r="I236" s="18">
        <f ca="1">SUMIFS(OFFSET('BPC Data'!$F:$F,0,Summary!I$2),'BPC Data'!$E:$E,Summary!$D236,'BPC Data'!$B:$B,Summary!$C236)</f>
        <v>0</v>
      </c>
      <c r="J236" s="315">
        <f ca="1">SUMIFS(OFFSET('BPC Data'!$F:$F,0,Summary!J$2),'BPC Data'!$E:$E,Summary!$D236,'BPC Data'!$B:$B,Summary!$C236)</f>
        <v>0</v>
      </c>
      <c r="K236" s="18">
        <f ca="1">SUMIFS(OFFSET('BPC Data'!$F:$F,0,Summary!K$2),'BPC Data'!$E:$E,Summary!$D236,'BPC Data'!$B:$B,Summary!$C236)</f>
        <v>0</v>
      </c>
      <c r="L236" s="315">
        <f ca="1">SUMIFS(OFFSET('BPC Data'!$F:$F,0,Summary!L$2),'BPC Data'!$E:$E,Summary!$D236,'BPC Data'!$B:$B,Summary!$C236)</f>
        <v>0</v>
      </c>
      <c r="M236" s="18">
        <f ca="1">SUMIFS(OFFSET('BPC Data'!$F:$F,0,Summary!M$2),'BPC Data'!$E:$E,Summary!$D236,'BPC Data'!$B:$B,Summary!$C236)</f>
        <v>0</v>
      </c>
      <c r="N236" s="26">
        <f t="shared" ca="1" si="29"/>
        <v>0</v>
      </c>
    </row>
    <row r="237" spans="1:14" s="16" customFormat="1" hidden="1" outlineLevel="1">
      <c r="A237" s="16">
        <f t="shared" si="33"/>
        <v>21</v>
      </c>
      <c r="B237"/>
      <c r="C237">
        <f>$F229</f>
        <v>0</v>
      </c>
      <c r="D237" s="1" t="str">
        <f t="shared" si="31"/>
        <v>T_EBITDAR - EBITDAR</v>
      </c>
      <c r="E237"/>
      <c r="F237" s="22" t="str">
        <f>_xll.EVDES(D237)</f>
        <v>EBITDAR</v>
      </c>
      <c r="G237" s="18">
        <f ca="1">SUMIFS(OFFSET('BPC Data'!$F:$F,0,Summary!G$2),'BPC Data'!$E:$E,Summary!$D237,'BPC Data'!$B:$B,Summary!$C237)</f>
        <v>0</v>
      </c>
      <c r="H237" s="315">
        <f ca="1">SUMIFS(OFFSET('BPC Data'!$F:$F,0,Summary!H$2),'BPC Data'!$E:$E,Summary!$D237,'BPC Data'!$B:$B,Summary!$C237)</f>
        <v>0</v>
      </c>
      <c r="I237" s="18">
        <f ca="1">SUMIFS(OFFSET('BPC Data'!$F:$F,0,Summary!I$2),'BPC Data'!$E:$E,Summary!$D237,'BPC Data'!$B:$B,Summary!$C237)</f>
        <v>0</v>
      </c>
      <c r="J237" s="315">
        <f ca="1">SUMIFS(OFFSET('BPC Data'!$F:$F,0,Summary!J$2),'BPC Data'!$E:$E,Summary!$D237,'BPC Data'!$B:$B,Summary!$C237)</f>
        <v>0</v>
      </c>
      <c r="K237" s="18">
        <f ca="1">SUMIFS(OFFSET('BPC Data'!$F:$F,0,Summary!K$2),'BPC Data'!$E:$E,Summary!$D237,'BPC Data'!$B:$B,Summary!$C237)</f>
        <v>0</v>
      </c>
      <c r="L237" s="315">
        <f ca="1">SUMIFS(OFFSET('BPC Data'!$F:$F,0,Summary!L$2),'BPC Data'!$E:$E,Summary!$D237,'BPC Data'!$B:$B,Summary!$C237)</f>
        <v>0</v>
      </c>
      <c r="M237" s="18">
        <f ca="1">SUMIFS(OFFSET('BPC Data'!$F:$F,0,Summary!M$2),'BPC Data'!$E:$E,Summary!$D237,'BPC Data'!$B:$B,Summary!$C237)</f>
        <v>0</v>
      </c>
      <c r="N237" s="26">
        <f t="shared" ca="1" si="29"/>
        <v>0</v>
      </c>
    </row>
    <row r="238" spans="1:14" s="16" customFormat="1" hidden="1" outlineLevel="1">
      <c r="A238" s="16">
        <f t="shared" si="33"/>
        <v>21</v>
      </c>
      <c r="B238"/>
      <c r="C238">
        <f>$F229</f>
        <v>0</v>
      </c>
      <c r="D238" s="1" t="str">
        <f t="shared" si="31"/>
        <v>T_RENT_EXP - Tenant Rent Expense</v>
      </c>
      <c r="E238"/>
      <c r="F238" s="22" t="str">
        <f>_xll.EVDES(D238)</f>
        <v>Tenant Rent Expense</v>
      </c>
      <c r="G238" s="18">
        <f ca="1">SUMIFS(OFFSET('BPC Data'!$F:$F,0,Summary!G$2),'BPC Data'!$E:$E,Summary!$D238,'BPC Data'!$B:$B,Summary!$C238)</f>
        <v>0</v>
      </c>
      <c r="H238" s="315">
        <f ca="1">SUMIFS(OFFSET('BPC Data'!$F:$F,0,Summary!H$2),'BPC Data'!$E:$E,Summary!$D238,'BPC Data'!$B:$B,Summary!$C238)</f>
        <v>0</v>
      </c>
      <c r="I238" s="18">
        <f ca="1">SUMIFS(OFFSET('BPC Data'!$F:$F,0,Summary!I$2),'BPC Data'!$E:$E,Summary!$D238,'BPC Data'!$B:$B,Summary!$C238)</f>
        <v>0</v>
      </c>
      <c r="J238" s="315">
        <f ca="1">SUMIFS(OFFSET('BPC Data'!$F:$F,0,Summary!J$2),'BPC Data'!$E:$E,Summary!$D238,'BPC Data'!$B:$B,Summary!$C238)</f>
        <v>0</v>
      </c>
      <c r="K238" s="18">
        <f ca="1">SUMIFS(OFFSET('BPC Data'!$F:$F,0,Summary!K$2),'BPC Data'!$E:$E,Summary!$D238,'BPC Data'!$B:$B,Summary!$C238)</f>
        <v>0</v>
      </c>
      <c r="L238" s="315">
        <f ca="1">SUMIFS(OFFSET('BPC Data'!$F:$F,0,Summary!L$2),'BPC Data'!$E:$E,Summary!$D238,'BPC Data'!$B:$B,Summary!$C238)</f>
        <v>0</v>
      </c>
      <c r="M238" s="18">
        <f ca="1">SUMIFS(OFFSET('BPC Data'!$F:$F,0,Summary!M$2),'BPC Data'!$E:$E,Summary!$D238,'BPC Data'!$B:$B,Summary!$C238)</f>
        <v>0</v>
      </c>
      <c r="N238" s="26">
        <f t="shared" ca="1" si="29"/>
        <v>0</v>
      </c>
    </row>
    <row r="239" spans="1:14" s="16" customFormat="1" hidden="1" outlineLevel="1">
      <c r="A239" s="16">
        <f t="shared" si="33"/>
        <v>21</v>
      </c>
      <c r="B239"/>
      <c r="C239"/>
      <c r="D239" s="1" t="str">
        <f t="shared" si="31"/>
        <v>x</v>
      </c>
      <c r="E239"/>
      <c r="F239" s="22" t="s">
        <v>0</v>
      </c>
      <c r="G239" s="12">
        <f ca="1">SUMIFS(OFFSET('BPC Data'!$F:$F,0,Summary!G$2),'BPC Data'!$E:$E,Summary!$D239,'BPC Data'!$B:$B,Summary!$C239)</f>
        <v>0</v>
      </c>
      <c r="H239" s="316">
        <f ca="1">SUMIFS(OFFSET('BPC Data'!$F:$F,0,Summary!H$2),'BPC Data'!$E:$E,Summary!$D239,'BPC Data'!$B:$B,Summary!$C239)</f>
        <v>0</v>
      </c>
      <c r="I239" s="12">
        <f ca="1">SUMIFS(OFFSET('BPC Data'!$F:$F,0,Summary!I$2),'BPC Data'!$E:$E,Summary!$D239,'BPC Data'!$B:$B,Summary!$C239)</f>
        <v>0</v>
      </c>
      <c r="J239" s="316">
        <f ca="1">SUMIFS(OFFSET('BPC Data'!$F:$F,0,Summary!J$2),'BPC Data'!$E:$E,Summary!$D239,'BPC Data'!$B:$B,Summary!$C239)</f>
        <v>0</v>
      </c>
      <c r="K239" s="12">
        <f ca="1">SUMIFS(OFFSET('BPC Data'!$F:$F,0,Summary!K$2),'BPC Data'!$E:$E,Summary!$D239,'BPC Data'!$B:$B,Summary!$C239)</f>
        <v>0</v>
      </c>
      <c r="L239" s="316">
        <f ca="1">SUMIFS(OFFSET('BPC Data'!$F:$F,0,Summary!L$2),'BPC Data'!$E:$E,Summary!$D239,'BPC Data'!$B:$B,Summary!$C239)</f>
        <v>0</v>
      </c>
      <c r="M239" s="12">
        <f ca="1">SUMIFS(OFFSET('BPC Data'!$F:$F,0,Summary!M$2),'BPC Data'!$E:$E,Summary!$D239,'BPC Data'!$B:$B,Summary!$C239)</f>
        <v>0</v>
      </c>
      <c r="N239" s="26">
        <f t="shared" ca="1" si="29"/>
        <v>0</v>
      </c>
    </row>
    <row r="240" spans="1:14" s="16" customFormat="1" hidden="1" outlineLevel="1">
      <c r="A240" s="16">
        <f>IF(AND(D240&lt;&gt;"",C240=""),A239+1,A239)</f>
        <v>22</v>
      </c>
      <c r="B240" s="5"/>
      <c r="C240" s="5"/>
      <c r="D240" s="5" t="str">
        <f t="shared" si="31"/>
        <v>x</v>
      </c>
      <c r="E240" s="5"/>
      <c r="F240" s="21">
        <f>INDEX(PropertyList!$D:$D,MATCH(Summary!$A240,PropertyList!$C:$C,0))</f>
        <v>0</v>
      </c>
      <c r="G240" s="11"/>
      <c r="H240" s="314"/>
      <c r="I240" s="11"/>
      <c r="J240" s="314"/>
      <c r="K240" s="11"/>
      <c r="L240" s="314"/>
      <c r="M240" s="11"/>
      <c r="N240" s="26">
        <f t="shared" si="29"/>
        <v>0</v>
      </c>
    </row>
    <row r="241" spans="1:14" s="16" customFormat="1" hidden="1" outlineLevel="1">
      <c r="A241" s="16">
        <f>IF(AND(F241&lt;&gt;"",D241=""),A240+1,A240)</f>
        <v>22</v>
      </c>
      <c r="C241">
        <f>$F240</f>
        <v>0</v>
      </c>
      <c r="D241" s="3" t="str">
        <f t="shared" si="31"/>
        <v>PAY_PAT_DAYS - Total Payor Patient Days</v>
      </c>
      <c r="F241" s="22" t="str">
        <f>_xll.EVDES(D241)</f>
        <v>Total Payor Patient Days</v>
      </c>
      <c r="G241" s="18">
        <f ca="1">SUMIFS(OFFSET('BPC Data'!$F:$F,0,Summary!G$2),'BPC Data'!$E:$E,Summary!$D241,'BPC Data'!$B:$B,Summary!$C241)</f>
        <v>0</v>
      </c>
      <c r="H241" s="315">
        <f ca="1">SUMIFS(OFFSET('BPC Data'!$F:$F,0,Summary!H$2),'BPC Data'!$E:$E,Summary!$D241,'BPC Data'!$B:$B,Summary!$C241)</f>
        <v>0</v>
      </c>
      <c r="I241" s="18">
        <f ca="1">SUMIFS(OFFSET('BPC Data'!$F:$F,0,Summary!I$2),'BPC Data'!$E:$E,Summary!$D241,'BPC Data'!$B:$B,Summary!$C241)</f>
        <v>0</v>
      </c>
      <c r="J241" s="315">
        <f ca="1">SUMIFS(OFFSET('BPC Data'!$F:$F,0,Summary!J$2),'BPC Data'!$E:$E,Summary!$D241,'BPC Data'!$B:$B,Summary!$C241)</f>
        <v>0</v>
      </c>
      <c r="K241" s="18">
        <f ca="1">SUMIFS(OFFSET('BPC Data'!$F:$F,0,Summary!K$2),'BPC Data'!$E:$E,Summary!$D241,'BPC Data'!$B:$B,Summary!$C241)</f>
        <v>0</v>
      </c>
      <c r="L241" s="315">
        <f ca="1">SUMIFS(OFFSET('BPC Data'!$F:$F,0,Summary!L$2),'BPC Data'!$E:$E,Summary!$D241,'BPC Data'!$B:$B,Summary!$C241)</f>
        <v>0</v>
      </c>
      <c r="M241" s="18">
        <f ca="1">SUMIFS(OFFSET('BPC Data'!$F:$F,0,Summary!M$2),'BPC Data'!$E:$E,Summary!$D241,'BPC Data'!$B:$B,Summary!$C241)</f>
        <v>0</v>
      </c>
      <c r="N241" s="26">
        <f t="shared" ca="1" si="29"/>
        <v>0</v>
      </c>
    </row>
    <row r="242" spans="1:14" s="16" customFormat="1" hidden="1" outlineLevel="1">
      <c r="A242" s="16">
        <f t="shared" ref="A242:A250" si="34">IF(AND(F242&lt;&gt;"",D242=""),A241+1,A241)</f>
        <v>22</v>
      </c>
      <c r="C242">
        <f>$F240</f>
        <v>0</v>
      </c>
      <c r="D242" s="3" t="str">
        <f t="shared" si="31"/>
        <v>A_BEDS_TOTAL - Total Available Beds</v>
      </c>
      <c r="F242" s="22" t="str">
        <f>_xll.EVDES(D242)</f>
        <v>Total Available Beds</v>
      </c>
      <c r="G242" s="18">
        <f ca="1">SUMIFS(OFFSET('BPC Data'!$F:$F,0,Summary!G$2),'BPC Data'!$E:$E,Summary!$D242,'BPC Data'!$B:$B,Summary!$C242)</f>
        <v>0</v>
      </c>
      <c r="H242" s="315">
        <f ca="1">SUMIFS(OFFSET('BPC Data'!$F:$F,0,Summary!H$2),'BPC Data'!$E:$E,Summary!$D242,'BPC Data'!$B:$B,Summary!$C242)</f>
        <v>0</v>
      </c>
      <c r="I242" s="18">
        <f ca="1">SUMIFS(OFFSET('BPC Data'!$F:$F,0,Summary!I$2),'BPC Data'!$E:$E,Summary!$D242,'BPC Data'!$B:$B,Summary!$C242)</f>
        <v>0</v>
      </c>
      <c r="J242" s="315">
        <f ca="1">SUMIFS(OFFSET('BPC Data'!$F:$F,0,Summary!J$2),'BPC Data'!$E:$E,Summary!$D242,'BPC Data'!$B:$B,Summary!$C242)</f>
        <v>0</v>
      </c>
      <c r="K242" s="18">
        <f ca="1">SUMIFS(OFFSET('BPC Data'!$F:$F,0,Summary!K$2),'BPC Data'!$E:$E,Summary!$D242,'BPC Data'!$B:$B,Summary!$C242)</f>
        <v>0</v>
      </c>
      <c r="L242" s="315">
        <f ca="1">SUMIFS(OFFSET('BPC Data'!$F:$F,0,Summary!L$2),'BPC Data'!$E:$E,Summary!$D242,'BPC Data'!$B:$B,Summary!$C242)</f>
        <v>0</v>
      </c>
      <c r="M242" s="18">
        <f ca="1">SUMIFS(OFFSET('BPC Data'!$F:$F,0,Summary!M$2),'BPC Data'!$E:$E,Summary!$D242,'BPC Data'!$B:$B,Summary!$C242)</f>
        <v>0</v>
      </c>
      <c r="N242" s="26">
        <f t="shared" ca="1" si="29"/>
        <v>0</v>
      </c>
    </row>
    <row r="243" spans="1:14" s="16" customFormat="1" hidden="1" outlineLevel="1">
      <c r="A243" s="16">
        <f t="shared" si="34"/>
        <v>22</v>
      </c>
      <c r="B243"/>
      <c r="C243">
        <f>$F240</f>
        <v>0</v>
      </c>
      <c r="D243" s="3" t="str">
        <f t="shared" si="31"/>
        <v>T_REVENUES - Total Tenant Revenues</v>
      </c>
      <c r="E243"/>
      <c r="F243" s="22" t="str">
        <f>_xll.EVDES(D243)</f>
        <v>Total Tenant Revenues</v>
      </c>
      <c r="G243" s="18">
        <f ca="1">SUMIFS(OFFSET('BPC Data'!$F:$F,0,Summary!G$2),'BPC Data'!$E:$E,Summary!$D243,'BPC Data'!$B:$B,Summary!$C243)</f>
        <v>0</v>
      </c>
      <c r="H243" s="315">
        <f ca="1">SUMIFS(OFFSET('BPC Data'!$F:$F,0,Summary!H$2),'BPC Data'!$E:$E,Summary!$D243,'BPC Data'!$B:$B,Summary!$C243)</f>
        <v>0</v>
      </c>
      <c r="I243" s="18">
        <f ca="1">SUMIFS(OFFSET('BPC Data'!$F:$F,0,Summary!I$2),'BPC Data'!$E:$E,Summary!$D243,'BPC Data'!$B:$B,Summary!$C243)</f>
        <v>0</v>
      </c>
      <c r="J243" s="315">
        <f ca="1">SUMIFS(OFFSET('BPC Data'!$F:$F,0,Summary!J$2),'BPC Data'!$E:$E,Summary!$D243,'BPC Data'!$B:$B,Summary!$C243)</f>
        <v>0</v>
      </c>
      <c r="K243" s="18">
        <f ca="1">SUMIFS(OFFSET('BPC Data'!$F:$F,0,Summary!K$2),'BPC Data'!$E:$E,Summary!$D243,'BPC Data'!$B:$B,Summary!$C243)</f>
        <v>0</v>
      </c>
      <c r="L243" s="315">
        <f ca="1">SUMIFS(OFFSET('BPC Data'!$F:$F,0,Summary!L$2),'BPC Data'!$E:$E,Summary!$D243,'BPC Data'!$B:$B,Summary!$C243)</f>
        <v>0</v>
      </c>
      <c r="M243" s="18">
        <f ca="1">SUMIFS(OFFSET('BPC Data'!$F:$F,0,Summary!M$2),'BPC Data'!$E:$E,Summary!$D243,'BPC Data'!$B:$B,Summary!$C243)</f>
        <v>0</v>
      </c>
      <c r="N243" s="26">
        <f t="shared" ca="1" si="29"/>
        <v>0</v>
      </c>
    </row>
    <row r="244" spans="1:14" s="16" customFormat="1" hidden="1" outlineLevel="1">
      <c r="A244" s="16">
        <f t="shared" si="34"/>
        <v>22</v>
      </c>
      <c r="B244"/>
      <c r="C244">
        <f>$F240</f>
        <v>0</v>
      </c>
      <c r="D244" s="3" t="str">
        <f t="shared" si="31"/>
        <v>T_OPEX - Tenant Operating Expenses</v>
      </c>
      <c r="E244"/>
      <c r="F244" s="22" t="str">
        <f>_xll.EVDES(D244)</f>
        <v>Tenant Operating Expenses</v>
      </c>
      <c r="G244" s="18">
        <f ca="1">SUMIFS(OFFSET('BPC Data'!$F:$F,0,Summary!G$2),'BPC Data'!$E:$E,Summary!$D244,'BPC Data'!$B:$B,Summary!$C244)</f>
        <v>0</v>
      </c>
      <c r="H244" s="315">
        <f ca="1">SUMIFS(OFFSET('BPC Data'!$F:$F,0,Summary!H$2),'BPC Data'!$E:$E,Summary!$D244,'BPC Data'!$B:$B,Summary!$C244)</f>
        <v>0</v>
      </c>
      <c r="I244" s="18">
        <f ca="1">SUMIFS(OFFSET('BPC Data'!$F:$F,0,Summary!I$2),'BPC Data'!$E:$E,Summary!$D244,'BPC Data'!$B:$B,Summary!$C244)</f>
        <v>0</v>
      </c>
      <c r="J244" s="315">
        <f ca="1">SUMIFS(OFFSET('BPC Data'!$F:$F,0,Summary!J$2),'BPC Data'!$E:$E,Summary!$D244,'BPC Data'!$B:$B,Summary!$C244)</f>
        <v>0</v>
      </c>
      <c r="K244" s="18">
        <f ca="1">SUMIFS(OFFSET('BPC Data'!$F:$F,0,Summary!K$2),'BPC Data'!$E:$E,Summary!$D244,'BPC Data'!$B:$B,Summary!$C244)</f>
        <v>0</v>
      </c>
      <c r="L244" s="315">
        <f ca="1">SUMIFS(OFFSET('BPC Data'!$F:$F,0,Summary!L$2),'BPC Data'!$E:$E,Summary!$D244,'BPC Data'!$B:$B,Summary!$C244)</f>
        <v>0</v>
      </c>
      <c r="M244" s="18">
        <f ca="1">SUMIFS(OFFSET('BPC Data'!$F:$F,0,Summary!M$2),'BPC Data'!$E:$E,Summary!$D244,'BPC Data'!$B:$B,Summary!$C244)</f>
        <v>0</v>
      </c>
      <c r="N244" s="26">
        <f t="shared" ca="1" si="29"/>
        <v>0</v>
      </c>
    </row>
    <row r="245" spans="1:14" s="16" customFormat="1" hidden="1" outlineLevel="1">
      <c r="A245" s="16">
        <f t="shared" si="34"/>
        <v>22</v>
      </c>
      <c r="B245"/>
      <c r="C245">
        <f>$F240</f>
        <v>0</v>
      </c>
      <c r="D245" s="3" t="str">
        <f t="shared" si="31"/>
        <v>T_BAD_DEBT - Tenant Bad Debt Expense</v>
      </c>
      <c r="E245"/>
      <c r="F245" s="22" t="str">
        <f>_xll.EVDES(D245)</f>
        <v>Tenant Bad Debt Expense</v>
      </c>
      <c r="G245" s="18">
        <f ca="1">SUMIFS(OFFSET('BPC Data'!$F:$F,0,Summary!G$2),'BPC Data'!$E:$E,Summary!$D245,'BPC Data'!$B:$B,Summary!$C245)</f>
        <v>0</v>
      </c>
      <c r="H245" s="315">
        <f ca="1">SUMIFS(OFFSET('BPC Data'!$F:$F,0,Summary!H$2),'BPC Data'!$E:$E,Summary!$D245,'BPC Data'!$B:$B,Summary!$C245)</f>
        <v>0</v>
      </c>
      <c r="I245" s="18">
        <f ca="1">SUMIFS(OFFSET('BPC Data'!$F:$F,0,Summary!I$2),'BPC Data'!$E:$E,Summary!$D245,'BPC Data'!$B:$B,Summary!$C245)</f>
        <v>0</v>
      </c>
      <c r="J245" s="315">
        <f ca="1">SUMIFS(OFFSET('BPC Data'!$F:$F,0,Summary!J$2),'BPC Data'!$E:$E,Summary!$D245,'BPC Data'!$B:$B,Summary!$C245)</f>
        <v>0</v>
      </c>
      <c r="K245" s="18">
        <f ca="1">SUMIFS(OFFSET('BPC Data'!$F:$F,0,Summary!K$2),'BPC Data'!$E:$E,Summary!$D245,'BPC Data'!$B:$B,Summary!$C245)</f>
        <v>0</v>
      </c>
      <c r="L245" s="315">
        <f ca="1">SUMIFS(OFFSET('BPC Data'!$F:$F,0,Summary!L$2),'BPC Data'!$E:$E,Summary!$D245,'BPC Data'!$B:$B,Summary!$C245)</f>
        <v>0</v>
      </c>
      <c r="M245" s="18">
        <f ca="1">SUMIFS(OFFSET('BPC Data'!$F:$F,0,Summary!M$2),'BPC Data'!$E:$E,Summary!$D245,'BPC Data'!$B:$B,Summary!$C245)</f>
        <v>0</v>
      </c>
      <c r="N245" s="26">
        <f t="shared" ca="1" si="29"/>
        <v>0</v>
      </c>
    </row>
    <row r="246" spans="1:14" s="16" customFormat="1" hidden="1" outlineLevel="1">
      <c r="A246" s="16">
        <f t="shared" si="34"/>
        <v>22</v>
      </c>
      <c r="B246"/>
      <c r="C246">
        <f>$F240</f>
        <v>0</v>
      </c>
      <c r="D246" s="2" t="str">
        <f t="shared" si="31"/>
        <v>T_EBITDARM - EBITDARM</v>
      </c>
      <c r="E246"/>
      <c r="F246" s="22" t="str">
        <f>_xll.EVDES(D246)</f>
        <v>EBITDARM</v>
      </c>
      <c r="G246" s="18">
        <f ca="1">SUMIFS(OFFSET('BPC Data'!$F:$F,0,Summary!G$2),'BPC Data'!$E:$E,Summary!$D246,'BPC Data'!$B:$B,Summary!$C246)</f>
        <v>0</v>
      </c>
      <c r="H246" s="315">
        <f ca="1">SUMIFS(OFFSET('BPC Data'!$F:$F,0,Summary!H$2),'BPC Data'!$E:$E,Summary!$D246,'BPC Data'!$B:$B,Summary!$C246)</f>
        <v>0</v>
      </c>
      <c r="I246" s="18">
        <f ca="1">SUMIFS(OFFSET('BPC Data'!$F:$F,0,Summary!I$2),'BPC Data'!$E:$E,Summary!$D246,'BPC Data'!$B:$B,Summary!$C246)</f>
        <v>0</v>
      </c>
      <c r="J246" s="315">
        <f ca="1">SUMIFS(OFFSET('BPC Data'!$F:$F,0,Summary!J$2),'BPC Data'!$E:$E,Summary!$D246,'BPC Data'!$B:$B,Summary!$C246)</f>
        <v>0</v>
      </c>
      <c r="K246" s="18">
        <f ca="1">SUMIFS(OFFSET('BPC Data'!$F:$F,0,Summary!K$2),'BPC Data'!$E:$E,Summary!$D246,'BPC Data'!$B:$B,Summary!$C246)</f>
        <v>0</v>
      </c>
      <c r="L246" s="315">
        <f ca="1">SUMIFS(OFFSET('BPC Data'!$F:$F,0,Summary!L$2),'BPC Data'!$E:$E,Summary!$D246,'BPC Data'!$B:$B,Summary!$C246)</f>
        <v>0</v>
      </c>
      <c r="M246" s="18">
        <f ca="1">SUMIFS(OFFSET('BPC Data'!$F:$F,0,Summary!M$2),'BPC Data'!$E:$E,Summary!$D246,'BPC Data'!$B:$B,Summary!$C246)</f>
        <v>0</v>
      </c>
      <c r="N246" s="26">
        <f t="shared" ca="1" si="29"/>
        <v>0</v>
      </c>
    </row>
    <row r="247" spans="1:14" s="16" customFormat="1" hidden="1" outlineLevel="1">
      <c r="A247" s="16">
        <f t="shared" si="34"/>
        <v>22</v>
      </c>
      <c r="B247"/>
      <c r="C247">
        <f>$F240</f>
        <v>0</v>
      </c>
      <c r="D247" s="2" t="str">
        <f t="shared" si="31"/>
        <v>T_MGMT_FEE - Tenant Management Fee - Actual</v>
      </c>
      <c r="E247"/>
      <c r="F247" s="22" t="str">
        <f>_xll.EVDES(D247)</f>
        <v>Tenant Management Fee - Actual</v>
      </c>
      <c r="G247" s="18">
        <f ca="1">SUMIFS(OFFSET('BPC Data'!$F:$F,0,Summary!G$2),'BPC Data'!$E:$E,Summary!$D247,'BPC Data'!$B:$B,Summary!$C247)</f>
        <v>0</v>
      </c>
      <c r="H247" s="315">
        <f ca="1">SUMIFS(OFFSET('BPC Data'!$F:$F,0,Summary!H$2),'BPC Data'!$E:$E,Summary!$D247,'BPC Data'!$B:$B,Summary!$C247)</f>
        <v>0</v>
      </c>
      <c r="I247" s="18">
        <f ca="1">SUMIFS(OFFSET('BPC Data'!$F:$F,0,Summary!I$2),'BPC Data'!$E:$E,Summary!$D247,'BPC Data'!$B:$B,Summary!$C247)</f>
        <v>0</v>
      </c>
      <c r="J247" s="315">
        <f ca="1">SUMIFS(OFFSET('BPC Data'!$F:$F,0,Summary!J$2),'BPC Data'!$E:$E,Summary!$D247,'BPC Data'!$B:$B,Summary!$C247)</f>
        <v>0</v>
      </c>
      <c r="K247" s="18">
        <f ca="1">SUMIFS(OFFSET('BPC Data'!$F:$F,0,Summary!K$2),'BPC Data'!$E:$E,Summary!$D247,'BPC Data'!$B:$B,Summary!$C247)</f>
        <v>0</v>
      </c>
      <c r="L247" s="315">
        <f ca="1">SUMIFS(OFFSET('BPC Data'!$F:$F,0,Summary!L$2),'BPC Data'!$E:$E,Summary!$D247,'BPC Data'!$B:$B,Summary!$C247)</f>
        <v>0</v>
      </c>
      <c r="M247" s="18">
        <f ca="1">SUMIFS(OFFSET('BPC Data'!$F:$F,0,Summary!M$2),'BPC Data'!$E:$E,Summary!$D247,'BPC Data'!$B:$B,Summary!$C247)</f>
        <v>0</v>
      </c>
      <c r="N247" s="26">
        <f t="shared" ca="1" si="29"/>
        <v>0</v>
      </c>
    </row>
    <row r="248" spans="1:14" s="16" customFormat="1" hidden="1" outlineLevel="1">
      <c r="A248" s="16">
        <f t="shared" si="34"/>
        <v>22</v>
      </c>
      <c r="B248"/>
      <c r="C248">
        <f>$F240</f>
        <v>0</v>
      </c>
      <c r="D248" s="1" t="str">
        <f t="shared" si="31"/>
        <v>T_EBITDAR - EBITDAR</v>
      </c>
      <c r="E248"/>
      <c r="F248" s="22" t="str">
        <f>_xll.EVDES(D248)</f>
        <v>EBITDAR</v>
      </c>
      <c r="G248" s="18">
        <f ca="1">SUMIFS(OFFSET('BPC Data'!$F:$F,0,Summary!G$2),'BPC Data'!$E:$E,Summary!$D248,'BPC Data'!$B:$B,Summary!$C248)</f>
        <v>0</v>
      </c>
      <c r="H248" s="315">
        <f ca="1">SUMIFS(OFFSET('BPC Data'!$F:$F,0,Summary!H$2),'BPC Data'!$E:$E,Summary!$D248,'BPC Data'!$B:$B,Summary!$C248)</f>
        <v>0</v>
      </c>
      <c r="I248" s="18">
        <f ca="1">SUMIFS(OFFSET('BPC Data'!$F:$F,0,Summary!I$2),'BPC Data'!$E:$E,Summary!$D248,'BPC Data'!$B:$B,Summary!$C248)</f>
        <v>0</v>
      </c>
      <c r="J248" s="315">
        <f ca="1">SUMIFS(OFFSET('BPC Data'!$F:$F,0,Summary!J$2),'BPC Data'!$E:$E,Summary!$D248,'BPC Data'!$B:$B,Summary!$C248)</f>
        <v>0</v>
      </c>
      <c r="K248" s="18">
        <f ca="1">SUMIFS(OFFSET('BPC Data'!$F:$F,0,Summary!K$2),'BPC Data'!$E:$E,Summary!$D248,'BPC Data'!$B:$B,Summary!$C248)</f>
        <v>0</v>
      </c>
      <c r="L248" s="315">
        <f ca="1">SUMIFS(OFFSET('BPC Data'!$F:$F,0,Summary!L$2),'BPC Data'!$E:$E,Summary!$D248,'BPC Data'!$B:$B,Summary!$C248)</f>
        <v>0</v>
      </c>
      <c r="M248" s="18">
        <f ca="1">SUMIFS(OFFSET('BPC Data'!$F:$F,0,Summary!M$2),'BPC Data'!$E:$E,Summary!$D248,'BPC Data'!$B:$B,Summary!$C248)</f>
        <v>0</v>
      </c>
      <c r="N248" s="26">
        <f t="shared" ca="1" si="29"/>
        <v>0</v>
      </c>
    </row>
    <row r="249" spans="1:14" s="16" customFormat="1" hidden="1" outlineLevel="1">
      <c r="A249" s="16">
        <f t="shared" si="34"/>
        <v>22</v>
      </c>
      <c r="B249"/>
      <c r="C249">
        <f>$F240</f>
        <v>0</v>
      </c>
      <c r="D249" s="1" t="str">
        <f t="shared" si="31"/>
        <v>T_RENT_EXP - Tenant Rent Expense</v>
      </c>
      <c r="E249"/>
      <c r="F249" s="22" t="str">
        <f>_xll.EVDES(D249)</f>
        <v>Tenant Rent Expense</v>
      </c>
      <c r="G249" s="18">
        <f ca="1">SUMIFS(OFFSET('BPC Data'!$F:$F,0,Summary!G$2),'BPC Data'!$E:$E,Summary!$D249,'BPC Data'!$B:$B,Summary!$C249)</f>
        <v>0</v>
      </c>
      <c r="H249" s="315">
        <f ca="1">SUMIFS(OFFSET('BPC Data'!$F:$F,0,Summary!H$2),'BPC Data'!$E:$E,Summary!$D249,'BPC Data'!$B:$B,Summary!$C249)</f>
        <v>0</v>
      </c>
      <c r="I249" s="18">
        <f ca="1">SUMIFS(OFFSET('BPC Data'!$F:$F,0,Summary!I$2),'BPC Data'!$E:$E,Summary!$D249,'BPC Data'!$B:$B,Summary!$C249)</f>
        <v>0</v>
      </c>
      <c r="J249" s="315">
        <f ca="1">SUMIFS(OFFSET('BPC Data'!$F:$F,0,Summary!J$2),'BPC Data'!$E:$E,Summary!$D249,'BPC Data'!$B:$B,Summary!$C249)</f>
        <v>0</v>
      </c>
      <c r="K249" s="18">
        <f ca="1">SUMIFS(OFFSET('BPC Data'!$F:$F,0,Summary!K$2),'BPC Data'!$E:$E,Summary!$D249,'BPC Data'!$B:$B,Summary!$C249)</f>
        <v>0</v>
      </c>
      <c r="L249" s="315">
        <f ca="1">SUMIFS(OFFSET('BPC Data'!$F:$F,0,Summary!L$2),'BPC Data'!$E:$E,Summary!$D249,'BPC Data'!$B:$B,Summary!$C249)</f>
        <v>0</v>
      </c>
      <c r="M249" s="18">
        <f ca="1">SUMIFS(OFFSET('BPC Data'!$F:$F,0,Summary!M$2),'BPC Data'!$E:$E,Summary!$D249,'BPC Data'!$B:$B,Summary!$C249)</f>
        <v>0</v>
      </c>
      <c r="N249" s="26">
        <f t="shared" ca="1" si="29"/>
        <v>0</v>
      </c>
    </row>
    <row r="250" spans="1:14" s="16" customFormat="1" hidden="1" outlineLevel="1">
      <c r="A250" s="16">
        <f t="shared" si="34"/>
        <v>22</v>
      </c>
      <c r="B250"/>
      <c r="C250"/>
      <c r="D250" s="1" t="str">
        <f t="shared" si="31"/>
        <v>x</v>
      </c>
      <c r="E250"/>
      <c r="F250" s="22" t="s">
        <v>0</v>
      </c>
      <c r="G250" s="12">
        <f ca="1">SUMIFS(OFFSET('BPC Data'!$F:$F,0,Summary!G$2),'BPC Data'!$E:$E,Summary!$D250,'BPC Data'!$B:$B,Summary!$C250)</f>
        <v>0</v>
      </c>
      <c r="H250" s="316">
        <f ca="1">SUMIFS(OFFSET('BPC Data'!$F:$F,0,Summary!H$2),'BPC Data'!$E:$E,Summary!$D250,'BPC Data'!$B:$B,Summary!$C250)</f>
        <v>0</v>
      </c>
      <c r="I250" s="12">
        <f ca="1">SUMIFS(OFFSET('BPC Data'!$F:$F,0,Summary!I$2),'BPC Data'!$E:$E,Summary!$D250,'BPC Data'!$B:$B,Summary!$C250)</f>
        <v>0</v>
      </c>
      <c r="J250" s="316">
        <f ca="1">SUMIFS(OFFSET('BPC Data'!$F:$F,0,Summary!J$2),'BPC Data'!$E:$E,Summary!$D250,'BPC Data'!$B:$B,Summary!$C250)</f>
        <v>0</v>
      </c>
      <c r="K250" s="12">
        <f ca="1">SUMIFS(OFFSET('BPC Data'!$F:$F,0,Summary!K$2),'BPC Data'!$E:$E,Summary!$D250,'BPC Data'!$B:$B,Summary!$C250)</f>
        <v>0</v>
      </c>
      <c r="L250" s="316">
        <f ca="1">SUMIFS(OFFSET('BPC Data'!$F:$F,0,Summary!L$2),'BPC Data'!$E:$E,Summary!$D250,'BPC Data'!$B:$B,Summary!$C250)</f>
        <v>0</v>
      </c>
      <c r="M250" s="12">
        <f ca="1">SUMIFS(OFFSET('BPC Data'!$F:$F,0,Summary!M$2),'BPC Data'!$E:$E,Summary!$D250,'BPC Data'!$B:$B,Summary!$C250)</f>
        <v>0</v>
      </c>
      <c r="N250" s="26">
        <f t="shared" ca="1" si="29"/>
        <v>0</v>
      </c>
    </row>
    <row r="251" spans="1:14" s="16" customFormat="1" hidden="1" outlineLevel="1">
      <c r="A251" s="16">
        <f>IF(AND(D251&lt;&gt;"",C251=""),A250+1,A250)</f>
        <v>23</v>
      </c>
      <c r="B251" s="5"/>
      <c r="C251" s="5"/>
      <c r="D251" s="5" t="str">
        <f t="shared" si="31"/>
        <v>x</v>
      </c>
      <c r="E251" s="5"/>
      <c r="F251" s="21">
        <f>INDEX(PropertyList!$D:$D,MATCH(Summary!$A251,PropertyList!$C:$C,0))</f>
        <v>0</v>
      </c>
      <c r="G251" s="11">
        <f ca="1">SUMIFS(OFFSET('BPC Data'!$F:$F,0,Summary!G$2),'BPC Data'!$E:$E,Summary!$D251,'BPC Data'!$B:$B,Summary!$C251)</f>
        <v>0</v>
      </c>
      <c r="H251" s="314">
        <f ca="1">SUMIFS(OFFSET('BPC Data'!$F:$F,0,Summary!H$2),'BPC Data'!$E:$E,Summary!$D251,'BPC Data'!$B:$B,Summary!$C251)</f>
        <v>0</v>
      </c>
      <c r="I251" s="11">
        <f ca="1">SUMIFS(OFFSET('BPC Data'!$F:$F,0,Summary!I$2),'BPC Data'!$E:$E,Summary!$D251,'BPC Data'!$B:$B,Summary!$C251)</f>
        <v>0</v>
      </c>
      <c r="J251" s="314">
        <f ca="1">SUMIFS(OFFSET('BPC Data'!$F:$F,0,Summary!J$2),'BPC Data'!$E:$E,Summary!$D251,'BPC Data'!$B:$B,Summary!$C251)</f>
        <v>0</v>
      </c>
      <c r="K251" s="11">
        <f ca="1">SUMIFS(OFFSET('BPC Data'!$F:$F,0,Summary!K$2),'BPC Data'!$E:$E,Summary!$D251,'BPC Data'!$B:$B,Summary!$C251)</f>
        <v>0</v>
      </c>
      <c r="L251" s="314">
        <f ca="1">SUMIFS(OFFSET('BPC Data'!$F:$F,0,Summary!L$2),'BPC Data'!$E:$E,Summary!$D251,'BPC Data'!$B:$B,Summary!$C251)</f>
        <v>0</v>
      </c>
      <c r="M251" s="11">
        <f ca="1">SUMIFS(OFFSET('BPC Data'!$F:$F,0,Summary!M$2),'BPC Data'!$E:$E,Summary!$D251,'BPC Data'!$B:$B,Summary!$C251)</f>
        <v>0</v>
      </c>
      <c r="N251" s="26">
        <f t="shared" ca="1" si="29"/>
        <v>0</v>
      </c>
    </row>
    <row r="252" spans="1:14" s="16" customFormat="1" hidden="1" outlineLevel="1">
      <c r="A252" s="16">
        <f>IF(AND(F252&lt;&gt;"",D252=""),A251+1,A251)</f>
        <v>23</v>
      </c>
      <c r="C252">
        <f>$F251</f>
        <v>0</v>
      </c>
      <c r="D252" s="3" t="str">
        <f t="shared" si="31"/>
        <v>PAY_PAT_DAYS - Total Payor Patient Days</v>
      </c>
      <c r="F252" s="22" t="str">
        <f>_xll.EVDES(D252)</f>
        <v>Total Payor Patient Days</v>
      </c>
      <c r="G252" s="18">
        <f ca="1">SUMIFS(OFFSET('BPC Data'!$F:$F,0,Summary!G$2),'BPC Data'!$E:$E,Summary!$D252,'BPC Data'!$B:$B,Summary!$C252)</f>
        <v>0</v>
      </c>
      <c r="H252" s="315">
        <f ca="1">SUMIFS(OFFSET('BPC Data'!$F:$F,0,Summary!H$2),'BPC Data'!$E:$E,Summary!$D252,'BPC Data'!$B:$B,Summary!$C252)</f>
        <v>0</v>
      </c>
      <c r="I252" s="18">
        <f ca="1">SUMIFS(OFFSET('BPC Data'!$F:$F,0,Summary!I$2),'BPC Data'!$E:$E,Summary!$D252,'BPC Data'!$B:$B,Summary!$C252)</f>
        <v>0</v>
      </c>
      <c r="J252" s="315">
        <f ca="1">SUMIFS(OFFSET('BPC Data'!$F:$F,0,Summary!J$2),'BPC Data'!$E:$E,Summary!$D252,'BPC Data'!$B:$B,Summary!$C252)</f>
        <v>0</v>
      </c>
      <c r="K252" s="18">
        <f ca="1">SUMIFS(OFFSET('BPC Data'!$F:$F,0,Summary!K$2),'BPC Data'!$E:$E,Summary!$D252,'BPC Data'!$B:$B,Summary!$C252)</f>
        <v>0</v>
      </c>
      <c r="L252" s="315">
        <f ca="1">SUMIFS(OFFSET('BPC Data'!$F:$F,0,Summary!L$2),'BPC Data'!$E:$E,Summary!$D252,'BPC Data'!$B:$B,Summary!$C252)</f>
        <v>0</v>
      </c>
      <c r="M252" s="18">
        <f ca="1">SUMIFS(OFFSET('BPC Data'!$F:$F,0,Summary!M$2),'BPC Data'!$E:$E,Summary!$D252,'BPC Data'!$B:$B,Summary!$C252)</f>
        <v>0</v>
      </c>
      <c r="N252" s="26">
        <f t="shared" ca="1" si="29"/>
        <v>0</v>
      </c>
    </row>
    <row r="253" spans="1:14" s="16" customFormat="1" hidden="1" outlineLevel="1">
      <c r="A253" s="16">
        <f t="shared" ref="A253:A261" si="35">IF(AND(F253&lt;&gt;"",D253=""),A252+1,A252)</f>
        <v>23</v>
      </c>
      <c r="C253">
        <f>$F251</f>
        <v>0</v>
      </c>
      <c r="D253" s="3" t="str">
        <f t="shared" si="31"/>
        <v>A_BEDS_TOTAL - Total Available Beds</v>
      </c>
      <c r="F253" s="22" t="str">
        <f>_xll.EVDES(D253)</f>
        <v>Total Available Beds</v>
      </c>
      <c r="G253" s="18">
        <f ca="1">SUMIFS(OFFSET('BPC Data'!$F:$F,0,Summary!G$2),'BPC Data'!$E:$E,Summary!$D253,'BPC Data'!$B:$B,Summary!$C253)</f>
        <v>0</v>
      </c>
      <c r="H253" s="315">
        <f ca="1">SUMIFS(OFFSET('BPC Data'!$F:$F,0,Summary!H$2),'BPC Data'!$E:$E,Summary!$D253,'BPC Data'!$B:$B,Summary!$C253)</f>
        <v>0</v>
      </c>
      <c r="I253" s="18">
        <f ca="1">SUMIFS(OFFSET('BPC Data'!$F:$F,0,Summary!I$2),'BPC Data'!$E:$E,Summary!$D253,'BPC Data'!$B:$B,Summary!$C253)</f>
        <v>0</v>
      </c>
      <c r="J253" s="315">
        <f ca="1">SUMIFS(OFFSET('BPC Data'!$F:$F,0,Summary!J$2),'BPC Data'!$E:$E,Summary!$D253,'BPC Data'!$B:$B,Summary!$C253)</f>
        <v>0</v>
      </c>
      <c r="K253" s="18">
        <f ca="1">SUMIFS(OFFSET('BPC Data'!$F:$F,0,Summary!K$2),'BPC Data'!$E:$E,Summary!$D253,'BPC Data'!$B:$B,Summary!$C253)</f>
        <v>0</v>
      </c>
      <c r="L253" s="315">
        <f ca="1">SUMIFS(OFFSET('BPC Data'!$F:$F,0,Summary!L$2),'BPC Data'!$E:$E,Summary!$D253,'BPC Data'!$B:$B,Summary!$C253)</f>
        <v>0</v>
      </c>
      <c r="M253" s="18">
        <f ca="1">SUMIFS(OFFSET('BPC Data'!$F:$F,0,Summary!M$2),'BPC Data'!$E:$E,Summary!$D253,'BPC Data'!$B:$B,Summary!$C253)</f>
        <v>0</v>
      </c>
      <c r="N253" s="26">
        <f t="shared" ca="1" si="29"/>
        <v>0</v>
      </c>
    </row>
    <row r="254" spans="1:14" s="16" customFormat="1" hidden="1" outlineLevel="1">
      <c r="A254" s="16">
        <f t="shared" si="35"/>
        <v>23</v>
      </c>
      <c r="B254"/>
      <c r="C254">
        <f>$F251</f>
        <v>0</v>
      </c>
      <c r="D254" s="3" t="str">
        <f t="shared" si="31"/>
        <v>T_REVENUES - Total Tenant Revenues</v>
      </c>
      <c r="E254"/>
      <c r="F254" s="22" t="str">
        <f>_xll.EVDES(D254)</f>
        <v>Total Tenant Revenues</v>
      </c>
      <c r="G254" s="18">
        <f ca="1">SUMIFS(OFFSET('BPC Data'!$F:$F,0,Summary!G$2),'BPC Data'!$E:$E,Summary!$D254,'BPC Data'!$B:$B,Summary!$C254)</f>
        <v>0</v>
      </c>
      <c r="H254" s="315">
        <f ca="1">SUMIFS(OFFSET('BPC Data'!$F:$F,0,Summary!H$2),'BPC Data'!$E:$E,Summary!$D254,'BPC Data'!$B:$B,Summary!$C254)</f>
        <v>0</v>
      </c>
      <c r="I254" s="18">
        <f ca="1">SUMIFS(OFFSET('BPC Data'!$F:$F,0,Summary!I$2),'BPC Data'!$E:$E,Summary!$D254,'BPC Data'!$B:$B,Summary!$C254)</f>
        <v>0</v>
      </c>
      <c r="J254" s="315">
        <f ca="1">SUMIFS(OFFSET('BPC Data'!$F:$F,0,Summary!J$2),'BPC Data'!$E:$E,Summary!$D254,'BPC Data'!$B:$B,Summary!$C254)</f>
        <v>0</v>
      </c>
      <c r="K254" s="18">
        <f ca="1">SUMIFS(OFFSET('BPC Data'!$F:$F,0,Summary!K$2),'BPC Data'!$E:$E,Summary!$D254,'BPC Data'!$B:$B,Summary!$C254)</f>
        <v>0</v>
      </c>
      <c r="L254" s="315">
        <f ca="1">SUMIFS(OFFSET('BPC Data'!$F:$F,0,Summary!L$2),'BPC Data'!$E:$E,Summary!$D254,'BPC Data'!$B:$B,Summary!$C254)</f>
        <v>0</v>
      </c>
      <c r="M254" s="18">
        <f ca="1">SUMIFS(OFFSET('BPC Data'!$F:$F,0,Summary!M$2),'BPC Data'!$E:$E,Summary!$D254,'BPC Data'!$B:$B,Summary!$C254)</f>
        <v>0</v>
      </c>
      <c r="N254" s="26">
        <f t="shared" ca="1" si="29"/>
        <v>0</v>
      </c>
    </row>
    <row r="255" spans="1:14" s="16" customFormat="1" hidden="1" outlineLevel="1">
      <c r="A255" s="16">
        <f t="shared" si="35"/>
        <v>23</v>
      </c>
      <c r="B255"/>
      <c r="C255">
        <f>$F251</f>
        <v>0</v>
      </c>
      <c r="D255" s="3" t="str">
        <f t="shared" si="31"/>
        <v>T_OPEX - Tenant Operating Expenses</v>
      </c>
      <c r="E255"/>
      <c r="F255" s="22" t="str">
        <f>_xll.EVDES(D255)</f>
        <v>Tenant Operating Expenses</v>
      </c>
      <c r="G255" s="18">
        <f ca="1">SUMIFS(OFFSET('BPC Data'!$F:$F,0,Summary!G$2),'BPC Data'!$E:$E,Summary!$D255,'BPC Data'!$B:$B,Summary!$C255)</f>
        <v>0</v>
      </c>
      <c r="H255" s="315">
        <f ca="1">SUMIFS(OFFSET('BPC Data'!$F:$F,0,Summary!H$2),'BPC Data'!$E:$E,Summary!$D255,'BPC Data'!$B:$B,Summary!$C255)</f>
        <v>0</v>
      </c>
      <c r="I255" s="18">
        <f ca="1">SUMIFS(OFFSET('BPC Data'!$F:$F,0,Summary!I$2),'BPC Data'!$E:$E,Summary!$D255,'BPC Data'!$B:$B,Summary!$C255)</f>
        <v>0</v>
      </c>
      <c r="J255" s="315">
        <f ca="1">SUMIFS(OFFSET('BPC Data'!$F:$F,0,Summary!J$2),'BPC Data'!$E:$E,Summary!$D255,'BPC Data'!$B:$B,Summary!$C255)</f>
        <v>0</v>
      </c>
      <c r="K255" s="18">
        <f ca="1">SUMIFS(OFFSET('BPC Data'!$F:$F,0,Summary!K$2),'BPC Data'!$E:$E,Summary!$D255,'BPC Data'!$B:$B,Summary!$C255)</f>
        <v>0</v>
      </c>
      <c r="L255" s="315">
        <f ca="1">SUMIFS(OFFSET('BPC Data'!$F:$F,0,Summary!L$2),'BPC Data'!$E:$E,Summary!$D255,'BPC Data'!$B:$B,Summary!$C255)</f>
        <v>0</v>
      </c>
      <c r="M255" s="18">
        <f ca="1">SUMIFS(OFFSET('BPC Data'!$F:$F,0,Summary!M$2),'BPC Data'!$E:$E,Summary!$D255,'BPC Data'!$B:$B,Summary!$C255)</f>
        <v>0</v>
      </c>
      <c r="N255" s="26">
        <f t="shared" ca="1" si="29"/>
        <v>0</v>
      </c>
    </row>
    <row r="256" spans="1:14" s="16" customFormat="1" hidden="1" outlineLevel="1">
      <c r="A256" s="16">
        <f t="shared" si="35"/>
        <v>23</v>
      </c>
      <c r="B256"/>
      <c r="C256">
        <f>$F251</f>
        <v>0</v>
      </c>
      <c r="D256" s="3" t="str">
        <f t="shared" si="31"/>
        <v>T_BAD_DEBT - Tenant Bad Debt Expense</v>
      </c>
      <c r="E256"/>
      <c r="F256" s="22" t="str">
        <f>_xll.EVDES(D256)</f>
        <v>Tenant Bad Debt Expense</v>
      </c>
      <c r="G256" s="18">
        <f ca="1">SUMIFS(OFFSET('BPC Data'!$F:$F,0,Summary!G$2),'BPC Data'!$E:$E,Summary!$D256,'BPC Data'!$B:$B,Summary!$C256)</f>
        <v>0</v>
      </c>
      <c r="H256" s="315">
        <f ca="1">SUMIFS(OFFSET('BPC Data'!$F:$F,0,Summary!H$2),'BPC Data'!$E:$E,Summary!$D256,'BPC Data'!$B:$B,Summary!$C256)</f>
        <v>0</v>
      </c>
      <c r="I256" s="18">
        <f ca="1">SUMIFS(OFFSET('BPC Data'!$F:$F,0,Summary!I$2),'BPC Data'!$E:$E,Summary!$D256,'BPC Data'!$B:$B,Summary!$C256)</f>
        <v>0</v>
      </c>
      <c r="J256" s="315">
        <f ca="1">SUMIFS(OFFSET('BPC Data'!$F:$F,0,Summary!J$2),'BPC Data'!$E:$E,Summary!$D256,'BPC Data'!$B:$B,Summary!$C256)</f>
        <v>0</v>
      </c>
      <c r="K256" s="18">
        <f ca="1">SUMIFS(OFFSET('BPC Data'!$F:$F,0,Summary!K$2),'BPC Data'!$E:$E,Summary!$D256,'BPC Data'!$B:$B,Summary!$C256)</f>
        <v>0</v>
      </c>
      <c r="L256" s="315">
        <f ca="1">SUMIFS(OFFSET('BPC Data'!$F:$F,0,Summary!L$2),'BPC Data'!$E:$E,Summary!$D256,'BPC Data'!$B:$B,Summary!$C256)</f>
        <v>0</v>
      </c>
      <c r="M256" s="18">
        <f ca="1">SUMIFS(OFFSET('BPC Data'!$F:$F,0,Summary!M$2),'BPC Data'!$E:$E,Summary!$D256,'BPC Data'!$B:$B,Summary!$C256)</f>
        <v>0</v>
      </c>
      <c r="N256" s="26">
        <f t="shared" ca="1" si="29"/>
        <v>0</v>
      </c>
    </row>
    <row r="257" spans="1:14" s="16" customFormat="1" hidden="1" outlineLevel="1">
      <c r="A257" s="16">
        <f t="shared" si="35"/>
        <v>23</v>
      </c>
      <c r="B257"/>
      <c r="C257">
        <f>$F251</f>
        <v>0</v>
      </c>
      <c r="D257" s="2" t="str">
        <f t="shared" si="31"/>
        <v>T_EBITDARM - EBITDARM</v>
      </c>
      <c r="E257"/>
      <c r="F257" s="22" t="str">
        <f>_xll.EVDES(D257)</f>
        <v>EBITDARM</v>
      </c>
      <c r="G257" s="18">
        <f ca="1">SUMIFS(OFFSET('BPC Data'!$F:$F,0,Summary!G$2),'BPC Data'!$E:$E,Summary!$D257,'BPC Data'!$B:$B,Summary!$C257)</f>
        <v>0</v>
      </c>
      <c r="H257" s="315">
        <f ca="1">SUMIFS(OFFSET('BPC Data'!$F:$F,0,Summary!H$2),'BPC Data'!$E:$E,Summary!$D257,'BPC Data'!$B:$B,Summary!$C257)</f>
        <v>0</v>
      </c>
      <c r="I257" s="18">
        <f ca="1">SUMIFS(OFFSET('BPC Data'!$F:$F,0,Summary!I$2),'BPC Data'!$E:$E,Summary!$D257,'BPC Data'!$B:$B,Summary!$C257)</f>
        <v>0</v>
      </c>
      <c r="J257" s="315">
        <f ca="1">SUMIFS(OFFSET('BPC Data'!$F:$F,0,Summary!J$2),'BPC Data'!$E:$E,Summary!$D257,'BPC Data'!$B:$B,Summary!$C257)</f>
        <v>0</v>
      </c>
      <c r="K257" s="18">
        <f ca="1">SUMIFS(OFFSET('BPC Data'!$F:$F,0,Summary!K$2),'BPC Data'!$E:$E,Summary!$D257,'BPC Data'!$B:$B,Summary!$C257)</f>
        <v>0</v>
      </c>
      <c r="L257" s="315">
        <f ca="1">SUMIFS(OFFSET('BPC Data'!$F:$F,0,Summary!L$2),'BPC Data'!$E:$E,Summary!$D257,'BPC Data'!$B:$B,Summary!$C257)</f>
        <v>0</v>
      </c>
      <c r="M257" s="18">
        <f ca="1">SUMIFS(OFFSET('BPC Data'!$F:$F,0,Summary!M$2),'BPC Data'!$E:$E,Summary!$D257,'BPC Data'!$B:$B,Summary!$C257)</f>
        <v>0</v>
      </c>
      <c r="N257" s="26">
        <f t="shared" ca="1" si="29"/>
        <v>0</v>
      </c>
    </row>
    <row r="258" spans="1:14" s="16" customFormat="1" hidden="1" outlineLevel="1">
      <c r="A258" s="16">
        <f t="shared" si="35"/>
        <v>23</v>
      </c>
      <c r="B258"/>
      <c r="C258">
        <f>$F251</f>
        <v>0</v>
      </c>
      <c r="D258" s="2" t="str">
        <f t="shared" si="31"/>
        <v>T_MGMT_FEE - Tenant Management Fee - Actual</v>
      </c>
      <c r="E258"/>
      <c r="F258" s="22" t="str">
        <f>_xll.EVDES(D258)</f>
        <v>Tenant Management Fee - Actual</v>
      </c>
      <c r="G258" s="18">
        <f ca="1">SUMIFS(OFFSET('BPC Data'!$F:$F,0,Summary!G$2),'BPC Data'!$E:$E,Summary!$D258,'BPC Data'!$B:$B,Summary!$C258)</f>
        <v>0</v>
      </c>
      <c r="H258" s="315">
        <f ca="1">SUMIFS(OFFSET('BPC Data'!$F:$F,0,Summary!H$2),'BPC Data'!$E:$E,Summary!$D258,'BPC Data'!$B:$B,Summary!$C258)</f>
        <v>0</v>
      </c>
      <c r="I258" s="18">
        <f ca="1">SUMIFS(OFFSET('BPC Data'!$F:$F,0,Summary!I$2),'BPC Data'!$E:$E,Summary!$D258,'BPC Data'!$B:$B,Summary!$C258)</f>
        <v>0</v>
      </c>
      <c r="J258" s="315">
        <f ca="1">SUMIFS(OFFSET('BPC Data'!$F:$F,0,Summary!J$2),'BPC Data'!$E:$E,Summary!$D258,'BPC Data'!$B:$B,Summary!$C258)</f>
        <v>0</v>
      </c>
      <c r="K258" s="18">
        <f ca="1">SUMIFS(OFFSET('BPC Data'!$F:$F,0,Summary!K$2),'BPC Data'!$E:$E,Summary!$D258,'BPC Data'!$B:$B,Summary!$C258)</f>
        <v>0</v>
      </c>
      <c r="L258" s="315">
        <f ca="1">SUMIFS(OFFSET('BPC Data'!$F:$F,0,Summary!L$2),'BPC Data'!$E:$E,Summary!$D258,'BPC Data'!$B:$B,Summary!$C258)</f>
        <v>0</v>
      </c>
      <c r="M258" s="18">
        <f ca="1">SUMIFS(OFFSET('BPC Data'!$F:$F,0,Summary!M$2),'BPC Data'!$E:$E,Summary!$D258,'BPC Data'!$B:$B,Summary!$C258)</f>
        <v>0</v>
      </c>
      <c r="N258" s="26">
        <f t="shared" ca="1" si="29"/>
        <v>0</v>
      </c>
    </row>
    <row r="259" spans="1:14" s="16" customFormat="1" hidden="1" outlineLevel="1">
      <c r="A259" s="16">
        <f t="shared" si="35"/>
        <v>23</v>
      </c>
      <c r="B259"/>
      <c r="C259">
        <f>$F251</f>
        <v>0</v>
      </c>
      <c r="D259" s="1" t="str">
        <f t="shared" si="31"/>
        <v>T_EBITDAR - EBITDAR</v>
      </c>
      <c r="E259"/>
      <c r="F259" s="22" t="str">
        <f>_xll.EVDES(D259)</f>
        <v>EBITDAR</v>
      </c>
      <c r="G259" s="18">
        <f ca="1">SUMIFS(OFFSET('BPC Data'!$F:$F,0,Summary!G$2),'BPC Data'!$E:$E,Summary!$D259,'BPC Data'!$B:$B,Summary!$C259)</f>
        <v>0</v>
      </c>
      <c r="H259" s="315">
        <f ca="1">SUMIFS(OFFSET('BPC Data'!$F:$F,0,Summary!H$2),'BPC Data'!$E:$E,Summary!$D259,'BPC Data'!$B:$B,Summary!$C259)</f>
        <v>0</v>
      </c>
      <c r="I259" s="18">
        <f ca="1">SUMIFS(OFFSET('BPC Data'!$F:$F,0,Summary!I$2),'BPC Data'!$E:$E,Summary!$D259,'BPC Data'!$B:$B,Summary!$C259)</f>
        <v>0</v>
      </c>
      <c r="J259" s="315">
        <f ca="1">SUMIFS(OFFSET('BPC Data'!$F:$F,0,Summary!J$2),'BPC Data'!$E:$E,Summary!$D259,'BPC Data'!$B:$B,Summary!$C259)</f>
        <v>0</v>
      </c>
      <c r="K259" s="18">
        <f ca="1">SUMIFS(OFFSET('BPC Data'!$F:$F,0,Summary!K$2),'BPC Data'!$E:$E,Summary!$D259,'BPC Data'!$B:$B,Summary!$C259)</f>
        <v>0</v>
      </c>
      <c r="L259" s="315">
        <f ca="1">SUMIFS(OFFSET('BPC Data'!$F:$F,0,Summary!L$2),'BPC Data'!$E:$E,Summary!$D259,'BPC Data'!$B:$B,Summary!$C259)</f>
        <v>0</v>
      </c>
      <c r="M259" s="18">
        <f ca="1">SUMIFS(OFFSET('BPC Data'!$F:$F,0,Summary!M$2),'BPC Data'!$E:$E,Summary!$D259,'BPC Data'!$B:$B,Summary!$C259)</f>
        <v>0</v>
      </c>
      <c r="N259" s="26">
        <f t="shared" ca="1" si="29"/>
        <v>0</v>
      </c>
    </row>
    <row r="260" spans="1:14" s="16" customFormat="1" hidden="1" outlineLevel="1">
      <c r="A260" s="16">
        <f t="shared" si="35"/>
        <v>23</v>
      </c>
      <c r="B260"/>
      <c r="C260">
        <f>$F251</f>
        <v>0</v>
      </c>
      <c r="D260" s="1" t="str">
        <f t="shared" si="31"/>
        <v>T_RENT_EXP - Tenant Rent Expense</v>
      </c>
      <c r="E260"/>
      <c r="F260" s="22" t="str">
        <f>_xll.EVDES(D260)</f>
        <v>Tenant Rent Expense</v>
      </c>
      <c r="G260" s="18">
        <f ca="1">SUMIFS(OFFSET('BPC Data'!$F:$F,0,Summary!G$2),'BPC Data'!$E:$E,Summary!$D260,'BPC Data'!$B:$B,Summary!$C260)</f>
        <v>0</v>
      </c>
      <c r="H260" s="315">
        <f ca="1">SUMIFS(OFFSET('BPC Data'!$F:$F,0,Summary!H$2),'BPC Data'!$E:$E,Summary!$D260,'BPC Data'!$B:$B,Summary!$C260)</f>
        <v>0</v>
      </c>
      <c r="I260" s="18">
        <f ca="1">SUMIFS(OFFSET('BPC Data'!$F:$F,0,Summary!I$2),'BPC Data'!$E:$E,Summary!$D260,'BPC Data'!$B:$B,Summary!$C260)</f>
        <v>0</v>
      </c>
      <c r="J260" s="315">
        <f ca="1">SUMIFS(OFFSET('BPC Data'!$F:$F,0,Summary!J$2),'BPC Data'!$E:$E,Summary!$D260,'BPC Data'!$B:$B,Summary!$C260)</f>
        <v>0</v>
      </c>
      <c r="K260" s="18">
        <f ca="1">SUMIFS(OFFSET('BPC Data'!$F:$F,0,Summary!K$2),'BPC Data'!$E:$E,Summary!$D260,'BPC Data'!$B:$B,Summary!$C260)</f>
        <v>0</v>
      </c>
      <c r="L260" s="315">
        <f ca="1">SUMIFS(OFFSET('BPC Data'!$F:$F,0,Summary!L$2),'BPC Data'!$E:$E,Summary!$D260,'BPC Data'!$B:$B,Summary!$C260)</f>
        <v>0</v>
      </c>
      <c r="M260" s="18">
        <f ca="1">SUMIFS(OFFSET('BPC Data'!$F:$F,0,Summary!M$2),'BPC Data'!$E:$E,Summary!$D260,'BPC Data'!$B:$B,Summary!$C260)</f>
        <v>0</v>
      </c>
      <c r="N260" s="26">
        <f t="shared" ca="1" si="29"/>
        <v>0</v>
      </c>
    </row>
    <row r="261" spans="1:14" s="16" customFormat="1" hidden="1" outlineLevel="1">
      <c r="A261" s="16">
        <f t="shared" si="35"/>
        <v>23</v>
      </c>
      <c r="B261"/>
      <c r="C261"/>
      <c r="D261" s="1" t="str">
        <f t="shared" si="31"/>
        <v>x</v>
      </c>
      <c r="E261"/>
      <c r="F261" s="22" t="s">
        <v>0</v>
      </c>
      <c r="G261" s="12">
        <f ca="1">SUMIFS(OFFSET('BPC Data'!$F:$F,0,Summary!G$2),'BPC Data'!$E:$E,Summary!$D261,'BPC Data'!$B:$B,Summary!$C261)</f>
        <v>0</v>
      </c>
      <c r="H261" s="316">
        <f ca="1">SUMIFS(OFFSET('BPC Data'!$F:$F,0,Summary!H$2),'BPC Data'!$E:$E,Summary!$D261,'BPC Data'!$B:$B,Summary!$C261)</f>
        <v>0</v>
      </c>
      <c r="I261" s="12">
        <f ca="1">SUMIFS(OFFSET('BPC Data'!$F:$F,0,Summary!I$2),'BPC Data'!$E:$E,Summary!$D261,'BPC Data'!$B:$B,Summary!$C261)</f>
        <v>0</v>
      </c>
      <c r="J261" s="316">
        <f ca="1">SUMIFS(OFFSET('BPC Data'!$F:$F,0,Summary!J$2),'BPC Data'!$E:$E,Summary!$D261,'BPC Data'!$B:$B,Summary!$C261)</f>
        <v>0</v>
      </c>
      <c r="K261" s="12">
        <f ca="1">SUMIFS(OFFSET('BPC Data'!$F:$F,0,Summary!K$2),'BPC Data'!$E:$E,Summary!$D261,'BPC Data'!$B:$B,Summary!$C261)</f>
        <v>0</v>
      </c>
      <c r="L261" s="316">
        <f ca="1">SUMIFS(OFFSET('BPC Data'!$F:$F,0,Summary!L$2),'BPC Data'!$E:$E,Summary!$D261,'BPC Data'!$B:$B,Summary!$C261)</f>
        <v>0</v>
      </c>
      <c r="M261" s="12">
        <f ca="1">SUMIFS(OFFSET('BPC Data'!$F:$F,0,Summary!M$2),'BPC Data'!$E:$E,Summary!$D261,'BPC Data'!$B:$B,Summary!$C261)</f>
        <v>0</v>
      </c>
      <c r="N261" s="26">
        <f t="shared" ca="1" si="29"/>
        <v>0</v>
      </c>
    </row>
    <row r="262" spans="1:14" s="16" customFormat="1" hidden="1" outlineLevel="1">
      <c r="A262" s="16">
        <f>IF(AND(D262&lt;&gt;"",C262=""),A261+1,A261)</f>
        <v>24</v>
      </c>
      <c r="B262" s="5"/>
      <c r="C262" s="5"/>
      <c r="D262" s="5" t="str">
        <f t="shared" si="31"/>
        <v>x</v>
      </c>
      <c r="E262" s="5"/>
      <c r="F262" s="21">
        <f>INDEX(PropertyList!$D:$D,MATCH(Summary!$A262,PropertyList!$C:$C,0))</f>
        <v>0</v>
      </c>
      <c r="G262" s="11">
        <f ca="1">SUMIFS(OFFSET('BPC Data'!$F:$F,0,Summary!G$2),'BPC Data'!$E:$E,Summary!$D262,'BPC Data'!$B:$B,Summary!$C262)</f>
        <v>0</v>
      </c>
      <c r="H262" s="314">
        <f ca="1">SUMIFS(OFFSET('BPC Data'!$F:$F,0,Summary!H$2),'BPC Data'!$E:$E,Summary!$D262,'BPC Data'!$B:$B,Summary!$C262)</f>
        <v>0</v>
      </c>
      <c r="I262" s="11">
        <f ca="1">SUMIFS(OFFSET('BPC Data'!$F:$F,0,Summary!I$2),'BPC Data'!$E:$E,Summary!$D262,'BPC Data'!$B:$B,Summary!$C262)</f>
        <v>0</v>
      </c>
      <c r="J262" s="314">
        <f ca="1">SUMIFS(OFFSET('BPC Data'!$F:$F,0,Summary!J$2),'BPC Data'!$E:$E,Summary!$D262,'BPC Data'!$B:$B,Summary!$C262)</f>
        <v>0</v>
      </c>
      <c r="K262" s="11">
        <f ca="1">SUMIFS(OFFSET('BPC Data'!$F:$F,0,Summary!K$2),'BPC Data'!$E:$E,Summary!$D262,'BPC Data'!$B:$B,Summary!$C262)</f>
        <v>0</v>
      </c>
      <c r="L262" s="314">
        <f ca="1">SUMIFS(OFFSET('BPC Data'!$F:$F,0,Summary!L$2),'BPC Data'!$E:$E,Summary!$D262,'BPC Data'!$B:$B,Summary!$C262)</f>
        <v>0</v>
      </c>
      <c r="M262" s="11">
        <f ca="1">SUMIFS(OFFSET('BPC Data'!$F:$F,0,Summary!M$2),'BPC Data'!$E:$E,Summary!$D262,'BPC Data'!$B:$B,Summary!$C262)</f>
        <v>0</v>
      </c>
      <c r="N262" s="26">
        <f t="shared" ca="1" si="29"/>
        <v>0</v>
      </c>
    </row>
    <row r="263" spans="1:14" s="16" customFormat="1" hidden="1" outlineLevel="1">
      <c r="A263" s="16">
        <f>IF(AND(F263&lt;&gt;"",D263=""),A262+1,A262)</f>
        <v>24</v>
      </c>
      <c r="C263">
        <f>$F262</f>
        <v>0</v>
      </c>
      <c r="D263" s="3" t="str">
        <f t="shared" si="31"/>
        <v>PAY_PAT_DAYS - Total Payor Patient Days</v>
      </c>
      <c r="F263" s="22" t="str">
        <f>_xll.EVDES(D263)</f>
        <v>Total Payor Patient Days</v>
      </c>
      <c r="G263" s="18">
        <f ca="1">SUMIFS(OFFSET('BPC Data'!$F:$F,0,Summary!G$2),'BPC Data'!$E:$E,Summary!$D263,'BPC Data'!$B:$B,Summary!$C263)</f>
        <v>0</v>
      </c>
      <c r="H263" s="315">
        <f ca="1">SUMIFS(OFFSET('BPC Data'!$F:$F,0,Summary!H$2),'BPC Data'!$E:$E,Summary!$D263,'BPC Data'!$B:$B,Summary!$C263)</f>
        <v>0</v>
      </c>
      <c r="I263" s="18">
        <f ca="1">SUMIFS(OFFSET('BPC Data'!$F:$F,0,Summary!I$2),'BPC Data'!$E:$E,Summary!$D263,'BPC Data'!$B:$B,Summary!$C263)</f>
        <v>0</v>
      </c>
      <c r="J263" s="315">
        <f ca="1">SUMIFS(OFFSET('BPC Data'!$F:$F,0,Summary!J$2),'BPC Data'!$E:$E,Summary!$D263,'BPC Data'!$B:$B,Summary!$C263)</f>
        <v>0</v>
      </c>
      <c r="K263" s="18">
        <f ca="1">SUMIFS(OFFSET('BPC Data'!$F:$F,0,Summary!K$2),'BPC Data'!$E:$E,Summary!$D263,'BPC Data'!$B:$B,Summary!$C263)</f>
        <v>0</v>
      </c>
      <c r="L263" s="315">
        <f ca="1">SUMIFS(OFFSET('BPC Data'!$F:$F,0,Summary!L$2),'BPC Data'!$E:$E,Summary!$D263,'BPC Data'!$B:$B,Summary!$C263)</f>
        <v>0</v>
      </c>
      <c r="M263" s="18">
        <f ca="1">SUMIFS(OFFSET('BPC Data'!$F:$F,0,Summary!M$2),'BPC Data'!$E:$E,Summary!$D263,'BPC Data'!$B:$B,Summary!$C263)</f>
        <v>0</v>
      </c>
      <c r="N263" s="26">
        <f t="shared" ca="1" si="29"/>
        <v>0</v>
      </c>
    </row>
    <row r="264" spans="1:14" s="16" customFormat="1" hidden="1" outlineLevel="1">
      <c r="A264" s="16">
        <f t="shared" ref="A264:A272" si="36">IF(AND(F264&lt;&gt;"",D264=""),A263+1,A263)</f>
        <v>24</v>
      </c>
      <c r="C264">
        <f>$F262</f>
        <v>0</v>
      </c>
      <c r="D264" s="3" t="str">
        <f t="shared" si="31"/>
        <v>A_BEDS_TOTAL - Total Available Beds</v>
      </c>
      <c r="F264" s="22" t="str">
        <f>_xll.EVDES(D264)</f>
        <v>Total Available Beds</v>
      </c>
      <c r="G264" s="18">
        <f ca="1">SUMIFS(OFFSET('BPC Data'!$F:$F,0,Summary!G$2),'BPC Data'!$E:$E,Summary!$D264,'BPC Data'!$B:$B,Summary!$C264)</f>
        <v>0</v>
      </c>
      <c r="H264" s="315">
        <f ca="1">SUMIFS(OFFSET('BPC Data'!$F:$F,0,Summary!H$2),'BPC Data'!$E:$E,Summary!$D264,'BPC Data'!$B:$B,Summary!$C264)</f>
        <v>0</v>
      </c>
      <c r="I264" s="18">
        <f ca="1">SUMIFS(OFFSET('BPC Data'!$F:$F,0,Summary!I$2),'BPC Data'!$E:$E,Summary!$D264,'BPC Data'!$B:$B,Summary!$C264)</f>
        <v>0</v>
      </c>
      <c r="J264" s="315">
        <f ca="1">SUMIFS(OFFSET('BPC Data'!$F:$F,0,Summary!J$2),'BPC Data'!$E:$E,Summary!$D264,'BPC Data'!$B:$B,Summary!$C264)</f>
        <v>0</v>
      </c>
      <c r="K264" s="18">
        <f ca="1">SUMIFS(OFFSET('BPC Data'!$F:$F,0,Summary!K$2),'BPC Data'!$E:$E,Summary!$D264,'BPC Data'!$B:$B,Summary!$C264)</f>
        <v>0</v>
      </c>
      <c r="L264" s="315">
        <f ca="1">SUMIFS(OFFSET('BPC Data'!$F:$F,0,Summary!L$2),'BPC Data'!$E:$E,Summary!$D264,'BPC Data'!$B:$B,Summary!$C264)</f>
        <v>0</v>
      </c>
      <c r="M264" s="18">
        <f ca="1">SUMIFS(OFFSET('BPC Data'!$F:$F,0,Summary!M$2),'BPC Data'!$E:$E,Summary!$D264,'BPC Data'!$B:$B,Summary!$C264)</f>
        <v>0</v>
      </c>
      <c r="N264" s="26">
        <f t="shared" ca="1" si="29"/>
        <v>0</v>
      </c>
    </row>
    <row r="265" spans="1:14" s="16" customFormat="1" hidden="1" outlineLevel="1">
      <c r="A265" s="16">
        <f t="shared" si="36"/>
        <v>24</v>
      </c>
      <c r="B265"/>
      <c r="C265">
        <f>$F262</f>
        <v>0</v>
      </c>
      <c r="D265" s="3" t="str">
        <f t="shared" si="31"/>
        <v>T_REVENUES - Total Tenant Revenues</v>
      </c>
      <c r="E265"/>
      <c r="F265" s="22" t="str">
        <f>_xll.EVDES(D265)</f>
        <v>Total Tenant Revenues</v>
      </c>
      <c r="G265" s="18">
        <f ca="1">SUMIFS(OFFSET('BPC Data'!$F:$F,0,Summary!G$2),'BPC Data'!$E:$E,Summary!$D265,'BPC Data'!$B:$B,Summary!$C265)</f>
        <v>0</v>
      </c>
      <c r="H265" s="315">
        <f ca="1">SUMIFS(OFFSET('BPC Data'!$F:$F,0,Summary!H$2),'BPC Data'!$E:$E,Summary!$D265,'BPC Data'!$B:$B,Summary!$C265)</f>
        <v>0</v>
      </c>
      <c r="I265" s="18">
        <f ca="1">SUMIFS(OFFSET('BPC Data'!$F:$F,0,Summary!I$2),'BPC Data'!$E:$E,Summary!$D265,'BPC Data'!$B:$B,Summary!$C265)</f>
        <v>0</v>
      </c>
      <c r="J265" s="315">
        <f ca="1">SUMIFS(OFFSET('BPC Data'!$F:$F,0,Summary!J$2),'BPC Data'!$E:$E,Summary!$D265,'BPC Data'!$B:$B,Summary!$C265)</f>
        <v>0</v>
      </c>
      <c r="K265" s="18">
        <f ca="1">SUMIFS(OFFSET('BPC Data'!$F:$F,0,Summary!K$2),'BPC Data'!$E:$E,Summary!$D265,'BPC Data'!$B:$B,Summary!$C265)</f>
        <v>0</v>
      </c>
      <c r="L265" s="315">
        <f ca="1">SUMIFS(OFFSET('BPC Data'!$F:$F,0,Summary!L$2),'BPC Data'!$E:$E,Summary!$D265,'BPC Data'!$B:$B,Summary!$C265)</f>
        <v>0</v>
      </c>
      <c r="M265" s="18">
        <f ca="1">SUMIFS(OFFSET('BPC Data'!$F:$F,0,Summary!M$2),'BPC Data'!$E:$E,Summary!$D265,'BPC Data'!$B:$B,Summary!$C265)</f>
        <v>0</v>
      </c>
      <c r="N265" s="26">
        <f t="shared" ca="1" si="29"/>
        <v>0</v>
      </c>
    </row>
    <row r="266" spans="1:14" s="16" customFormat="1" hidden="1" outlineLevel="1">
      <c r="A266" s="16">
        <f t="shared" si="36"/>
        <v>24</v>
      </c>
      <c r="B266"/>
      <c r="C266">
        <f>$F262</f>
        <v>0</v>
      </c>
      <c r="D266" s="3" t="str">
        <f t="shared" si="31"/>
        <v>T_OPEX - Tenant Operating Expenses</v>
      </c>
      <c r="E266"/>
      <c r="F266" s="22" t="str">
        <f>_xll.EVDES(D266)</f>
        <v>Tenant Operating Expenses</v>
      </c>
      <c r="G266" s="18">
        <f ca="1">SUMIFS(OFFSET('BPC Data'!$F:$F,0,Summary!G$2),'BPC Data'!$E:$E,Summary!$D266,'BPC Data'!$B:$B,Summary!$C266)</f>
        <v>0</v>
      </c>
      <c r="H266" s="315">
        <f ca="1">SUMIFS(OFFSET('BPC Data'!$F:$F,0,Summary!H$2),'BPC Data'!$E:$E,Summary!$D266,'BPC Data'!$B:$B,Summary!$C266)</f>
        <v>0</v>
      </c>
      <c r="I266" s="18">
        <f ca="1">SUMIFS(OFFSET('BPC Data'!$F:$F,0,Summary!I$2),'BPC Data'!$E:$E,Summary!$D266,'BPC Data'!$B:$B,Summary!$C266)</f>
        <v>0</v>
      </c>
      <c r="J266" s="315">
        <f ca="1">SUMIFS(OFFSET('BPC Data'!$F:$F,0,Summary!J$2),'BPC Data'!$E:$E,Summary!$D266,'BPC Data'!$B:$B,Summary!$C266)</f>
        <v>0</v>
      </c>
      <c r="K266" s="18">
        <f ca="1">SUMIFS(OFFSET('BPC Data'!$F:$F,0,Summary!K$2),'BPC Data'!$E:$E,Summary!$D266,'BPC Data'!$B:$B,Summary!$C266)</f>
        <v>0</v>
      </c>
      <c r="L266" s="315">
        <f ca="1">SUMIFS(OFFSET('BPC Data'!$F:$F,0,Summary!L$2),'BPC Data'!$E:$E,Summary!$D266,'BPC Data'!$B:$B,Summary!$C266)</f>
        <v>0</v>
      </c>
      <c r="M266" s="18">
        <f ca="1">SUMIFS(OFFSET('BPC Data'!$F:$F,0,Summary!M$2),'BPC Data'!$E:$E,Summary!$D266,'BPC Data'!$B:$B,Summary!$C266)</f>
        <v>0</v>
      </c>
      <c r="N266" s="26">
        <f t="shared" ref="N266:N329" ca="1" si="37">SUM(M266)</f>
        <v>0</v>
      </c>
    </row>
    <row r="267" spans="1:14" s="16" customFormat="1" hidden="1" outlineLevel="1">
      <c r="A267" s="16">
        <f t="shared" si="36"/>
        <v>24</v>
      </c>
      <c r="B267"/>
      <c r="C267">
        <f>$F262</f>
        <v>0</v>
      </c>
      <c r="D267" s="3" t="str">
        <f t="shared" si="31"/>
        <v>T_BAD_DEBT - Tenant Bad Debt Expense</v>
      </c>
      <c r="E267"/>
      <c r="F267" s="22" t="str">
        <f>_xll.EVDES(D267)</f>
        <v>Tenant Bad Debt Expense</v>
      </c>
      <c r="G267" s="18">
        <f ca="1">SUMIFS(OFFSET('BPC Data'!$F:$F,0,Summary!G$2),'BPC Data'!$E:$E,Summary!$D267,'BPC Data'!$B:$B,Summary!$C267)</f>
        <v>0</v>
      </c>
      <c r="H267" s="315">
        <f ca="1">SUMIFS(OFFSET('BPC Data'!$F:$F,0,Summary!H$2),'BPC Data'!$E:$E,Summary!$D267,'BPC Data'!$B:$B,Summary!$C267)</f>
        <v>0</v>
      </c>
      <c r="I267" s="18">
        <f ca="1">SUMIFS(OFFSET('BPC Data'!$F:$F,0,Summary!I$2),'BPC Data'!$E:$E,Summary!$D267,'BPC Data'!$B:$B,Summary!$C267)</f>
        <v>0</v>
      </c>
      <c r="J267" s="315">
        <f ca="1">SUMIFS(OFFSET('BPC Data'!$F:$F,0,Summary!J$2),'BPC Data'!$E:$E,Summary!$D267,'BPC Data'!$B:$B,Summary!$C267)</f>
        <v>0</v>
      </c>
      <c r="K267" s="18">
        <f ca="1">SUMIFS(OFFSET('BPC Data'!$F:$F,0,Summary!K$2),'BPC Data'!$E:$E,Summary!$D267,'BPC Data'!$B:$B,Summary!$C267)</f>
        <v>0</v>
      </c>
      <c r="L267" s="315">
        <f ca="1">SUMIFS(OFFSET('BPC Data'!$F:$F,0,Summary!L$2),'BPC Data'!$E:$E,Summary!$D267,'BPC Data'!$B:$B,Summary!$C267)</f>
        <v>0</v>
      </c>
      <c r="M267" s="18">
        <f ca="1">SUMIFS(OFFSET('BPC Data'!$F:$F,0,Summary!M$2),'BPC Data'!$E:$E,Summary!$D267,'BPC Data'!$B:$B,Summary!$C267)</f>
        <v>0</v>
      </c>
      <c r="N267" s="26">
        <f t="shared" ca="1" si="37"/>
        <v>0</v>
      </c>
    </row>
    <row r="268" spans="1:14" s="16" customFormat="1" hidden="1" outlineLevel="1">
      <c r="A268" s="16">
        <f t="shared" si="36"/>
        <v>24</v>
      </c>
      <c r="B268"/>
      <c r="C268">
        <f>$F262</f>
        <v>0</v>
      </c>
      <c r="D268" s="2" t="str">
        <f t="shared" si="31"/>
        <v>T_EBITDARM - EBITDARM</v>
      </c>
      <c r="E268"/>
      <c r="F268" s="22" t="str">
        <f>_xll.EVDES(D268)</f>
        <v>EBITDARM</v>
      </c>
      <c r="G268" s="18">
        <f ca="1">SUMIFS(OFFSET('BPC Data'!$F:$F,0,Summary!G$2),'BPC Data'!$E:$E,Summary!$D268,'BPC Data'!$B:$B,Summary!$C268)</f>
        <v>0</v>
      </c>
      <c r="H268" s="315">
        <f ca="1">SUMIFS(OFFSET('BPC Data'!$F:$F,0,Summary!H$2),'BPC Data'!$E:$E,Summary!$D268,'BPC Data'!$B:$B,Summary!$C268)</f>
        <v>0</v>
      </c>
      <c r="I268" s="18">
        <f ca="1">SUMIFS(OFFSET('BPC Data'!$F:$F,0,Summary!I$2),'BPC Data'!$E:$E,Summary!$D268,'BPC Data'!$B:$B,Summary!$C268)</f>
        <v>0</v>
      </c>
      <c r="J268" s="315">
        <f ca="1">SUMIFS(OFFSET('BPC Data'!$F:$F,0,Summary!J$2),'BPC Data'!$E:$E,Summary!$D268,'BPC Data'!$B:$B,Summary!$C268)</f>
        <v>0</v>
      </c>
      <c r="K268" s="18">
        <f ca="1">SUMIFS(OFFSET('BPC Data'!$F:$F,0,Summary!K$2),'BPC Data'!$E:$E,Summary!$D268,'BPC Data'!$B:$B,Summary!$C268)</f>
        <v>0</v>
      </c>
      <c r="L268" s="315">
        <f ca="1">SUMIFS(OFFSET('BPC Data'!$F:$F,0,Summary!L$2),'BPC Data'!$E:$E,Summary!$D268,'BPC Data'!$B:$B,Summary!$C268)</f>
        <v>0</v>
      </c>
      <c r="M268" s="18">
        <f ca="1">SUMIFS(OFFSET('BPC Data'!$F:$F,0,Summary!M$2),'BPC Data'!$E:$E,Summary!$D268,'BPC Data'!$B:$B,Summary!$C268)</f>
        <v>0</v>
      </c>
      <c r="N268" s="26">
        <f t="shared" ca="1" si="37"/>
        <v>0</v>
      </c>
    </row>
    <row r="269" spans="1:14" s="16" customFormat="1" hidden="1" outlineLevel="1">
      <c r="A269" s="16">
        <f t="shared" si="36"/>
        <v>24</v>
      </c>
      <c r="B269"/>
      <c r="C269">
        <f>$F262</f>
        <v>0</v>
      </c>
      <c r="D269" s="2" t="str">
        <f t="shared" si="31"/>
        <v>T_MGMT_FEE - Tenant Management Fee - Actual</v>
      </c>
      <c r="E269"/>
      <c r="F269" s="22" t="str">
        <f>_xll.EVDES(D269)</f>
        <v>Tenant Management Fee - Actual</v>
      </c>
      <c r="G269" s="18">
        <f ca="1">SUMIFS(OFFSET('BPC Data'!$F:$F,0,Summary!G$2),'BPC Data'!$E:$E,Summary!$D269,'BPC Data'!$B:$B,Summary!$C269)</f>
        <v>0</v>
      </c>
      <c r="H269" s="315">
        <f ca="1">SUMIFS(OFFSET('BPC Data'!$F:$F,0,Summary!H$2),'BPC Data'!$E:$E,Summary!$D269,'BPC Data'!$B:$B,Summary!$C269)</f>
        <v>0</v>
      </c>
      <c r="I269" s="18">
        <f ca="1">SUMIFS(OFFSET('BPC Data'!$F:$F,0,Summary!I$2),'BPC Data'!$E:$E,Summary!$D269,'BPC Data'!$B:$B,Summary!$C269)</f>
        <v>0</v>
      </c>
      <c r="J269" s="315">
        <f ca="1">SUMIFS(OFFSET('BPC Data'!$F:$F,0,Summary!J$2),'BPC Data'!$E:$E,Summary!$D269,'BPC Data'!$B:$B,Summary!$C269)</f>
        <v>0</v>
      </c>
      <c r="K269" s="18">
        <f ca="1">SUMIFS(OFFSET('BPC Data'!$F:$F,0,Summary!K$2),'BPC Data'!$E:$E,Summary!$D269,'BPC Data'!$B:$B,Summary!$C269)</f>
        <v>0</v>
      </c>
      <c r="L269" s="315">
        <f ca="1">SUMIFS(OFFSET('BPC Data'!$F:$F,0,Summary!L$2),'BPC Data'!$E:$E,Summary!$D269,'BPC Data'!$B:$B,Summary!$C269)</f>
        <v>0</v>
      </c>
      <c r="M269" s="18">
        <f ca="1">SUMIFS(OFFSET('BPC Data'!$F:$F,0,Summary!M$2),'BPC Data'!$E:$E,Summary!$D269,'BPC Data'!$B:$B,Summary!$C269)</f>
        <v>0</v>
      </c>
      <c r="N269" s="26">
        <f t="shared" ca="1" si="37"/>
        <v>0</v>
      </c>
    </row>
    <row r="270" spans="1:14" s="16" customFormat="1" hidden="1" outlineLevel="1">
      <c r="A270" s="16">
        <f t="shared" si="36"/>
        <v>24</v>
      </c>
      <c r="B270"/>
      <c r="C270">
        <f>$F262</f>
        <v>0</v>
      </c>
      <c r="D270" s="1" t="str">
        <f t="shared" si="31"/>
        <v>T_EBITDAR - EBITDAR</v>
      </c>
      <c r="E270"/>
      <c r="F270" s="22" t="str">
        <f>_xll.EVDES(D270)</f>
        <v>EBITDAR</v>
      </c>
      <c r="G270" s="18">
        <f ca="1">SUMIFS(OFFSET('BPC Data'!$F:$F,0,Summary!G$2),'BPC Data'!$E:$E,Summary!$D270,'BPC Data'!$B:$B,Summary!$C270)</f>
        <v>0</v>
      </c>
      <c r="H270" s="315">
        <f ca="1">SUMIFS(OFFSET('BPC Data'!$F:$F,0,Summary!H$2),'BPC Data'!$E:$E,Summary!$D270,'BPC Data'!$B:$B,Summary!$C270)</f>
        <v>0</v>
      </c>
      <c r="I270" s="18">
        <f ca="1">SUMIFS(OFFSET('BPC Data'!$F:$F,0,Summary!I$2),'BPC Data'!$E:$E,Summary!$D270,'BPC Data'!$B:$B,Summary!$C270)</f>
        <v>0</v>
      </c>
      <c r="J270" s="315">
        <f ca="1">SUMIFS(OFFSET('BPC Data'!$F:$F,0,Summary!J$2),'BPC Data'!$E:$E,Summary!$D270,'BPC Data'!$B:$B,Summary!$C270)</f>
        <v>0</v>
      </c>
      <c r="K270" s="18">
        <f ca="1">SUMIFS(OFFSET('BPC Data'!$F:$F,0,Summary!K$2),'BPC Data'!$E:$E,Summary!$D270,'BPC Data'!$B:$B,Summary!$C270)</f>
        <v>0</v>
      </c>
      <c r="L270" s="315">
        <f ca="1">SUMIFS(OFFSET('BPC Data'!$F:$F,0,Summary!L$2),'BPC Data'!$E:$E,Summary!$D270,'BPC Data'!$B:$B,Summary!$C270)</f>
        <v>0</v>
      </c>
      <c r="M270" s="18">
        <f ca="1">SUMIFS(OFFSET('BPC Data'!$F:$F,0,Summary!M$2),'BPC Data'!$E:$E,Summary!$D270,'BPC Data'!$B:$B,Summary!$C270)</f>
        <v>0</v>
      </c>
      <c r="N270" s="26">
        <f t="shared" ca="1" si="37"/>
        <v>0</v>
      </c>
    </row>
    <row r="271" spans="1:14" s="16" customFormat="1" hidden="1" outlineLevel="1">
      <c r="A271" s="16">
        <f t="shared" si="36"/>
        <v>24</v>
      </c>
      <c r="B271"/>
      <c r="C271">
        <f>$F262</f>
        <v>0</v>
      </c>
      <c r="D271" s="1" t="str">
        <f t="shared" si="31"/>
        <v>T_RENT_EXP - Tenant Rent Expense</v>
      </c>
      <c r="E271"/>
      <c r="F271" s="22" t="str">
        <f>_xll.EVDES(D271)</f>
        <v>Tenant Rent Expense</v>
      </c>
      <c r="G271" s="18">
        <f ca="1">SUMIFS(OFFSET('BPC Data'!$F:$F,0,Summary!G$2),'BPC Data'!$E:$E,Summary!$D271,'BPC Data'!$B:$B,Summary!$C271)</f>
        <v>0</v>
      </c>
      <c r="H271" s="315">
        <f ca="1">SUMIFS(OFFSET('BPC Data'!$F:$F,0,Summary!H$2),'BPC Data'!$E:$E,Summary!$D271,'BPC Data'!$B:$B,Summary!$C271)</f>
        <v>0</v>
      </c>
      <c r="I271" s="18">
        <f ca="1">SUMIFS(OFFSET('BPC Data'!$F:$F,0,Summary!I$2),'BPC Data'!$E:$E,Summary!$D271,'BPC Data'!$B:$B,Summary!$C271)</f>
        <v>0</v>
      </c>
      <c r="J271" s="315">
        <f ca="1">SUMIFS(OFFSET('BPC Data'!$F:$F,0,Summary!J$2),'BPC Data'!$E:$E,Summary!$D271,'BPC Data'!$B:$B,Summary!$C271)</f>
        <v>0</v>
      </c>
      <c r="K271" s="18">
        <f ca="1">SUMIFS(OFFSET('BPC Data'!$F:$F,0,Summary!K$2),'BPC Data'!$E:$E,Summary!$D271,'BPC Data'!$B:$B,Summary!$C271)</f>
        <v>0</v>
      </c>
      <c r="L271" s="315">
        <f ca="1">SUMIFS(OFFSET('BPC Data'!$F:$F,0,Summary!L$2),'BPC Data'!$E:$E,Summary!$D271,'BPC Data'!$B:$B,Summary!$C271)</f>
        <v>0</v>
      </c>
      <c r="M271" s="18">
        <f ca="1">SUMIFS(OFFSET('BPC Data'!$F:$F,0,Summary!M$2),'BPC Data'!$E:$E,Summary!$D271,'BPC Data'!$B:$B,Summary!$C271)</f>
        <v>0</v>
      </c>
      <c r="N271" s="26">
        <f t="shared" ca="1" si="37"/>
        <v>0</v>
      </c>
    </row>
    <row r="272" spans="1:14" s="16" customFormat="1" hidden="1" outlineLevel="1">
      <c r="A272" s="16">
        <f t="shared" si="36"/>
        <v>24</v>
      </c>
      <c r="B272"/>
      <c r="C272"/>
      <c r="D272" s="1" t="str">
        <f t="shared" si="31"/>
        <v>x</v>
      </c>
      <c r="E272"/>
      <c r="F272" s="22" t="s">
        <v>0</v>
      </c>
      <c r="G272" s="12">
        <f ca="1">SUMIFS(OFFSET('BPC Data'!$F:$F,0,Summary!G$2),'BPC Data'!$E:$E,Summary!$D272,'BPC Data'!$B:$B,Summary!$C272)</f>
        <v>0</v>
      </c>
      <c r="H272" s="316">
        <f ca="1">SUMIFS(OFFSET('BPC Data'!$F:$F,0,Summary!H$2),'BPC Data'!$E:$E,Summary!$D272,'BPC Data'!$B:$B,Summary!$C272)</f>
        <v>0</v>
      </c>
      <c r="I272" s="12">
        <f ca="1">SUMIFS(OFFSET('BPC Data'!$F:$F,0,Summary!I$2),'BPC Data'!$E:$E,Summary!$D272,'BPC Data'!$B:$B,Summary!$C272)</f>
        <v>0</v>
      </c>
      <c r="J272" s="316">
        <f ca="1">SUMIFS(OFFSET('BPC Data'!$F:$F,0,Summary!J$2),'BPC Data'!$E:$E,Summary!$D272,'BPC Data'!$B:$B,Summary!$C272)</f>
        <v>0</v>
      </c>
      <c r="K272" s="12">
        <f ca="1">SUMIFS(OFFSET('BPC Data'!$F:$F,0,Summary!K$2),'BPC Data'!$E:$E,Summary!$D272,'BPC Data'!$B:$B,Summary!$C272)</f>
        <v>0</v>
      </c>
      <c r="L272" s="316">
        <f ca="1">SUMIFS(OFFSET('BPC Data'!$F:$F,0,Summary!L$2),'BPC Data'!$E:$E,Summary!$D272,'BPC Data'!$B:$B,Summary!$C272)</f>
        <v>0</v>
      </c>
      <c r="M272" s="12">
        <f ca="1">SUMIFS(OFFSET('BPC Data'!$F:$F,0,Summary!M$2),'BPC Data'!$E:$E,Summary!$D272,'BPC Data'!$B:$B,Summary!$C272)</f>
        <v>0</v>
      </c>
      <c r="N272" s="26">
        <f t="shared" ca="1" si="37"/>
        <v>0</v>
      </c>
    </row>
    <row r="273" spans="1:14" s="16" customFormat="1" hidden="1" outlineLevel="1">
      <c r="A273" s="16">
        <f>IF(AND(D273&lt;&gt;"",C273=""),A272+1,A272)</f>
        <v>25</v>
      </c>
      <c r="B273" s="5"/>
      <c r="C273" s="5"/>
      <c r="D273" s="5" t="str">
        <f t="shared" si="31"/>
        <v>x</v>
      </c>
      <c r="E273" s="5"/>
      <c r="F273" s="21">
        <f>INDEX(PropertyList!$D:$D,MATCH(Summary!$A273,PropertyList!$C:$C,0))</f>
        <v>0</v>
      </c>
      <c r="G273" s="11">
        <f ca="1">SUMIFS(OFFSET('BPC Data'!$F:$F,0,Summary!G$2),'BPC Data'!$E:$E,Summary!$D273,'BPC Data'!$B:$B,Summary!$C273)</f>
        <v>0</v>
      </c>
      <c r="H273" s="314">
        <f ca="1">SUMIFS(OFFSET('BPC Data'!$F:$F,0,Summary!H$2),'BPC Data'!$E:$E,Summary!$D273,'BPC Data'!$B:$B,Summary!$C273)</f>
        <v>0</v>
      </c>
      <c r="I273" s="11">
        <f ca="1">SUMIFS(OFFSET('BPC Data'!$F:$F,0,Summary!I$2),'BPC Data'!$E:$E,Summary!$D273,'BPC Data'!$B:$B,Summary!$C273)</f>
        <v>0</v>
      </c>
      <c r="J273" s="314">
        <f ca="1">SUMIFS(OFFSET('BPC Data'!$F:$F,0,Summary!J$2),'BPC Data'!$E:$E,Summary!$D273,'BPC Data'!$B:$B,Summary!$C273)</f>
        <v>0</v>
      </c>
      <c r="K273" s="11">
        <f ca="1">SUMIFS(OFFSET('BPC Data'!$F:$F,0,Summary!K$2),'BPC Data'!$E:$E,Summary!$D273,'BPC Data'!$B:$B,Summary!$C273)</f>
        <v>0</v>
      </c>
      <c r="L273" s="314">
        <f ca="1">SUMIFS(OFFSET('BPC Data'!$F:$F,0,Summary!L$2),'BPC Data'!$E:$E,Summary!$D273,'BPC Data'!$B:$B,Summary!$C273)</f>
        <v>0</v>
      </c>
      <c r="M273" s="11">
        <f ca="1">SUMIFS(OFFSET('BPC Data'!$F:$F,0,Summary!M$2),'BPC Data'!$E:$E,Summary!$D273,'BPC Data'!$B:$B,Summary!$C273)</f>
        <v>0</v>
      </c>
      <c r="N273" s="26">
        <f t="shared" ca="1" si="37"/>
        <v>0</v>
      </c>
    </row>
    <row r="274" spans="1:14" s="16" customFormat="1" hidden="1" outlineLevel="1">
      <c r="A274" s="16">
        <f>IF(AND(F274&lt;&gt;"",D274=""),A273+1,A273)</f>
        <v>25</v>
      </c>
      <c r="C274">
        <f>$F273</f>
        <v>0</v>
      </c>
      <c r="D274" s="3" t="str">
        <f t="shared" si="31"/>
        <v>PAY_PAT_DAYS - Total Payor Patient Days</v>
      </c>
      <c r="F274" s="22" t="str">
        <f>_xll.EVDES(D274)</f>
        <v>Total Payor Patient Days</v>
      </c>
      <c r="G274" s="18">
        <f ca="1">SUMIFS(OFFSET('BPC Data'!$F:$F,0,Summary!G$2),'BPC Data'!$E:$E,Summary!$D274,'BPC Data'!$B:$B,Summary!$C274)</f>
        <v>0</v>
      </c>
      <c r="H274" s="315">
        <f ca="1">SUMIFS(OFFSET('BPC Data'!$F:$F,0,Summary!H$2),'BPC Data'!$E:$E,Summary!$D274,'BPC Data'!$B:$B,Summary!$C274)</f>
        <v>0</v>
      </c>
      <c r="I274" s="18">
        <f ca="1">SUMIFS(OFFSET('BPC Data'!$F:$F,0,Summary!I$2),'BPC Data'!$E:$E,Summary!$D274,'BPC Data'!$B:$B,Summary!$C274)</f>
        <v>0</v>
      </c>
      <c r="J274" s="315">
        <f ca="1">SUMIFS(OFFSET('BPC Data'!$F:$F,0,Summary!J$2),'BPC Data'!$E:$E,Summary!$D274,'BPC Data'!$B:$B,Summary!$C274)</f>
        <v>0</v>
      </c>
      <c r="K274" s="18">
        <f ca="1">SUMIFS(OFFSET('BPC Data'!$F:$F,0,Summary!K$2),'BPC Data'!$E:$E,Summary!$D274,'BPC Data'!$B:$B,Summary!$C274)</f>
        <v>0</v>
      </c>
      <c r="L274" s="315">
        <f ca="1">SUMIFS(OFFSET('BPC Data'!$F:$F,0,Summary!L$2),'BPC Data'!$E:$E,Summary!$D274,'BPC Data'!$B:$B,Summary!$C274)</f>
        <v>0</v>
      </c>
      <c r="M274" s="18">
        <f ca="1">SUMIFS(OFFSET('BPC Data'!$F:$F,0,Summary!M$2),'BPC Data'!$E:$E,Summary!$D274,'BPC Data'!$B:$B,Summary!$C274)</f>
        <v>0</v>
      </c>
      <c r="N274" s="26">
        <f t="shared" ca="1" si="37"/>
        <v>0</v>
      </c>
    </row>
    <row r="275" spans="1:14" s="16" customFormat="1" hidden="1" outlineLevel="1">
      <c r="A275" s="16">
        <f t="shared" ref="A275:A283" si="38">IF(AND(F275&lt;&gt;"",D275=""),A274+1,A274)</f>
        <v>25</v>
      </c>
      <c r="C275">
        <f>$F273</f>
        <v>0</v>
      </c>
      <c r="D275" s="3" t="str">
        <f t="shared" si="31"/>
        <v>A_BEDS_TOTAL - Total Available Beds</v>
      </c>
      <c r="F275" s="22" t="str">
        <f>_xll.EVDES(D275)</f>
        <v>Total Available Beds</v>
      </c>
      <c r="G275" s="18">
        <f ca="1">SUMIFS(OFFSET('BPC Data'!$F:$F,0,Summary!G$2),'BPC Data'!$E:$E,Summary!$D275,'BPC Data'!$B:$B,Summary!$C275)</f>
        <v>0</v>
      </c>
      <c r="H275" s="315">
        <f ca="1">SUMIFS(OFFSET('BPC Data'!$F:$F,0,Summary!H$2),'BPC Data'!$E:$E,Summary!$D275,'BPC Data'!$B:$B,Summary!$C275)</f>
        <v>0</v>
      </c>
      <c r="I275" s="18">
        <f ca="1">SUMIFS(OFFSET('BPC Data'!$F:$F,0,Summary!I$2),'BPC Data'!$E:$E,Summary!$D275,'BPC Data'!$B:$B,Summary!$C275)</f>
        <v>0</v>
      </c>
      <c r="J275" s="315">
        <f ca="1">SUMIFS(OFFSET('BPC Data'!$F:$F,0,Summary!J$2),'BPC Data'!$E:$E,Summary!$D275,'BPC Data'!$B:$B,Summary!$C275)</f>
        <v>0</v>
      </c>
      <c r="K275" s="18">
        <f ca="1">SUMIFS(OFFSET('BPC Data'!$F:$F,0,Summary!K$2),'BPC Data'!$E:$E,Summary!$D275,'BPC Data'!$B:$B,Summary!$C275)</f>
        <v>0</v>
      </c>
      <c r="L275" s="315">
        <f ca="1">SUMIFS(OFFSET('BPC Data'!$F:$F,0,Summary!L$2),'BPC Data'!$E:$E,Summary!$D275,'BPC Data'!$B:$B,Summary!$C275)</f>
        <v>0</v>
      </c>
      <c r="M275" s="18">
        <f ca="1">SUMIFS(OFFSET('BPC Data'!$F:$F,0,Summary!M$2),'BPC Data'!$E:$E,Summary!$D275,'BPC Data'!$B:$B,Summary!$C275)</f>
        <v>0</v>
      </c>
      <c r="N275" s="26">
        <f t="shared" ca="1" si="37"/>
        <v>0</v>
      </c>
    </row>
    <row r="276" spans="1:14" s="16" customFormat="1" hidden="1" outlineLevel="1">
      <c r="A276" s="16">
        <f t="shared" si="38"/>
        <v>25</v>
      </c>
      <c r="B276"/>
      <c r="C276">
        <f>$F273</f>
        <v>0</v>
      </c>
      <c r="D276" s="3" t="str">
        <f t="shared" si="31"/>
        <v>T_REVENUES - Total Tenant Revenues</v>
      </c>
      <c r="E276"/>
      <c r="F276" s="22" t="str">
        <f>_xll.EVDES(D276)</f>
        <v>Total Tenant Revenues</v>
      </c>
      <c r="G276" s="18">
        <f ca="1">SUMIFS(OFFSET('BPC Data'!$F:$F,0,Summary!G$2),'BPC Data'!$E:$E,Summary!$D276,'BPC Data'!$B:$B,Summary!$C276)</f>
        <v>0</v>
      </c>
      <c r="H276" s="315">
        <f ca="1">SUMIFS(OFFSET('BPC Data'!$F:$F,0,Summary!H$2),'BPC Data'!$E:$E,Summary!$D276,'BPC Data'!$B:$B,Summary!$C276)</f>
        <v>0</v>
      </c>
      <c r="I276" s="18">
        <f ca="1">SUMIFS(OFFSET('BPC Data'!$F:$F,0,Summary!I$2),'BPC Data'!$E:$E,Summary!$D276,'BPC Data'!$B:$B,Summary!$C276)</f>
        <v>0</v>
      </c>
      <c r="J276" s="315">
        <f ca="1">SUMIFS(OFFSET('BPC Data'!$F:$F,0,Summary!J$2),'BPC Data'!$E:$E,Summary!$D276,'BPC Data'!$B:$B,Summary!$C276)</f>
        <v>0</v>
      </c>
      <c r="K276" s="18">
        <f ca="1">SUMIFS(OFFSET('BPC Data'!$F:$F,0,Summary!K$2),'BPC Data'!$E:$E,Summary!$D276,'BPC Data'!$B:$B,Summary!$C276)</f>
        <v>0</v>
      </c>
      <c r="L276" s="315">
        <f ca="1">SUMIFS(OFFSET('BPC Data'!$F:$F,0,Summary!L$2),'BPC Data'!$E:$E,Summary!$D276,'BPC Data'!$B:$B,Summary!$C276)</f>
        <v>0</v>
      </c>
      <c r="M276" s="18">
        <f ca="1">SUMIFS(OFFSET('BPC Data'!$F:$F,0,Summary!M$2),'BPC Data'!$E:$E,Summary!$D276,'BPC Data'!$B:$B,Summary!$C276)</f>
        <v>0</v>
      </c>
      <c r="N276" s="26">
        <f t="shared" ca="1" si="37"/>
        <v>0</v>
      </c>
    </row>
    <row r="277" spans="1:14" s="16" customFormat="1" hidden="1" outlineLevel="1">
      <c r="A277" s="16">
        <f t="shared" si="38"/>
        <v>25</v>
      </c>
      <c r="B277"/>
      <c r="C277">
        <f>$F273</f>
        <v>0</v>
      </c>
      <c r="D277" s="3" t="str">
        <f t="shared" si="31"/>
        <v>T_OPEX - Tenant Operating Expenses</v>
      </c>
      <c r="E277"/>
      <c r="F277" s="22" t="str">
        <f>_xll.EVDES(D277)</f>
        <v>Tenant Operating Expenses</v>
      </c>
      <c r="G277" s="18">
        <f ca="1">SUMIFS(OFFSET('BPC Data'!$F:$F,0,Summary!G$2),'BPC Data'!$E:$E,Summary!$D277,'BPC Data'!$B:$B,Summary!$C277)</f>
        <v>0</v>
      </c>
      <c r="H277" s="315">
        <f ca="1">SUMIFS(OFFSET('BPC Data'!$F:$F,0,Summary!H$2),'BPC Data'!$E:$E,Summary!$D277,'BPC Data'!$B:$B,Summary!$C277)</f>
        <v>0</v>
      </c>
      <c r="I277" s="18">
        <f ca="1">SUMIFS(OFFSET('BPC Data'!$F:$F,0,Summary!I$2),'BPC Data'!$E:$E,Summary!$D277,'BPC Data'!$B:$B,Summary!$C277)</f>
        <v>0</v>
      </c>
      <c r="J277" s="315">
        <f ca="1">SUMIFS(OFFSET('BPC Data'!$F:$F,0,Summary!J$2),'BPC Data'!$E:$E,Summary!$D277,'BPC Data'!$B:$B,Summary!$C277)</f>
        <v>0</v>
      </c>
      <c r="K277" s="18">
        <f ca="1">SUMIFS(OFFSET('BPC Data'!$F:$F,0,Summary!K$2),'BPC Data'!$E:$E,Summary!$D277,'BPC Data'!$B:$B,Summary!$C277)</f>
        <v>0</v>
      </c>
      <c r="L277" s="315">
        <f ca="1">SUMIFS(OFFSET('BPC Data'!$F:$F,0,Summary!L$2),'BPC Data'!$E:$E,Summary!$D277,'BPC Data'!$B:$B,Summary!$C277)</f>
        <v>0</v>
      </c>
      <c r="M277" s="18">
        <f ca="1">SUMIFS(OFFSET('BPC Data'!$F:$F,0,Summary!M$2),'BPC Data'!$E:$E,Summary!$D277,'BPC Data'!$B:$B,Summary!$C277)</f>
        <v>0</v>
      </c>
      <c r="N277" s="26">
        <f t="shared" ca="1" si="37"/>
        <v>0</v>
      </c>
    </row>
    <row r="278" spans="1:14" s="16" customFormat="1" hidden="1" outlineLevel="1">
      <c r="A278" s="16">
        <f t="shared" si="38"/>
        <v>25</v>
      </c>
      <c r="B278"/>
      <c r="C278">
        <f>$F273</f>
        <v>0</v>
      </c>
      <c r="D278" s="3" t="str">
        <f t="shared" ref="D278:D341" si="39">$D267</f>
        <v>T_BAD_DEBT - Tenant Bad Debt Expense</v>
      </c>
      <c r="E278"/>
      <c r="F278" s="22" t="str">
        <f>_xll.EVDES(D278)</f>
        <v>Tenant Bad Debt Expense</v>
      </c>
      <c r="G278" s="18">
        <f ca="1">SUMIFS(OFFSET('BPC Data'!$F:$F,0,Summary!G$2),'BPC Data'!$E:$E,Summary!$D278,'BPC Data'!$B:$B,Summary!$C278)</f>
        <v>0</v>
      </c>
      <c r="H278" s="315">
        <f ca="1">SUMIFS(OFFSET('BPC Data'!$F:$F,0,Summary!H$2),'BPC Data'!$E:$E,Summary!$D278,'BPC Data'!$B:$B,Summary!$C278)</f>
        <v>0</v>
      </c>
      <c r="I278" s="18">
        <f ca="1">SUMIFS(OFFSET('BPC Data'!$F:$F,0,Summary!I$2),'BPC Data'!$E:$E,Summary!$D278,'BPC Data'!$B:$B,Summary!$C278)</f>
        <v>0</v>
      </c>
      <c r="J278" s="315">
        <f ca="1">SUMIFS(OFFSET('BPC Data'!$F:$F,0,Summary!J$2),'BPC Data'!$E:$E,Summary!$D278,'BPC Data'!$B:$B,Summary!$C278)</f>
        <v>0</v>
      </c>
      <c r="K278" s="18">
        <f ca="1">SUMIFS(OFFSET('BPC Data'!$F:$F,0,Summary!K$2),'BPC Data'!$E:$E,Summary!$D278,'BPC Data'!$B:$B,Summary!$C278)</f>
        <v>0</v>
      </c>
      <c r="L278" s="315">
        <f ca="1">SUMIFS(OFFSET('BPC Data'!$F:$F,0,Summary!L$2),'BPC Data'!$E:$E,Summary!$D278,'BPC Data'!$B:$B,Summary!$C278)</f>
        <v>0</v>
      </c>
      <c r="M278" s="18">
        <f ca="1">SUMIFS(OFFSET('BPC Data'!$F:$F,0,Summary!M$2),'BPC Data'!$E:$E,Summary!$D278,'BPC Data'!$B:$B,Summary!$C278)</f>
        <v>0</v>
      </c>
      <c r="N278" s="26">
        <f t="shared" ca="1" si="37"/>
        <v>0</v>
      </c>
    </row>
    <row r="279" spans="1:14" s="16" customFormat="1" hidden="1" outlineLevel="1">
      <c r="A279" s="16">
        <f t="shared" si="38"/>
        <v>25</v>
      </c>
      <c r="B279"/>
      <c r="C279">
        <f>$F273</f>
        <v>0</v>
      </c>
      <c r="D279" s="2" t="str">
        <f t="shared" si="39"/>
        <v>T_EBITDARM - EBITDARM</v>
      </c>
      <c r="E279"/>
      <c r="F279" s="22" t="str">
        <f>_xll.EVDES(D279)</f>
        <v>EBITDARM</v>
      </c>
      <c r="G279" s="18">
        <f ca="1">SUMIFS(OFFSET('BPC Data'!$F:$F,0,Summary!G$2),'BPC Data'!$E:$E,Summary!$D279,'BPC Data'!$B:$B,Summary!$C279)</f>
        <v>0</v>
      </c>
      <c r="H279" s="315">
        <f ca="1">SUMIFS(OFFSET('BPC Data'!$F:$F,0,Summary!H$2),'BPC Data'!$E:$E,Summary!$D279,'BPC Data'!$B:$B,Summary!$C279)</f>
        <v>0</v>
      </c>
      <c r="I279" s="18">
        <f ca="1">SUMIFS(OFFSET('BPC Data'!$F:$F,0,Summary!I$2),'BPC Data'!$E:$E,Summary!$D279,'BPC Data'!$B:$B,Summary!$C279)</f>
        <v>0</v>
      </c>
      <c r="J279" s="315">
        <f ca="1">SUMIFS(OFFSET('BPC Data'!$F:$F,0,Summary!J$2),'BPC Data'!$E:$E,Summary!$D279,'BPC Data'!$B:$B,Summary!$C279)</f>
        <v>0</v>
      </c>
      <c r="K279" s="18">
        <f ca="1">SUMIFS(OFFSET('BPC Data'!$F:$F,0,Summary!K$2),'BPC Data'!$E:$E,Summary!$D279,'BPC Data'!$B:$B,Summary!$C279)</f>
        <v>0</v>
      </c>
      <c r="L279" s="315">
        <f ca="1">SUMIFS(OFFSET('BPC Data'!$F:$F,0,Summary!L$2),'BPC Data'!$E:$E,Summary!$D279,'BPC Data'!$B:$B,Summary!$C279)</f>
        <v>0</v>
      </c>
      <c r="M279" s="18">
        <f ca="1">SUMIFS(OFFSET('BPC Data'!$F:$F,0,Summary!M$2),'BPC Data'!$E:$E,Summary!$D279,'BPC Data'!$B:$B,Summary!$C279)</f>
        <v>0</v>
      </c>
      <c r="N279" s="26">
        <f t="shared" ca="1" si="37"/>
        <v>0</v>
      </c>
    </row>
    <row r="280" spans="1:14" s="16" customFormat="1" hidden="1" outlineLevel="1">
      <c r="A280" s="16">
        <f t="shared" si="38"/>
        <v>25</v>
      </c>
      <c r="B280"/>
      <c r="C280">
        <f>$F273</f>
        <v>0</v>
      </c>
      <c r="D280" s="2" t="str">
        <f t="shared" si="39"/>
        <v>T_MGMT_FEE - Tenant Management Fee - Actual</v>
      </c>
      <c r="E280"/>
      <c r="F280" s="22" t="str">
        <f>_xll.EVDES(D280)</f>
        <v>Tenant Management Fee - Actual</v>
      </c>
      <c r="G280" s="18">
        <f ca="1">SUMIFS(OFFSET('BPC Data'!$F:$F,0,Summary!G$2),'BPC Data'!$E:$E,Summary!$D280,'BPC Data'!$B:$B,Summary!$C280)</f>
        <v>0</v>
      </c>
      <c r="H280" s="315">
        <f ca="1">SUMIFS(OFFSET('BPC Data'!$F:$F,0,Summary!H$2),'BPC Data'!$E:$E,Summary!$D280,'BPC Data'!$B:$B,Summary!$C280)</f>
        <v>0</v>
      </c>
      <c r="I280" s="18">
        <f ca="1">SUMIFS(OFFSET('BPC Data'!$F:$F,0,Summary!I$2),'BPC Data'!$E:$E,Summary!$D280,'BPC Data'!$B:$B,Summary!$C280)</f>
        <v>0</v>
      </c>
      <c r="J280" s="315">
        <f ca="1">SUMIFS(OFFSET('BPC Data'!$F:$F,0,Summary!J$2),'BPC Data'!$E:$E,Summary!$D280,'BPC Data'!$B:$B,Summary!$C280)</f>
        <v>0</v>
      </c>
      <c r="K280" s="18">
        <f ca="1">SUMIFS(OFFSET('BPC Data'!$F:$F,0,Summary!K$2),'BPC Data'!$E:$E,Summary!$D280,'BPC Data'!$B:$B,Summary!$C280)</f>
        <v>0</v>
      </c>
      <c r="L280" s="315">
        <f ca="1">SUMIFS(OFFSET('BPC Data'!$F:$F,0,Summary!L$2),'BPC Data'!$E:$E,Summary!$D280,'BPC Data'!$B:$B,Summary!$C280)</f>
        <v>0</v>
      </c>
      <c r="M280" s="18">
        <f ca="1">SUMIFS(OFFSET('BPC Data'!$F:$F,0,Summary!M$2),'BPC Data'!$E:$E,Summary!$D280,'BPC Data'!$B:$B,Summary!$C280)</f>
        <v>0</v>
      </c>
      <c r="N280" s="26">
        <f t="shared" ca="1" si="37"/>
        <v>0</v>
      </c>
    </row>
    <row r="281" spans="1:14" s="16" customFormat="1" hidden="1" outlineLevel="1">
      <c r="A281" s="16">
        <f t="shared" si="38"/>
        <v>25</v>
      </c>
      <c r="B281"/>
      <c r="C281">
        <f>$F273</f>
        <v>0</v>
      </c>
      <c r="D281" s="1" t="str">
        <f t="shared" si="39"/>
        <v>T_EBITDAR - EBITDAR</v>
      </c>
      <c r="E281"/>
      <c r="F281" s="22" t="str">
        <f>_xll.EVDES(D281)</f>
        <v>EBITDAR</v>
      </c>
      <c r="G281" s="18">
        <f ca="1">SUMIFS(OFFSET('BPC Data'!$F:$F,0,Summary!G$2),'BPC Data'!$E:$E,Summary!$D281,'BPC Data'!$B:$B,Summary!$C281)</f>
        <v>0</v>
      </c>
      <c r="H281" s="315">
        <f ca="1">SUMIFS(OFFSET('BPC Data'!$F:$F,0,Summary!H$2),'BPC Data'!$E:$E,Summary!$D281,'BPC Data'!$B:$B,Summary!$C281)</f>
        <v>0</v>
      </c>
      <c r="I281" s="18">
        <f ca="1">SUMIFS(OFFSET('BPC Data'!$F:$F,0,Summary!I$2),'BPC Data'!$E:$E,Summary!$D281,'BPC Data'!$B:$B,Summary!$C281)</f>
        <v>0</v>
      </c>
      <c r="J281" s="315">
        <f ca="1">SUMIFS(OFFSET('BPC Data'!$F:$F,0,Summary!J$2),'BPC Data'!$E:$E,Summary!$D281,'BPC Data'!$B:$B,Summary!$C281)</f>
        <v>0</v>
      </c>
      <c r="K281" s="18">
        <f ca="1">SUMIFS(OFFSET('BPC Data'!$F:$F,0,Summary!K$2),'BPC Data'!$E:$E,Summary!$D281,'BPC Data'!$B:$B,Summary!$C281)</f>
        <v>0</v>
      </c>
      <c r="L281" s="315">
        <f ca="1">SUMIFS(OFFSET('BPC Data'!$F:$F,0,Summary!L$2),'BPC Data'!$E:$E,Summary!$D281,'BPC Data'!$B:$B,Summary!$C281)</f>
        <v>0</v>
      </c>
      <c r="M281" s="18">
        <f ca="1">SUMIFS(OFFSET('BPC Data'!$F:$F,0,Summary!M$2),'BPC Data'!$E:$E,Summary!$D281,'BPC Data'!$B:$B,Summary!$C281)</f>
        <v>0</v>
      </c>
      <c r="N281" s="26">
        <f t="shared" ca="1" si="37"/>
        <v>0</v>
      </c>
    </row>
    <row r="282" spans="1:14" s="16" customFormat="1" hidden="1" outlineLevel="1">
      <c r="A282" s="16">
        <f t="shared" si="38"/>
        <v>25</v>
      </c>
      <c r="B282"/>
      <c r="C282">
        <f>$F273</f>
        <v>0</v>
      </c>
      <c r="D282" s="1" t="str">
        <f t="shared" si="39"/>
        <v>T_RENT_EXP - Tenant Rent Expense</v>
      </c>
      <c r="E282"/>
      <c r="F282" s="22" t="str">
        <f>_xll.EVDES(D282)</f>
        <v>Tenant Rent Expense</v>
      </c>
      <c r="G282" s="18">
        <f ca="1">SUMIFS(OFFSET('BPC Data'!$F:$F,0,Summary!G$2),'BPC Data'!$E:$E,Summary!$D282,'BPC Data'!$B:$B,Summary!$C282)</f>
        <v>0</v>
      </c>
      <c r="H282" s="315">
        <f ca="1">SUMIFS(OFFSET('BPC Data'!$F:$F,0,Summary!H$2),'BPC Data'!$E:$E,Summary!$D282,'BPC Data'!$B:$B,Summary!$C282)</f>
        <v>0</v>
      </c>
      <c r="I282" s="18">
        <f ca="1">SUMIFS(OFFSET('BPC Data'!$F:$F,0,Summary!I$2),'BPC Data'!$E:$E,Summary!$D282,'BPC Data'!$B:$B,Summary!$C282)</f>
        <v>0</v>
      </c>
      <c r="J282" s="315">
        <f ca="1">SUMIFS(OFFSET('BPC Data'!$F:$F,0,Summary!J$2),'BPC Data'!$E:$E,Summary!$D282,'BPC Data'!$B:$B,Summary!$C282)</f>
        <v>0</v>
      </c>
      <c r="K282" s="18">
        <f ca="1">SUMIFS(OFFSET('BPC Data'!$F:$F,0,Summary!K$2),'BPC Data'!$E:$E,Summary!$D282,'BPC Data'!$B:$B,Summary!$C282)</f>
        <v>0</v>
      </c>
      <c r="L282" s="315">
        <f ca="1">SUMIFS(OFFSET('BPC Data'!$F:$F,0,Summary!L$2),'BPC Data'!$E:$E,Summary!$D282,'BPC Data'!$B:$B,Summary!$C282)</f>
        <v>0</v>
      </c>
      <c r="M282" s="18">
        <f ca="1">SUMIFS(OFFSET('BPC Data'!$F:$F,0,Summary!M$2),'BPC Data'!$E:$E,Summary!$D282,'BPC Data'!$B:$B,Summary!$C282)</f>
        <v>0</v>
      </c>
      <c r="N282" s="26">
        <f t="shared" ca="1" si="37"/>
        <v>0</v>
      </c>
    </row>
    <row r="283" spans="1:14" s="16" customFormat="1" hidden="1" outlineLevel="1">
      <c r="A283" s="16">
        <f t="shared" si="38"/>
        <v>25</v>
      </c>
      <c r="B283"/>
      <c r="C283"/>
      <c r="D283" s="1" t="str">
        <f t="shared" si="39"/>
        <v>x</v>
      </c>
      <c r="E283"/>
      <c r="F283" s="22" t="s">
        <v>0</v>
      </c>
      <c r="G283" s="12">
        <f ca="1">SUMIFS(OFFSET('BPC Data'!$F:$F,0,Summary!G$2),'BPC Data'!$E:$E,Summary!$D283,'BPC Data'!$B:$B,Summary!$C283)</f>
        <v>0</v>
      </c>
      <c r="H283" s="316">
        <f ca="1">SUMIFS(OFFSET('BPC Data'!$F:$F,0,Summary!H$2),'BPC Data'!$E:$E,Summary!$D283,'BPC Data'!$B:$B,Summary!$C283)</f>
        <v>0</v>
      </c>
      <c r="I283" s="12">
        <f ca="1">SUMIFS(OFFSET('BPC Data'!$F:$F,0,Summary!I$2),'BPC Data'!$E:$E,Summary!$D283,'BPC Data'!$B:$B,Summary!$C283)</f>
        <v>0</v>
      </c>
      <c r="J283" s="316">
        <f ca="1">SUMIFS(OFFSET('BPC Data'!$F:$F,0,Summary!J$2),'BPC Data'!$E:$E,Summary!$D283,'BPC Data'!$B:$B,Summary!$C283)</f>
        <v>0</v>
      </c>
      <c r="K283" s="12">
        <f ca="1">SUMIFS(OFFSET('BPC Data'!$F:$F,0,Summary!K$2),'BPC Data'!$E:$E,Summary!$D283,'BPC Data'!$B:$B,Summary!$C283)</f>
        <v>0</v>
      </c>
      <c r="L283" s="316">
        <f ca="1">SUMIFS(OFFSET('BPC Data'!$F:$F,0,Summary!L$2),'BPC Data'!$E:$E,Summary!$D283,'BPC Data'!$B:$B,Summary!$C283)</f>
        <v>0</v>
      </c>
      <c r="M283" s="12">
        <f ca="1">SUMIFS(OFFSET('BPC Data'!$F:$F,0,Summary!M$2),'BPC Data'!$E:$E,Summary!$D283,'BPC Data'!$B:$B,Summary!$C283)</f>
        <v>0</v>
      </c>
      <c r="N283" s="26">
        <f t="shared" ca="1" si="37"/>
        <v>0</v>
      </c>
    </row>
    <row r="284" spans="1:14" s="16" customFormat="1" hidden="1" outlineLevel="1">
      <c r="A284" s="16">
        <f>IF(AND(D284&lt;&gt;"",C284=""),A283+1,A283)</f>
        <v>26</v>
      </c>
      <c r="B284" s="5"/>
      <c r="C284" s="5"/>
      <c r="D284" s="5" t="str">
        <f t="shared" si="39"/>
        <v>x</v>
      </c>
      <c r="E284" s="5"/>
      <c r="F284" s="21">
        <f>INDEX(PropertyList!$D:$D,MATCH(Summary!$A284,PropertyList!$C:$C,0))</f>
        <v>0</v>
      </c>
      <c r="G284" s="11">
        <f ca="1">SUMIFS(OFFSET('BPC Data'!$F:$F,0,Summary!G$2),'BPC Data'!$E:$E,Summary!$D284,'BPC Data'!$B:$B,Summary!$C284)</f>
        <v>0</v>
      </c>
      <c r="H284" s="314">
        <f ca="1">SUMIFS(OFFSET('BPC Data'!$F:$F,0,Summary!H$2),'BPC Data'!$E:$E,Summary!$D284,'BPC Data'!$B:$B,Summary!$C284)</f>
        <v>0</v>
      </c>
      <c r="I284" s="11">
        <f ca="1">SUMIFS(OFFSET('BPC Data'!$F:$F,0,Summary!I$2),'BPC Data'!$E:$E,Summary!$D284,'BPC Data'!$B:$B,Summary!$C284)</f>
        <v>0</v>
      </c>
      <c r="J284" s="314">
        <f ca="1">SUMIFS(OFFSET('BPC Data'!$F:$F,0,Summary!J$2),'BPC Data'!$E:$E,Summary!$D284,'BPC Data'!$B:$B,Summary!$C284)</f>
        <v>0</v>
      </c>
      <c r="K284" s="11">
        <f ca="1">SUMIFS(OFFSET('BPC Data'!$F:$F,0,Summary!K$2),'BPC Data'!$E:$E,Summary!$D284,'BPC Data'!$B:$B,Summary!$C284)</f>
        <v>0</v>
      </c>
      <c r="L284" s="314">
        <f ca="1">SUMIFS(OFFSET('BPC Data'!$F:$F,0,Summary!L$2),'BPC Data'!$E:$E,Summary!$D284,'BPC Data'!$B:$B,Summary!$C284)</f>
        <v>0</v>
      </c>
      <c r="M284" s="11">
        <f ca="1">SUMIFS(OFFSET('BPC Data'!$F:$F,0,Summary!M$2),'BPC Data'!$E:$E,Summary!$D284,'BPC Data'!$B:$B,Summary!$C284)</f>
        <v>0</v>
      </c>
      <c r="N284" s="26">
        <f t="shared" ca="1" si="37"/>
        <v>0</v>
      </c>
    </row>
    <row r="285" spans="1:14" s="16" customFormat="1" hidden="1" outlineLevel="1">
      <c r="A285" s="16">
        <f>IF(AND(F285&lt;&gt;"",D285=""),A284+1,A284)</f>
        <v>26</v>
      </c>
      <c r="C285">
        <f>$F284</f>
        <v>0</v>
      </c>
      <c r="D285" s="3" t="str">
        <f t="shared" si="39"/>
        <v>PAY_PAT_DAYS - Total Payor Patient Days</v>
      </c>
      <c r="F285" s="22" t="str">
        <f>_xll.EVDES(D285)</f>
        <v>Total Payor Patient Days</v>
      </c>
      <c r="G285" s="18">
        <f ca="1">SUMIFS(OFFSET('BPC Data'!$F:$F,0,Summary!G$2),'BPC Data'!$E:$E,Summary!$D285,'BPC Data'!$B:$B,Summary!$C285)</f>
        <v>0</v>
      </c>
      <c r="H285" s="315">
        <f ca="1">SUMIFS(OFFSET('BPC Data'!$F:$F,0,Summary!H$2),'BPC Data'!$E:$E,Summary!$D285,'BPC Data'!$B:$B,Summary!$C285)</f>
        <v>0</v>
      </c>
      <c r="I285" s="18">
        <f ca="1">SUMIFS(OFFSET('BPC Data'!$F:$F,0,Summary!I$2),'BPC Data'!$E:$E,Summary!$D285,'BPC Data'!$B:$B,Summary!$C285)</f>
        <v>0</v>
      </c>
      <c r="J285" s="315">
        <f ca="1">SUMIFS(OFFSET('BPC Data'!$F:$F,0,Summary!J$2),'BPC Data'!$E:$E,Summary!$D285,'BPC Data'!$B:$B,Summary!$C285)</f>
        <v>0</v>
      </c>
      <c r="K285" s="18">
        <f ca="1">SUMIFS(OFFSET('BPC Data'!$F:$F,0,Summary!K$2),'BPC Data'!$E:$E,Summary!$D285,'BPC Data'!$B:$B,Summary!$C285)</f>
        <v>0</v>
      </c>
      <c r="L285" s="315">
        <f ca="1">SUMIFS(OFFSET('BPC Data'!$F:$F,0,Summary!L$2),'BPC Data'!$E:$E,Summary!$D285,'BPC Data'!$B:$B,Summary!$C285)</f>
        <v>0</v>
      </c>
      <c r="M285" s="18">
        <f ca="1">SUMIFS(OFFSET('BPC Data'!$F:$F,0,Summary!M$2),'BPC Data'!$E:$E,Summary!$D285,'BPC Data'!$B:$B,Summary!$C285)</f>
        <v>0</v>
      </c>
      <c r="N285" s="26">
        <f t="shared" ca="1" si="37"/>
        <v>0</v>
      </c>
    </row>
    <row r="286" spans="1:14" s="16" customFormat="1" hidden="1" outlineLevel="1">
      <c r="A286" s="16">
        <f t="shared" ref="A286:A294" si="40">IF(AND(F286&lt;&gt;"",D286=""),A285+1,A285)</f>
        <v>26</v>
      </c>
      <c r="C286">
        <f>$F284</f>
        <v>0</v>
      </c>
      <c r="D286" s="3" t="str">
        <f t="shared" si="39"/>
        <v>A_BEDS_TOTAL - Total Available Beds</v>
      </c>
      <c r="F286" s="22" t="str">
        <f>_xll.EVDES(D286)</f>
        <v>Total Available Beds</v>
      </c>
      <c r="G286" s="18">
        <f ca="1">SUMIFS(OFFSET('BPC Data'!$F:$F,0,Summary!G$2),'BPC Data'!$E:$E,Summary!$D286,'BPC Data'!$B:$B,Summary!$C286)</f>
        <v>0</v>
      </c>
      <c r="H286" s="315">
        <f ca="1">SUMIFS(OFFSET('BPC Data'!$F:$F,0,Summary!H$2),'BPC Data'!$E:$E,Summary!$D286,'BPC Data'!$B:$B,Summary!$C286)</f>
        <v>0</v>
      </c>
      <c r="I286" s="18">
        <f ca="1">SUMIFS(OFFSET('BPC Data'!$F:$F,0,Summary!I$2),'BPC Data'!$E:$E,Summary!$D286,'BPC Data'!$B:$B,Summary!$C286)</f>
        <v>0</v>
      </c>
      <c r="J286" s="315">
        <f ca="1">SUMIFS(OFFSET('BPC Data'!$F:$F,0,Summary!J$2),'BPC Data'!$E:$E,Summary!$D286,'BPC Data'!$B:$B,Summary!$C286)</f>
        <v>0</v>
      </c>
      <c r="K286" s="18">
        <f ca="1">SUMIFS(OFFSET('BPC Data'!$F:$F,0,Summary!K$2),'BPC Data'!$E:$E,Summary!$D286,'BPC Data'!$B:$B,Summary!$C286)</f>
        <v>0</v>
      </c>
      <c r="L286" s="315">
        <f ca="1">SUMIFS(OFFSET('BPC Data'!$F:$F,0,Summary!L$2),'BPC Data'!$E:$E,Summary!$D286,'BPC Data'!$B:$B,Summary!$C286)</f>
        <v>0</v>
      </c>
      <c r="M286" s="18">
        <f ca="1">SUMIFS(OFFSET('BPC Data'!$F:$F,0,Summary!M$2),'BPC Data'!$E:$E,Summary!$D286,'BPC Data'!$B:$B,Summary!$C286)</f>
        <v>0</v>
      </c>
      <c r="N286" s="26">
        <f t="shared" ca="1" si="37"/>
        <v>0</v>
      </c>
    </row>
    <row r="287" spans="1:14" s="16" customFormat="1" hidden="1" outlineLevel="1">
      <c r="A287" s="16">
        <f t="shared" si="40"/>
        <v>26</v>
      </c>
      <c r="B287"/>
      <c r="C287">
        <f>$F284</f>
        <v>0</v>
      </c>
      <c r="D287" s="3" t="str">
        <f t="shared" si="39"/>
        <v>T_REVENUES - Total Tenant Revenues</v>
      </c>
      <c r="E287"/>
      <c r="F287" s="22" t="str">
        <f>_xll.EVDES(D287)</f>
        <v>Total Tenant Revenues</v>
      </c>
      <c r="G287" s="18">
        <f ca="1">SUMIFS(OFFSET('BPC Data'!$F:$F,0,Summary!G$2),'BPC Data'!$E:$E,Summary!$D287,'BPC Data'!$B:$B,Summary!$C287)</f>
        <v>0</v>
      </c>
      <c r="H287" s="315">
        <f ca="1">SUMIFS(OFFSET('BPC Data'!$F:$F,0,Summary!H$2),'BPC Data'!$E:$E,Summary!$D287,'BPC Data'!$B:$B,Summary!$C287)</f>
        <v>0</v>
      </c>
      <c r="I287" s="18">
        <f ca="1">SUMIFS(OFFSET('BPC Data'!$F:$F,0,Summary!I$2),'BPC Data'!$E:$E,Summary!$D287,'BPC Data'!$B:$B,Summary!$C287)</f>
        <v>0</v>
      </c>
      <c r="J287" s="315">
        <f ca="1">SUMIFS(OFFSET('BPC Data'!$F:$F,0,Summary!J$2),'BPC Data'!$E:$E,Summary!$D287,'BPC Data'!$B:$B,Summary!$C287)</f>
        <v>0</v>
      </c>
      <c r="K287" s="18">
        <f ca="1">SUMIFS(OFFSET('BPC Data'!$F:$F,0,Summary!K$2),'BPC Data'!$E:$E,Summary!$D287,'BPC Data'!$B:$B,Summary!$C287)</f>
        <v>0</v>
      </c>
      <c r="L287" s="315">
        <f ca="1">SUMIFS(OFFSET('BPC Data'!$F:$F,0,Summary!L$2),'BPC Data'!$E:$E,Summary!$D287,'BPC Data'!$B:$B,Summary!$C287)</f>
        <v>0</v>
      </c>
      <c r="M287" s="18">
        <f ca="1">SUMIFS(OFFSET('BPC Data'!$F:$F,0,Summary!M$2),'BPC Data'!$E:$E,Summary!$D287,'BPC Data'!$B:$B,Summary!$C287)</f>
        <v>0</v>
      </c>
      <c r="N287" s="26">
        <f t="shared" ca="1" si="37"/>
        <v>0</v>
      </c>
    </row>
    <row r="288" spans="1:14" s="16" customFormat="1" hidden="1" outlineLevel="1">
      <c r="A288" s="16">
        <f t="shared" si="40"/>
        <v>26</v>
      </c>
      <c r="B288"/>
      <c r="C288">
        <f>$F284</f>
        <v>0</v>
      </c>
      <c r="D288" s="3" t="str">
        <f t="shared" si="39"/>
        <v>T_OPEX - Tenant Operating Expenses</v>
      </c>
      <c r="E288"/>
      <c r="F288" s="22" t="str">
        <f>_xll.EVDES(D288)</f>
        <v>Tenant Operating Expenses</v>
      </c>
      <c r="G288" s="18">
        <f ca="1">SUMIFS(OFFSET('BPC Data'!$F:$F,0,Summary!G$2),'BPC Data'!$E:$E,Summary!$D288,'BPC Data'!$B:$B,Summary!$C288)</f>
        <v>0</v>
      </c>
      <c r="H288" s="315">
        <f ca="1">SUMIFS(OFFSET('BPC Data'!$F:$F,0,Summary!H$2),'BPC Data'!$E:$E,Summary!$D288,'BPC Data'!$B:$B,Summary!$C288)</f>
        <v>0</v>
      </c>
      <c r="I288" s="18">
        <f ca="1">SUMIFS(OFFSET('BPC Data'!$F:$F,0,Summary!I$2),'BPC Data'!$E:$E,Summary!$D288,'BPC Data'!$B:$B,Summary!$C288)</f>
        <v>0</v>
      </c>
      <c r="J288" s="315">
        <f ca="1">SUMIFS(OFFSET('BPC Data'!$F:$F,0,Summary!J$2),'BPC Data'!$E:$E,Summary!$D288,'BPC Data'!$B:$B,Summary!$C288)</f>
        <v>0</v>
      </c>
      <c r="K288" s="18">
        <f ca="1">SUMIFS(OFFSET('BPC Data'!$F:$F,0,Summary!K$2),'BPC Data'!$E:$E,Summary!$D288,'BPC Data'!$B:$B,Summary!$C288)</f>
        <v>0</v>
      </c>
      <c r="L288" s="315">
        <f ca="1">SUMIFS(OFFSET('BPC Data'!$F:$F,0,Summary!L$2),'BPC Data'!$E:$E,Summary!$D288,'BPC Data'!$B:$B,Summary!$C288)</f>
        <v>0</v>
      </c>
      <c r="M288" s="18">
        <f ca="1">SUMIFS(OFFSET('BPC Data'!$F:$F,0,Summary!M$2),'BPC Data'!$E:$E,Summary!$D288,'BPC Data'!$B:$B,Summary!$C288)</f>
        <v>0</v>
      </c>
      <c r="N288" s="26">
        <f t="shared" ca="1" si="37"/>
        <v>0</v>
      </c>
    </row>
    <row r="289" spans="1:14" s="16" customFormat="1" hidden="1" outlineLevel="1">
      <c r="A289" s="16">
        <f t="shared" si="40"/>
        <v>26</v>
      </c>
      <c r="B289"/>
      <c r="C289">
        <f>$F284</f>
        <v>0</v>
      </c>
      <c r="D289" s="3" t="str">
        <f t="shared" si="39"/>
        <v>T_BAD_DEBT - Tenant Bad Debt Expense</v>
      </c>
      <c r="E289"/>
      <c r="F289" s="22" t="str">
        <f>_xll.EVDES(D289)</f>
        <v>Tenant Bad Debt Expense</v>
      </c>
      <c r="G289" s="18">
        <f ca="1">SUMIFS(OFFSET('BPC Data'!$F:$F,0,Summary!G$2),'BPC Data'!$E:$E,Summary!$D289,'BPC Data'!$B:$B,Summary!$C289)</f>
        <v>0</v>
      </c>
      <c r="H289" s="315">
        <f ca="1">SUMIFS(OFFSET('BPC Data'!$F:$F,0,Summary!H$2),'BPC Data'!$E:$E,Summary!$D289,'BPC Data'!$B:$B,Summary!$C289)</f>
        <v>0</v>
      </c>
      <c r="I289" s="18">
        <f ca="1">SUMIFS(OFFSET('BPC Data'!$F:$F,0,Summary!I$2),'BPC Data'!$E:$E,Summary!$D289,'BPC Data'!$B:$B,Summary!$C289)</f>
        <v>0</v>
      </c>
      <c r="J289" s="315">
        <f ca="1">SUMIFS(OFFSET('BPC Data'!$F:$F,0,Summary!J$2),'BPC Data'!$E:$E,Summary!$D289,'BPC Data'!$B:$B,Summary!$C289)</f>
        <v>0</v>
      </c>
      <c r="K289" s="18">
        <f ca="1">SUMIFS(OFFSET('BPC Data'!$F:$F,0,Summary!K$2),'BPC Data'!$E:$E,Summary!$D289,'BPC Data'!$B:$B,Summary!$C289)</f>
        <v>0</v>
      </c>
      <c r="L289" s="315">
        <f ca="1">SUMIFS(OFFSET('BPC Data'!$F:$F,0,Summary!L$2),'BPC Data'!$E:$E,Summary!$D289,'BPC Data'!$B:$B,Summary!$C289)</f>
        <v>0</v>
      </c>
      <c r="M289" s="18">
        <f ca="1">SUMIFS(OFFSET('BPC Data'!$F:$F,0,Summary!M$2),'BPC Data'!$E:$E,Summary!$D289,'BPC Data'!$B:$B,Summary!$C289)</f>
        <v>0</v>
      </c>
      <c r="N289" s="26">
        <f t="shared" ca="1" si="37"/>
        <v>0</v>
      </c>
    </row>
    <row r="290" spans="1:14" s="16" customFormat="1" hidden="1" outlineLevel="1">
      <c r="A290" s="16">
        <f t="shared" si="40"/>
        <v>26</v>
      </c>
      <c r="B290"/>
      <c r="C290">
        <f>$F284</f>
        <v>0</v>
      </c>
      <c r="D290" s="2" t="str">
        <f t="shared" si="39"/>
        <v>T_EBITDARM - EBITDARM</v>
      </c>
      <c r="E290"/>
      <c r="F290" s="22" t="str">
        <f>_xll.EVDES(D290)</f>
        <v>EBITDARM</v>
      </c>
      <c r="G290" s="18">
        <f ca="1">SUMIFS(OFFSET('BPC Data'!$F:$F,0,Summary!G$2),'BPC Data'!$E:$E,Summary!$D290,'BPC Data'!$B:$B,Summary!$C290)</f>
        <v>0</v>
      </c>
      <c r="H290" s="315">
        <f ca="1">SUMIFS(OFFSET('BPC Data'!$F:$F,0,Summary!H$2),'BPC Data'!$E:$E,Summary!$D290,'BPC Data'!$B:$B,Summary!$C290)</f>
        <v>0</v>
      </c>
      <c r="I290" s="18">
        <f ca="1">SUMIFS(OFFSET('BPC Data'!$F:$F,0,Summary!I$2),'BPC Data'!$E:$E,Summary!$D290,'BPC Data'!$B:$B,Summary!$C290)</f>
        <v>0</v>
      </c>
      <c r="J290" s="315">
        <f ca="1">SUMIFS(OFFSET('BPC Data'!$F:$F,0,Summary!J$2),'BPC Data'!$E:$E,Summary!$D290,'BPC Data'!$B:$B,Summary!$C290)</f>
        <v>0</v>
      </c>
      <c r="K290" s="18">
        <f ca="1">SUMIFS(OFFSET('BPC Data'!$F:$F,0,Summary!K$2),'BPC Data'!$E:$E,Summary!$D290,'BPC Data'!$B:$B,Summary!$C290)</f>
        <v>0</v>
      </c>
      <c r="L290" s="315">
        <f ca="1">SUMIFS(OFFSET('BPC Data'!$F:$F,0,Summary!L$2),'BPC Data'!$E:$E,Summary!$D290,'BPC Data'!$B:$B,Summary!$C290)</f>
        <v>0</v>
      </c>
      <c r="M290" s="18">
        <f ca="1">SUMIFS(OFFSET('BPC Data'!$F:$F,0,Summary!M$2),'BPC Data'!$E:$E,Summary!$D290,'BPC Data'!$B:$B,Summary!$C290)</f>
        <v>0</v>
      </c>
      <c r="N290" s="26">
        <f t="shared" ca="1" si="37"/>
        <v>0</v>
      </c>
    </row>
    <row r="291" spans="1:14" s="16" customFormat="1" hidden="1" outlineLevel="1">
      <c r="A291" s="16">
        <f t="shared" si="40"/>
        <v>26</v>
      </c>
      <c r="B291"/>
      <c r="C291">
        <f>$F284</f>
        <v>0</v>
      </c>
      <c r="D291" s="2" t="str">
        <f t="shared" si="39"/>
        <v>T_MGMT_FEE - Tenant Management Fee - Actual</v>
      </c>
      <c r="E291"/>
      <c r="F291" s="22" t="str">
        <f>_xll.EVDES(D291)</f>
        <v>Tenant Management Fee - Actual</v>
      </c>
      <c r="G291" s="18">
        <f ca="1">SUMIFS(OFFSET('BPC Data'!$F:$F,0,Summary!G$2),'BPC Data'!$E:$E,Summary!$D291,'BPC Data'!$B:$B,Summary!$C291)</f>
        <v>0</v>
      </c>
      <c r="H291" s="315">
        <f ca="1">SUMIFS(OFFSET('BPC Data'!$F:$F,0,Summary!H$2),'BPC Data'!$E:$E,Summary!$D291,'BPC Data'!$B:$B,Summary!$C291)</f>
        <v>0</v>
      </c>
      <c r="I291" s="18">
        <f ca="1">SUMIFS(OFFSET('BPC Data'!$F:$F,0,Summary!I$2),'BPC Data'!$E:$E,Summary!$D291,'BPC Data'!$B:$B,Summary!$C291)</f>
        <v>0</v>
      </c>
      <c r="J291" s="315">
        <f ca="1">SUMIFS(OFFSET('BPC Data'!$F:$F,0,Summary!J$2),'BPC Data'!$E:$E,Summary!$D291,'BPC Data'!$B:$B,Summary!$C291)</f>
        <v>0</v>
      </c>
      <c r="K291" s="18">
        <f ca="1">SUMIFS(OFFSET('BPC Data'!$F:$F,0,Summary!K$2),'BPC Data'!$E:$E,Summary!$D291,'BPC Data'!$B:$B,Summary!$C291)</f>
        <v>0</v>
      </c>
      <c r="L291" s="315">
        <f ca="1">SUMIFS(OFFSET('BPC Data'!$F:$F,0,Summary!L$2),'BPC Data'!$E:$E,Summary!$D291,'BPC Data'!$B:$B,Summary!$C291)</f>
        <v>0</v>
      </c>
      <c r="M291" s="18">
        <f ca="1">SUMIFS(OFFSET('BPC Data'!$F:$F,0,Summary!M$2),'BPC Data'!$E:$E,Summary!$D291,'BPC Data'!$B:$B,Summary!$C291)</f>
        <v>0</v>
      </c>
      <c r="N291" s="26">
        <f t="shared" ca="1" si="37"/>
        <v>0</v>
      </c>
    </row>
    <row r="292" spans="1:14" s="16" customFormat="1" hidden="1" outlineLevel="1">
      <c r="A292" s="16">
        <f t="shared" si="40"/>
        <v>26</v>
      </c>
      <c r="B292"/>
      <c r="C292">
        <f>$F284</f>
        <v>0</v>
      </c>
      <c r="D292" s="1" t="str">
        <f t="shared" si="39"/>
        <v>T_EBITDAR - EBITDAR</v>
      </c>
      <c r="E292"/>
      <c r="F292" s="22" t="str">
        <f>_xll.EVDES(D292)</f>
        <v>EBITDAR</v>
      </c>
      <c r="G292" s="18">
        <f ca="1">SUMIFS(OFFSET('BPC Data'!$F:$F,0,Summary!G$2),'BPC Data'!$E:$E,Summary!$D292,'BPC Data'!$B:$B,Summary!$C292)</f>
        <v>0</v>
      </c>
      <c r="H292" s="315">
        <f ca="1">SUMIFS(OFFSET('BPC Data'!$F:$F,0,Summary!H$2),'BPC Data'!$E:$E,Summary!$D292,'BPC Data'!$B:$B,Summary!$C292)</f>
        <v>0</v>
      </c>
      <c r="I292" s="18">
        <f ca="1">SUMIFS(OFFSET('BPC Data'!$F:$F,0,Summary!I$2),'BPC Data'!$E:$E,Summary!$D292,'BPC Data'!$B:$B,Summary!$C292)</f>
        <v>0</v>
      </c>
      <c r="J292" s="315">
        <f ca="1">SUMIFS(OFFSET('BPC Data'!$F:$F,0,Summary!J$2),'BPC Data'!$E:$E,Summary!$D292,'BPC Data'!$B:$B,Summary!$C292)</f>
        <v>0</v>
      </c>
      <c r="K292" s="18">
        <f ca="1">SUMIFS(OFFSET('BPC Data'!$F:$F,0,Summary!K$2),'BPC Data'!$E:$E,Summary!$D292,'BPC Data'!$B:$B,Summary!$C292)</f>
        <v>0</v>
      </c>
      <c r="L292" s="315">
        <f ca="1">SUMIFS(OFFSET('BPC Data'!$F:$F,0,Summary!L$2),'BPC Data'!$E:$E,Summary!$D292,'BPC Data'!$B:$B,Summary!$C292)</f>
        <v>0</v>
      </c>
      <c r="M292" s="18">
        <f ca="1">SUMIFS(OFFSET('BPC Data'!$F:$F,0,Summary!M$2),'BPC Data'!$E:$E,Summary!$D292,'BPC Data'!$B:$B,Summary!$C292)</f>
        <v>0</v>
      </c>
      <c r="N292" s="26">
        <f t="shared" ca="1" si="37"/>
        <v>0</v>
      </c>
    </row>
    <row r="293" spans="1:14" s="16" customFormat="1" hidden="1" outlineLevel="1">
      <c r="A293" s="16">
        <f t="shared" si="40"/>
        <v>26</v>
      </c>
      <c r="B293"/>
      <c r="C293">
        <f>$F284</f>
        <v>0</v>
      </c>
      <c r="D293" s="1" t="str">
        <f t="shared" si="39"/>
        <v>T_RENT_EXP - Tenant Rent Expense</v>
      </c>
      <c r="E293"/>
      <c r="F293" s="22" t="str">
        <f>_xll.EVDES(D293)</f>
        <v>Tenant Rent Expense</v>
      </c>
      <c r="G293" s="18">
        <f ca="1">SUMIFS(OFFSET('BPC Data'!$F:$F,0,Summary!G$2),'BPC Data'!$E:$E,Summary!$D293,'BPC Data'!$B:$B,Summary!$C293)</f>
        <v>0</v>
      </c>
      <c r="H293" s="315">
        <f ca="1">SUMIFS(OFFSET('BPC Data'!$F:$F,0,Summary!H$2),'BPC Data'!$E:$E,Summary!$D293,'BPC Data'!$B:$B,Summary!$C293)</f>
        <v>0</v>
      </c>
      <c r="I293" s="18">
        <f ca="1">SUMIFS(OFFSET('BPC Data'!$F:$F,0,Summary!I$2),'BPC Data'!$E:$E,Summary!$D293,'BPC Data'!$B:$B,Summary!$C293)</f>
        <v>0</v>
      </c>
      <c r="J293" s="315">
        <f ca="1">SUMIFS(OFFSET('BPC Data'!$F:$F,0,Summary!J$2),'BPC Data'!$E:$E,Summary!$D293,'BPC Data'!$B:$B,Summary!$C293)</f>
        <v>0</v>
      </c>
      <c r="K293" s="18">
        <f ca="1">SUMIFS(OFFSET('BPC Data'!$F:$F,0,Summary!K$2),'BPC Data'!$E:$E,Summary!$D293,'BPC Data'!$B:$B,Summary!$C293)</f>
        <v>0</v>
      </c>
      <c r="L293" s="315">
        <f ca="1">SUMIFS(OFFSET('BPC Data'!$F:$F,0,Summary!L$2),'BPC Data'!$E:$E,Summary!$D293,'BPC Data'!$B:$B,Summary!$C293)</f>
        <v>0</v>
      </c>
      <c r="M293" s="18">
        <f ca="1">SUMIFS(OFFSET('BPC Data'!$F:$F,0,Summary!M$2),'BPC Data'!$E:$E,Summary!$D293,'BPC Data'!$B:$B,Summary!$C293)</f>
        <v>0</v>
      </c>
      <c r="N293" s="26">
        <f t="shared" ca="1" si="37"/>
        <v>0</v>
      </c>
    </row>
    <row r="294" spans="1:14" s="16" customFormat="1" hidden="1" outlineLevel="1">
      <c r="A294" s="16">
        <f t="shared" si="40"/>
        <v>26</v>
      </c>
      <c r="B294"/>
      <c r="C294"/>
      <c r="D294" s="1" t="str">
        <f t="shared" si="39"/>
        <v>x</v>
      </c>
      <c r="E294"/>
      <c r="F294" s="22" t="s">
        <v>0</v>
      </c>
      <c r="G294" s="12">
        <f ca="1">SUMIFS(OFFSET('BPC Data'!$F:$F,0,Summary!G$2),'BPC Data'!$E:$E,Summary!$D294,'BPC Data'!$B:$B,Summary!$C294)</f>
        <v>0</v>
      </c>
      <c r="H294" s="316">
        <f ca="1">SUMIFS(OFFSET('BPC Data'!$F:$F,0,Summary!H$2),'BPC Data'!$E:$E,Summary!$D294,'BPC Data'!$B:$B,Summary!$C294)</f>
        <v>0</v>
      </c>
      <c r="I294" s="12">
        <f ca="1">SUMIFS(OFFSET('BPC Data'!$F:$F,0,Summary!I$2),'BPC Data'!$E:$E,Summary!$D294,'BPC Data'!$B:$B,Summary!$C294)</f>
        <v>0</v>
      </c>
      <c r="J294" s="316">
        <f ca="1">SUMIFS(OFFSET('BPC Data'!$F:$F,0,Summary!J$2),'BPC Data'!$E:$E,Summary!$D294,'BPC Data'!$B:$B,Summary!$C294)</f>
        <v>0</v>
      </c>
      <c r="K294" s="12">
        <f ca="1">SUMIFS(OFFSET('BPC Data'!$F:$F,0,Summary!K$2),'BPC Data'!$E:$E,Summary!$D294,'BPC Data'!$B:$B,Summary!$C294)</f>
        <v>0</v>
      </c>
      <c r="L294" s="316">
        <f ca="1">SUMIFS(OFFSET('BPC Data'!$F:$F,0,Summary!L$2),'BPC Data'!$E:$E,Summary!$D294,'BPC Data'!$B:$B,Summary!$C294)</f>
        <v>0</v>
      </c>
      <c r="M294" s="12">
        <f ca="1">SUMIFS(OFFSET('BPC Data'!$F:$F,0,Summary!M$2),'BPC Data'!$E:$E,Summary!$D294,'BPC Data'!$B:$B,Summary!$C294)</f>
        <v>0</v>
      </c>
      <c r="N294" s="26">
        <f t="shared" ca="1" si="37"/>
        <v>0</v>
      </c>
    </row>
    <row r="295" spans="1:14" s="16" customFormat="1" hidden="1" outlineLevel="1">
      <c r="A295" s="16">
        <f>IF(AND(D295&lt;&gt;"",C295=""),A294+1,A294)</f>
        <v>27</v>
      </c>
      <c r="B295" s="5"/>
      <c r="C295" s="5"/>
      <c r="D295" s="5" t="str">
        <f t="shared" si="39"/>
        <v>x</v>
      </c>
      <c r="E295" s="5"/>
      <c r="F295" s="21">
        <f>INDEX(PropertyList!$D:$D,MATCH(Summary!$A295,PropertyList!$C:$C,0))</f>
        <v>0</v>
      </c>
      <c r="G295" s="11">
        <f ca="1">SUMIFS(OFFSET('BPC Data'!$F:$F,0,Summary!G$2),'BPC Data'!$E:$E,Summary!$D295,'BPC Data'!$B:$B,Summary!$C295)</f>
        <v>0</v>
      </c>
      <c r="H295" s="314">
        <f ca="1">SUMIFS(OFFSET('BPC Data'!$F:$F,0,Summary!H$2),'BPC Data'!$E:$E,Summary!$D295,'BPC Data'!$B:$B,Summary!$C295)</f>
        <v>0</v>
      </c>
      <c r="I295" s="11">
        <f ca="1">SUMIFS(OFFSET('BPC Data'!$F:$F,0,Summary!I$2),'BPC Data'!$E:$E,Summary!$D295,'BPC Data'!$B:$B,Summary!$C295)</f>
        <v>0</v>
      </c>
      <c r="J295" s="314">
        <f ca="1">SUMIFS(OFFSET('BPC Data'!$F:$F,0,Summary!J$2),'BPC Data'!$E:$E,Summary!$D295,'BPC Data'!$B:$B,Summary!$C295)</f>
        <v>0</v>
      </c>
      <c r="K295" s="11">
        <f ca="1">SUMIFS(OFFSET('BPC Data'!$F:$F,0,Summary!K$2),'BPC Data'!$E:$E,Summary!$D295,'BPC Data'!$B:$B,Summary!$C295)</f>
        <v>0</v>
      </c>
      <c r="L295" s="314">
        <f ca="1">SUMIFS(OFFSET('BPC Data'!$F:$F,0,Summary!L$2),'BPC Data'!$E:$E,Summary!$D295,'BPC Data'!$B:$B,Summary!$C295)</f>
        <v>0</v>
      </c>
      <c r="M295" s="11">
        <f ca="1">SUMIFS(OFFSET('BPC Data'!$F:$F,0,Summary!M$2),'BPC Data'!$E:$E,Summary!$D295,'BPC Data'!$B:$B,Summary!$C295)</f>
        <v>0</v>
      </c>
      <c r="N295" s="26">
        <f t="shared" ca="1" si="37"/>
        <v>0</v>
      </c>
    </row>
    <row r="296" spans="1:14" s="16" customFormat="1" hidden="1" outlineLevel="1">
      <c r="A296" s="16">
        <f>IF(AND(F296&lt;&gt;"",D296=""),A295+1,A295)</f>
        <v>27</v>
      </c>
      <c r="C296">
        <f>$F295</f>
        <v>0</v>
      </c>
      <c r="D296" s="3" t="str">
        <f t="shared" si="39"/>
        <v>PAY_PAT_DAYS - Total Payor Patient Days</v>
      </c>
      <c r="F296" s="22" t="str">
        <f>_xll.EVDES(D296)</f>
        <v>Total Payor Patient Days</v>
      </c>
      <c r="G296" s="18">
        <f ca="1">SUMIFS(OFFSET('BPC Data'!$F:$F,0,Summary!G$2),'BPC Data'!$E:$E,Summary!$D296,'BPC Data'!$B:$B,Summary!$C296)</f>
        <v>0</v>
      </c>
      <c r="H296" s="315">
        <f ca="1">SUMIFS(OFFSET('BPC Data'!$F:$F,0,Summary!H$2),'BPC Data'!$E:$E,Summary!$D296,'BPC Data'!$B:$B,Summary!$C296)</f>
        <v>0</v>
      </c>
      <c r="I296" s="18">
        <f ca="1">SUMIFS(OFFSET('BPC Data'!$F:$F,0,Summary!I$2),'BPC Data'!$E:$E,Summary!$D296,'BPC Data'!$B:$B,Summary!$C296)</f>
        <v>0</v>
      </c>
      <c r="J296" s="315">
        <f ca="1">SUMIFS(OFFSET('BPC Data'!$F:$F,0,Summary!J$2),'BPC Data'!$E:$E,Summary!$D296,'BPC Data'!$B:$B,Summary!$C296)</f>
        <v>0</v>
      </c>
      <c r="K296" s="18">
        <f ca="1">SUMIFS(OFFSET('BPC Data'!$F:$F,0,Summary!K$2),'BPC Data'!$E:$E,Summary!$D296,'BPC Data'!$B:$B,Summary!$C296)</f>
        <v>0</v>
      </c>
      <c r="L296" s="315">
        <f ca="1">SUMIFS(OFFSET('BPC Data'!$F:$F,0,Summary!L$2),'BPC Data'!$E:$E,Summary!$D296,'BPC Data'!$B:$B,Summary!$C296)</f>
        <v>0</v>
      </c>
      <c r="M296" s="18">
        <f ca="1">SUMIFS(OFFSET('BPC Data'!$F:$F,0,Summary!M$2),'BPC Data'!$E:$E,Summary!$D296,'BPC Data'!$B:$B,Summary!$C296)</f>
        <v>0</v>
      </c>
      <c r="N296" s="26">
        <f t="shared" ca="1" si="37"/>
        <v>0</v>
      </c>
    </row>
    <row r="297" spans="1:14" s="16" customFormat="1" hidden="1" outlineLevel="1">
      <c r="A297" s="16">
        <f t="shared" ref="A297:A305" si="41">IF(AND(F297&lt;&gt;"",D297=""),A296+1,A296)</f>
        <v>27</v>
      </c>
      <c r="C297">
        <f>$F295</f>
        <v>0</v>
      </c>
      <c r="D297" s="3" t="str">
        <f t="shared" si="39"/>
        <v>A_BEDS_TOTAL - Total Available Beds</v>
      </c>
      <c r="F297" s="22" t="str">
        <f>_xll.EVDES(D297)</f>
        <v>Total Available Beds</v>
      </c>
      <c r="G297" s="18">
        <f ca="1">SUMIFS(OFFSET('BPC Data'!$F:$F,0,Summary!G$2),'BPC Data'!$E:$E,Summary!$D297,'BPC Data'!$B:$B,Summary!$C297)</f>
        <v>0</v>
      </c>
      <c r="H297" s="315">
        <f ca="1">SUMIFS(OFFSET('BPC Data'!$F:$F,0,Summary!H$2),'BPC Data'!$E:$E,Summary!$D297,'BPC Data'!$B:$B,Summary!$C297)</f>
        <v>0</v>
      </c>
      <c r="I297" s="18">
        <f ca="1">SUMIFS(OFFSET('BPC Data'!$F:$F,0,Summary!I$2),'BPC Data'!$E:$E,Summary!$D297,'BPC Data'!$B:$B,Summary!$C297)</f>
        <v>0</v>
      </c>
      <c r="J297" s="315">
        <f ca="1">SUMIFS(OFFSET('BPC Data'!$F:$F,0,Summary!J$2),'BPC Data'!$E:$E,Summary!$D297,'BPC Data'!$B:$B,Summary!$C297)</f>
        <v>0</v>
      </c>
      <c r="K297" s="18">
        <f ca="1">SUMIFS(OFFSET('BPC Data'!$F:$F,0,Summary!K$2),'BPC Data'!$E:$E,Summary!$D297,'BPC Data'!$B:$B,Summary!$C297)</f>
        <v>0</v>
      </c>
      <c r="L297" s="315">
        <f ca="1">SUMIFS(OFFSET('BPC Data'!$F:$F,0,Summary!L$2),'BPC Data'!$E:$E,Summary!$D297,'BPC Data'!$B:$B,Summary!$C297)</f>
        <v>0</v>
      </c>
      <c r="M297" s="18">
        <f ca="1">SUMIFS(OFFSET('BPC Data'!$F:$F,0,Summary!M$2),'BPC Data'!$E:$E,Summary!$D297,'BPC Data'!$B:$B,Summary!$C297)</f>
        <v>0</v>
      </c>
      <c r="N297" s="26">
        <f t="shared" ca="1" si="37"/>
        <v>0</v>
      </c>
    </row>
    <row r="298" spans="1:14" s="16" customFormat="1" hidden="1" outlineLevel="1">
      <c r="A298" s="16">
        <f t="shared" si="41"/>
        <v>27</v>
      </c>
      <c r="B298"/>
      <c r="C298">
        <f>$F295</f>
        <v>0</v>
      </c>
      <c r="D298" s="3" t="str">
        <f t="shared" si="39"/>
        <v>T_REVENUES - Total Tenant Revenues</v>
      </c>
      <c r="E298"/>
      <c r="F298" s="22" t="str">
        <f>_xll.EVDES(D298)</f>
        <v>Total Tenant Revenues</v>
      </c>
      <c r="G298" s="18">
        <f ca="1">SUMIFS(OFFSET('BPC Data'!$F:$F,0,Summary!G$2),'BPC Data'!$E:$E,Summary!$D298,'BPC Data'!$B:$B,Summary!$C298)</f>
        <v>0</v>
      </c>
      <c r="H298" s="315">
        <f ca="1">SUMIFS(OFFSET('BPC Data'!$F:$F,0,Summary!H$2),'BPC Data'!$E:$E,Summary!$D298,'BPC Data'!$B:$B,Summary!$C298)</f>
        <v>0</v>
      </c>
      <c r="I298" s="18">
        <f ca="1">SUMIFS(OFFSET('BPC Data'!$F:$F,0,Summary!I$2),'BPC Data'!$E:$E,Summary!$D298,'BPC Data'!$B:$B,Summary!$C298)</f>
        <v>0</v>
      </c>
      <c r="J298" s="315">
        <f ca="1">SUMIFS(OFFSET('BPC Data'!$F:$F,0,Summary!J$2),'BPC Data'!$E:$E,Summary!$D298,'BPC Data'!$B:$B,Summary!$C298)</f>
        <v>0</v>
      </c>
      <c r="K298" s="18">
        <f ca="1">SUMIFS(OFFSET('BPC Data'!$F:$F,0,Summary!K$2),'BPC Data'!$E:$E,Summary!$D298,'BPC Data'!$B:$B,Summary!$C298)</f>
        <v>0</v>
      </c>
      <c r="L298" s="315">
        <f ca="1">SUMIFS(OFFSET('BPC Data'!$F:$F,0,Summary!L$2),'BPC Data'!$E:$E,Summary!$D298,'BPC Data'!$B:$B,Summary!$C298)</f>
        <v>0</v>
      </c>
      <c r="M298" s="18">
        <f ca="1">SUMIFS(OFFSET('BPC Data'!$F:$F,0,Summary!M$2),'BPC Data'!$E:$E,Summary!$D298,'BPC Data'!$B:$B,Summary!$C298)</f>
        <v>0</v>
      </c>
      <c r="N298" s="26">
        <f t="shared" ca="1" si="37"/>
        <v>0</v>
      </c>
    </row>
    <row r="299" spans="1:14" s="16" customFormat="1" hidden="1" outlineLevel="1">
      <c r="A299" s="16">
        <f t="shared" si="41"/>
        <v>27</v>
      </c>
      <c r="B299"/>
      <c r="C299">
        <f>$F295</f>
        <v>0</v>
      </c>
      <c r="D299" s="3" t="str">
        <f t="shared" si="39"/>
        <v>T_OPEX - Tenant Operating Expenses</v>
      </c>
      <c r="E299"/>
      <c r="F299" s="22" t="str">
        <f>_xll.EVDES(D299)</f>
        <v>Tenant Operating Expenses</v>
      </c>
      <c r="G299" s="18">
        <f ca="1">SUMIFS(OFFSET('BPC Data'!$F:$F,0,Summary!G$2),'BPC Data'!$E:$E,Summary!$D299,'BPC Data'!$B:$B,Summary!$C299)</f>
        <v>0</v>
      </c>
      <c r="H299" s="315">
        <f ca="1">SUMIFS(OFFSET('BPC Data'!$F:$F,0,Summary!H$2),'BPC Data'!$E:$E,Summary!$D299,'BPC Data'!$B:$B,Summary!$C299)</f>
        <v>0</v>
      </c>
      <c r="I299" s="18">
        <f ca="1">SUMIFS(OFFSET('BPC Data'!$F:$F,0,Summary!I$2),'BPC Data'!$E:$E,Summary!$D299,'BPC Data'!$B:$B,Summary!$C299)</f>
        <v>0</v>
      </c>
      <c r="J299" s="315">
        <f ca="1">SUMIFS(OFFSET('BPC Data'!$F:$F,0,Summary!J$2),'BPC Data'!$E:$E,Summary!$D299,'BPC Data'!$B:$B,Summary!$C299)</f>
        <v>0</v>
      </c>
      <c r="K299" s="18">
        <f ca="1">SUMIFS(OFFSET('BPC Data'!$F:$F,0,Summary!K$2),'BPC Data'!$E:$E,Summary!$D299,'BPC Data'!$B:$B,Summary!$C299)</f>
        <v>0</v>
      </c>
      <c r="L299" s="315">
        <f ca="1">SUMIFS(OFFSET('BPC Data'!$F:$F,0,Summary!L$2),'BPC Data'!$E:$E,Summary!$D299,'BPC Data'!$B:$B,Summary!$C299)</f>
        <v>0</v>
      </c>
      <c r="M299" s="18">
        <f ca="1">SUMIFS(OFFSET('BPC Data'!$F:$F,0,Summary!M$2),'BPC Data'!$E:$E,Summary!$D299,'BPC Data'!$B:$B,Summary!$C299)</f>
        <v>0</v>
      </c>
      <c r="N299" s="26">
        <f t="shared" ca="1" si="37"/>
        <v>0</v>
      </c>
    </row>
    <row r="300" spans="1:14" s="16" customFormat="1" hidden="1" outlineLevel="1">
      <c r="A300" s="16">
        <f t="shared" si="41"/>
        <v>27</v>
      </c>
      <c r="B300"/>
      <c r="C300">
        <f>$F295</f>
        <v>0</v>
      </c>
      <c r="D300" s="3" t="str">
        <f t="shared" si="39"/>
        <v>T_BAD_DEBT - Tenant Bad Debt Expense</v>
      </c>
      <c r="E300"/>
      <c r="F300" s="22" t="str">
        <f>_xll.EVDES(D300)</f>
        <v>Tenant Bad Debt Expense</v>
      </c>
      <c r="G300" s="18">
        <f ca="1">SUMIFS(OFFSET('BPC Data'!$F:$F,0,Summary!G$2),'BPC Data'!$E:$E,Summary!$D300,'BPC Data'!$B:$B,Summary!$C300)</f>
        <v>0</v>
      </c>
      <c r="H300" s="315">
        <f ca="1">SUMIFS(OFFSET('BPC Data'!$F:$F,0,Summary!H$2),'BPC Data'!$E:$E,Summary!$D300,'BPC Data'!$B:$B,Summary!$C300)</f>
        <v>0</v>
      </c>
      <c r="I300" s="18">
        <f ca="1">SUMIFS(OFFSET('BPC Data'!$F:$F,0,Summary!I$2),'BPC Data'!$E:$E,Summary!$D300,'BPC Data'!$B:$B,Summary!$C300)</f>
        <v>0</v>
      </c>
      <c r="J300" s="315">
        <f ca="1">SUMIFS(OFFSET('BPC Data'!$F:$F,0,Summary!J$2),'BPC Data'!$E:$E,Summary!$D300,'BPC Data'!$B:$B,Summary!$C300)</f>
        <v>0</v>
      </c>
      <c r="K300" s="18">
        <f ca="1">SUMIFS(OFFSET('BPC Data'!$F:$F,0,Summary!K$2),'BPC Data'!$E:$E,Summary!$D300,'BPC Data'!$B:$B,Summary!$C300)</f>
        <v>0</v>
      </c>
      <c r="L300" s="315">
        <f ca="1">SUMIFS(OFFSET('BPC Data'!$F:$F,0,Summary!L$2),'BPC Data'!$E:$E,Summary!$D300,'BPC Data'!$B:$B,Summary!$C300)</f>
        <v>0</v>
      </c>
      <c r="M300" s="18">
        <f ca="1">SUMIFS(OFFSET('BPC Data'!$F:$F,0,Summary!M$2),'BPC Data'!$E:$E,Summary!$D300,'BPC Data'!$B:$B,Summary!$C300)</f>
        <v>0</v>
      </c>
      <c r="N300" s="26">
        <f t="shared" ca="1" si="37"/>
        <v>0</v>
      </c>
    </row>
    <row r="301" spans="1:14" s="16" customFormat="1" hidden="1" outlineLevel="1">
      <c r="A301" s="16">
        <f t="shared" si="41"/>
        <v>27</v>
      </c>
      <c r="B301"/>
      <c r="C301">
        <f>$F295</f>
        <v>0</v>
      </c>
      <c r="D301" s="2" t="str">
        <f t="shared" si="39"/>
        <v>T_EBITDARM - EBITDARM</v>
      </c>
      <c r="E301"/>
      <c r="F301" s="22" t="str">
        <f>_xll.EVDES(D301)</f>
        <v>EBITDARM</v>
      </c>
      <c r="G301" s="18">
        <f ca="1">SUMIFS(OFFSET('BPC Data'!$F:$F,0,Summary!G$2),'BPC Data'!$E:$E,Summary!$D301,'BPC Data'!$B:$B,Summary!$C301)</f>
        <v>0</v>
      </c>
      <c r="H301" s="315">
        <f ca="1">SUMIFS(OFFSET('BPC Data'!$F:$F,0,Summary!H$2),'BPC Data'!$E:$E,Summary!$D301,'BPC Data'!$B:$B,Summary!$C301)</f>
        <v>0</v>
      </c>
      <c r="I301" s="18">
        <f ca="1">SUMIFS(OFFSET('BPC Data'!$F:$F,0,Summary!I$2),'BPC Data'!$E:$E,Summary!$D301,'BPC Data'!$B:$B,Summary!$C301)</f>
        <v>0</v>
      </c>
      <c r="J301" s="315">
        <f ca="1">SUMIFS(OFFSET('BPC Data'!$F:$F,0,Summary!J$2),'BPC Data'!$E:$E,Summary!$D301,'BPC Data'!$B:$B,Summary!$C301)</f>
        <v>0</v>
      </c>
      <c r="K301" s="18">
        <f ca="1">SUMIFS(OFFSET('BPC Data'!$F:$F,0,Summary!K$2),'BPC Data'!$E:$E,Summary!$D301,'BPC Data'!$B:$B,Summary!$C301)</f>
        <v>0</v>
      </c>
      <c r="L301" s="315">
        <f ca="1">SUMIFS(OFFSET('BPC Data'!$F:$F,0,Summary!L$2),'BPC Data'!$E:$E,Summary!$D301,'BPC Data'!$B:$B,Summary!$C301)</f>
        <v>0</v>
      </c>
      <c r="M301" s="18">
        <f ca="1">SUMIFS(OFFSET('BPC Data'!$F:$F,0,Summary!M$2),'BPC Data'!$E:$E,Summary!$D301,'BPC Data'!$B:$B,Summary!$C301)</f>
        <v>0</v>
      </c>
      <c r="N301" s="26">
        <f t="shared" ca="1" si="37"/>
        <v>0</v>
      </c>
    </row>
    <row r="302" spans="1:14" s="16" customFormat="1" hidden="1" outlineLevel="1">
      <c r="A302" s="16">
        <f t="shared" si="41"/>
        <v>27</v>
      </c>
      <c r="B302"/>
      <c r="C302">
        <f>$F295</f>
        <v>0</v>
      </c>
      <c r="D302" s="2" t="str">
        <f t="shared" si="39"/>
        <v>T_MGMT_FEE - Tenant Management Fee - Actual</v>
      </c>
      <c r="E302"/>
      <c r="F302" s="22" t="str">
        <f>_xll.EVDES(D302)</f>
        <v>Tenant Management Fee - Actual</v>
      </c>
      <c r="G302" s="18">
        <f ca="1">SUMIFS(OFFSET('BPC Data'!$F:$F,0,Summary!G$2),'BPC Data'!$E:$E,Summary!$D302,'BPC Data'!$B:$B,Summary!$C302)</f>
        <v>0</v>
      </c>
      <c r="H302" s="315">
        <f ca="1">SUMIFS(OFFSET('BPC Data'!$F:$F,0,Summary!H$2),'BPC Data'!$E:$E,Summary!$D302,'BPC Data'!$B:$B,Summary!$C302)</f>
        <v>0</v>
      </c>
      <c r="I302" s="18">
        <f ca="1">SUMIFS(OFFSET('BPC Data'!$F:$F,0,Summary!I$2),'BPC Data'!$E:$E,Summary!$D302,'BPC Data'!$B:$B,Summary!$C302)</f>
        <v>0</v>
      </c>
      <c r="J302" s="315">
        <f ca="1">SUMIFS(OFFSET('BPC Data'!$F:$F,0,Summary!J$2),'BPC Data'!$E:$E,Summary!$D302,'BPC Data'!$B:$B,Summary!$C302)</f>
        <v>0</v>
      </c>
      <c r="K302" s="18">
        <f ca="1">SUMIFS(OFFSET('BPC Data'!$F:$F,0,Summary!K$2),'BPC Data'!$E:$E,Summary!$D302,'BPC Data'!$B:$B,Summary!$C302)</f>
        <v>0</v>
      </c>
      <c r="L302" s="315">
        <f ca="1">SUMIFS(OFFSET('BPC Data'!$F:$F,0,Summary!L$2),'BPC Data'!$E:$E,Summary!$D302,'BPC Data'!$B:$B,Summary!$C302)</f>
        <v>0</v>
      </c>
      <c r="M302" s="18">
        <f ca="1">SUMIFS(OFFSET('BPC Data'!$F:$F,0,Summary!M$2),'BPC Data'!$E:$E,Summary!$D302,'BPC Data'!$B:$B,Summary!$C302)</f>
        <v>0</v>
      </c>
      <c r="N302" s="26">
        <f t="shared" ca="1" si="37"/>
        <v>0</v>
      </c>
    </row>
    <row r="303" spans="1:14" s="16" customFormat="1" hidden="1" outlineLevel="1">
      <c r="A303" s="16">
        <f t="shared" si="41"/>
        <v>27</v>
      </c>
      <c r="B303"/>
      <c r="C303">
        <f>$F295</f>
        <v>0</v>
      </c>
      <c r="D303" s="1" t="str">
        <f t="shared" si="39"/>
        <v>T_EBITDAR - EBITDAR</v>
      </c>
      <c r="E303"/>
      <c r="F303" s="22" t="str">
        <f>_xll.EVDES(D303)</f>
        <v>EBITDAR</v>
      </c>
      <c r="G303" s="18">
        <f ca="1">SUMIFS(OFFSET('BPC Data'!$F:$F,0,Summary!G$2),'BPC Data'!$E:$E,Summary!$D303,'BPC Data'!$B:$B,Summary!$C303)</f>
        <v>0</v>
      </c>
      <c r="H303" s="315">
        <f ca="1">SUMIFS(OFFSET('BPC Data'!$F:$F,0,Summary!H$2),'BPC Data'!$E:$E,Summary!$D303,'BPC Data'!$B:$B,Summary!$C303)</f>
        <v>0</v>
      </c>
      <c r="I303" s="18">
        <f ca="1">SUMIFS(OFFSET('BPC Data'!$F:$F,0,Summary!I$2),'BPC Data'!$E:$E,Summary!$D303,'BPC Data'!$B:$B,Summary!$C303)</f>
        <v>0</v>
      </c>
      <c r="J303" s="315">
        <f ca="1">SUMIFS(OFFSET('BPC Data'!$F:$F,0,Summary!J$2),'BPC Data'!$E:$E,Summary!$D303,'BPC Data'!$B:$B,Summary!$C303)</f>
        <v>0</v>
      </c>
      <c r="K303" s="18">
        <f ca="1">SUMIFS(OFFSET('BPC Data'!$F:$F,0,Summary!K$2),'BPC Data'!$E:$E,Summary!$D303,'BPC Data'!$B:$B,Summary!$C303)</f>
        <v>0</v>
      </c>
      <c r="L303" s="315">
        <f ca="1">SUMIFS(OFFSET('BPC Data'!$F:$F,0,Summary!L$2),'BPC Data'!$E:$E,Summary!$D303,'BPC Data'!$B:$B,Summary!$C303)</f>
        <v>0</v>
      </c>
      <c r="M303" s="18">
        <f ca="1">SUMIFS(OFFSET('BPC Data'!$F:$F,0,Summary!M$2),'BPC Data'!$E:$E,Summary!$D303,'BPC Data'!$B:$B,Summary!$C303)</f>
        <v>0</v>
      </c>
      <c r="N303" s="26">
        <f t="shared" ca="1" si="37"/>
        <v>0</v>
      </c>
    </row>
    <row r="304" spans="1:14" s="16" customFormat="1" hidden="1" outlineLevel="1">
      <c r="A304" s="16">
        <f t="shared" si="41"/>
        <v>27</v>
      </c>
      <c r="B304"/>
      <c r="C304">
        <f>$F295</f>
        <v>0</v>
      </c>
      <c r="D304" s="1" t="str">
        <f t="shared" si="39"/>
        <v>T_RENT_EXP - Tenant Rent Expense</v>
      </c>
      <c r="E304"/>
      <c r="F304" s="22" t="str">
        <f>_xll.EVDES(D304)</f>
        <v>Tenant Rent Expense</v>
      </c>
      <c r="G304" s="18">
        <f ca="1">SUMIFS(OFFSET('BPC Data'!$F:$F,0,Summary!G$2),'BPC Data'!$E:$E,Summary!$D304,'BPC Data'!$B:$B,Summary!$C304)</f>
        <v>0</v>
      </c>
      <c r="H304" s="315">
        <f ca="1">SUMIFS(OFFSET('BPC Data'!$F:$F,0,Summary!H$2),'BPC Data'!$E:$E,Summary!$D304,'BPC Data'!$B:$B,Summary!$C304)</f>
        <v>0</v>
      </c>
      <c r="I304" s="18">
        <f ca="1">SUMIFS(OFFSET('BPC Data'!$F:$F,0,Summary!I$2),'BPC Data'!$E:$E,Summary!$D304,'BPC Data'!$B:$B,Summary!$C304)</f>
        <v>0</v>
      </c>
      <c r="J304" s="315">
        <f ca="1">SUMIFS(OFFSET('BPC Data'!$F:$F,0,Summary!J$2),'BPC Data'!$E:$E,Summary!$D304,'BPC Data'!$B:$B,Summary!$C304)</f>
        <v>0</v>
      </c>
      <c r="K304" s="18">
        <f ca="1">SUMIFS(OFFSET('BPC Data'!$F:$F,0,Summary!K$2),'BPC Data'!$E:$E,Summary!$D304,'BPC Data'!$B:$B,Summary!$C304)</f>
        <v>0</v>
      </c>
      <c r="L304" s="315">
        <f ca="1">SUMIFS(OFFSET('BPC Data'!$F:$F,0,Summary!L$2),'BPC Data'!$E:$E,Summary!$D304,'BPC Data'!$B:$B,Summary!$C304)</f>
        <v>0</v>
      </c>
      <c r="M304" s="18">
        <f ca="1">SUMIFS(OFFSET('BPC Data'!$F:$F,0,Summary!M$2),'BPC Data'!$E:$E,Summary!$D304,'BPC Data'!$B:$B,Summary!$C304)</f>
        <v>0</v>
      </c>
      <c r="N304" s="26">
        <f t="shared" ca="1" si="37"/>
        <v>0</v>
      </c>
    </row>
    <row r="305" spans="1:14" s="16" customFormat="1" hidden="1" outlineLevel="1">
      <c r="A305" s="16">
        <f t="shared" si="41"/>
        <v>27</v>
      </c>
      <c r="B305"/>
      <c r="C305"/>
      <c r="D305" s="1" t="str">
        <f t="shared" si="39"/>
        <v>x</v>
      </c>
      <c r="E305"/>
      <c r="F305" s="22" t="s">
        <v>0</v>
      </c>
      <c r="G305" s="12">
        <f ca="1">SUMIFS(OFFSET('BPC Data'!$F:$F,0,Summary!G$2),'BPC Data'!$E:$E,Summary!$D305,'BPC Data'!$B:$B,Summary!$C305)</f>
        <v>0</v>
      </c>
      <c r="H305" s="316">
        <f ca="1">SUMIFS(OFFSET('BPC Data'!$F:$F,0,Summary!H$2),'BPC Data'!$E:$E,Summary!$D305,'BPC Data'!$B:$B,Summary!$C305)</f>
        <v>0</v>
      </c>
      <c r="I305" s="12">
        <f ca="1">SUMIFS(OFFSET('BPC Data'!$F:$F,0,Summary!I$2),'BPC Data'!$E:$E,Summary!$D305,'BPC Data'!$B:$B,Summary!$C305)</f>
        <v>0</v>
      </c>
      <c r="J305" s="316">
        <f ca="1">SUMIFS(OFFSET('BPC Data'!$F:$F,0,Summary!J$2),'BPC Data'!$E:$E,Summary!$D305,'BPC Data'!$B:$B,Summary!$C305)</f>
        <v>0</v>
      </c>
      <c r="K305" s="12">
        <f ca="1">SUMIFS(OFFSET('BPC Data'!$F:$F,0,Summary!K$2),'BPC Data'!$E:$E,Summary!$D305,'BPC Data'!$B:$B,Summary!$C305)</f>
        <v>0</v>
      </c>
      <c r="L305" s="316">
        <f ca="1">SUMIFS(OFFSET('BPC Data'!$F:$F,0,Summary!L$2),'BPC Data'!$E:$E,Summary!$D305,'BPC Data'!$B:$B,Summary!$C305)</f>
        <v>0</v>
      </c>
      <c r="M305" s="12">
        <f ca="1">SUMIFS(OFFSET('BPC Data'!$F:$F,0,Summary!M$2),'BPC Data'!$E:$E,Summary!$D305,'BPC Data'!$B:$B,Summary!$C305)</f>
        <v>0</v>
      </c>
      <c r="N305" s="26">
        <f t="shared" ca="1" si="37"/>
        <v>0</v>
      </c>
    </row>
    <row r="306" spans="1:14" s="16" customFormat="1" hidden="1" outlineLevel="1">
      <c r="A306" s="16">
        <f>IF(AND(D306&lt;&gt;"",C306=""),A305+1,A305)</f>
        <v>28</v>
      </c>
      <c r="B306" s="5"/>
      <c r="C306" s="5"/>
      <c r="D306" s="5" t="str">
        <f t="shared" si="39"/>
        <v>x</v>
      </c>
      <c r="E306" s="5"/>
      <c r="F306" s="21">
        <f>INDEX(PropertyList!$D:$D,MATCH(Summary!$A306,PropertyList!$C:$C,0))</f>
        <v>0</v>
      </c>
      <c r="G306" s="11">
        <f ca="1">SUMIFS(OFFSET('BPC Data'!$F:$F,0,Summary!G$2),'BPC Data'!$E:$E,Summary!$D306,'BPC Data'!$B:$B,Summary!$C306)</f>
        <v>0</v>
      </c>
      <c r="H306" s="314">
        <f ca="1">SUMIFS(OFFSET('BPC Data'!$F:$F,0,Summary!H$2),'BPC Data'!$E:$E,Summary!$D306,'BPC Data'!$B:$B,Summary!$C306)</f>
        <v>0</v>
      </c>
      <c r="I306" s="11">
        <f ca="1">SUMIFS(OFFSET('BPC Data'!$F:$F,0,Summary!I$2),'BPC Data'!$E:$E,Summary!$D306,'BPC Data'!$B:$B,Summary!$C306)</f>
        <v>0</v>
      </c>
      <c r="J306" s="314">
        <f ca="1">SUMIFS(OFFSET('BPC Data'!$F:$F,0,Summary!J$2),'BPC Data'!$E:$E,Summary!$D306,'BPC Data'!$B:$B,Summary!$C306)</f>
        <v>0</v>
      </c>
      <c r="K306" s="11">
        <f ca="1">SUMIFS(OFFSET('BPC Data'!$F:$F,0,Summary!K$2),'BPC Data'!$E:$E,Summary!$D306,'BPC Data'!$B:$B,Summary!$C306)</f>
        <v>0</v>
      </c>
      <c r="L306" s="314">
        <f ca="1">SUMIFS(OFFSET('BPC Data'!$F:$F,0,Summary!L$2),'BPC Data'!$E:$E,Summary!$D306,'BPC Data'!$B:$B,Summary!$C306)</f>
        <v>0</v>
      </c>
      <c r="M306" s="11">
        <f ca="1">SUMIFS(OFFSET('BPC Data'!$F:$F,0,Summary!M$2),'BPC Data'!$E:$E,Summary!$D306,'BPC Data'!$B:$B,Summary!$C306)</f>
        <v>0</v>
      </c>
      <c r="N306" s="26">
        <f t="shared" ca="1" si="37"/>
        <v>0</v>
      </c>
    </row>
    <row r="307" spans="1:14" s="16" customFormat="1" hidden="1" outlineLevel="1">
      <c r="A307" s="16">
        <f>IF(AND(F307&lt;&gt;"",D307=""),A306+1,A306)</f>
        <v>28</v>
      </c>
      <c r="C307">
        <f>$F306</f>
        <v>0</v>
      </c>
      <c r="D307" s="3" t="str">
        <f t="shared" si="39"/>
        <v>PAY_PAT_DAYS - Total Payor Patient Days</v>
      </c>
      <c r="F307" s="22" t="str">
        <f>_xll.EVDES(D307)</f>
        <v>Total Payor Patient Days</v>
      </c>
      <c r="G307" s="18">
        <f ca="1">SUMIFS(OFFSET('BPC Data'!$F:$F,0,Summary!G$2),'BPC Data'!$E:$E,Summary!$D307,'BPC Data'!$B:$B,Summary!$C307)</f>
        <v>0</v>
      </c>
      <c r="H307" s="315">
        <f ca="1">SUMIFS(OFFSET('BPC Data'!$F:$F,0,Summary!H$2),'BPC Data'!$E:$E,Summary!$D307,'BPC Data'!$B:$B,Summary!$C307)</f>
        <v>0</v>
      </c>
      <c r="I307" s="18">
        <f ca="1">SUMIFS(OFFSET('BPC Data'!$F:$F,0,Summary!I$2),'BPC Data'!$E:$E,Summary!$D307,'BPC Data'!$B:$B,Summary!$C307)</f>
        <v>0</v>
      </c>
      <c r="J307" s="315">
        <f ca="1">SUMIFS(OFFSET('BPC Data'!$F:$F,0,Summary!J$2),'BPC Data'!$E:$E,Summary!$D307,'BPC Data'!$B:$B,Summary!$C307)</f>
        <v>0</v>
      </c>
      <c r="K307" s="18">
        <f ca="1">SUMIFS(OFFSET('BPC Data'!$F:$F,0,Summary!K$2),'BPC Data'!$E:$E,Summary!$D307,'BPC Data'!$B:$B,Summary!$C307)</f>
        <v>0</v>
      </c>
      <c r="L307" s="315">
        <f ca="1">SUMIFS(OFFSET('BPC Data'!$F:$F,0,Summary!L$2),'BPC Data'!$E:$E,Summary!$D307,'BPC Data'!$B:$B,Summary!$C307)</f>
        <v>0</v>
      </c>
      <c r="M307" s="18">
        <f ca="1">SUMIFS(OFFSET('BPC Data'!$F:$F,0,Summary!M$2),'BPC Data'!$E:$E,Summary!$D307,'BPC Data'!$B:$B,Summary!$C307)</f>
        <v>0</v>
      </c>
      <c r="N307" s="26">
        <f t="shared" ca="1" si="37"/>
        <v>0</v>
      </c>
    </row>
    <row r="308" spans="1:14" s="16" customFormat="1" hidden="1" outlineLevel="1">
      <c r="A308" s="16">
        <f t="shared" ref="A308:A316" si="42">IF(AND(F308&lt;&gt;"",D308=""),A307+1,A307)</f>
        <v>28</v>
      </c>
      <c r="C308">
        <f>$F306</f>
        <v>0</v>
      </c>
      <c r="D308" s="3" t="str">
        <f t="shared" si="39"/>
        <v>A_BEDS_TOTAL - Total Available Beds</v>
      </c>
      <c r="F308" s="22" t="str">
        <f>_xll.EVDES(D308)</f>
        <v>Total Available Beds</v>
      </c>
      <c r="G308" s="18">
        <f ca="1">SUMIFS(OFFSET('BPC Data'!$F:$F,0,Summary!G$2),'BPC Data'!$E:$E,Summary!$D308,'BPC Data'!$B:$B,Summary!$C308)</f>
        <v>0</v>
      </c>
      <c r="H308" s="315">
        <f ca="1">SUMIFS(OFFSET('BPC Data'!$F:$F,0,Summary!H$2),'BPC Data'!$E:$E,Summary!$D308,'BPC Data'!$B:$B,Summary!$C308)</f>
        <v>0</v>
      </c>
      <c r="I308" s="18">
        <f ca="1">SUMIFS(OFFSET('BPC Data'!$F:$F,0,Summary!I$2),'BPC Data'!$E:$E,Summary!$D308,'BPC Data'!$B:$B,Summary!$C308)</f>
        <v>0</v>
      </c>
      <c r="J308" s="315">
        <f ca="1">SUMIFS(OFFSET('BPC Data'!$F:$F,0,Summary!J$2),'BPC Data'!$E:$E,Summary!$D308,'BPC Data'!$B:$B,Summary!$C308)</f>
        <v>0</v>
      </c>
      <c r="K308" s="18">
        <f ca="1">SUMIFS(OFFSET('BPC Data'!$F:$F,0,Summary!K$2),'BPC Data'!$E:$E,Summary!$D308,'BPC Data'!$B:$B,Summary!$C308)</f>
        <v>0</v>
      </c>
      <c r="L308" s="315">
        <f ca="1">SUMIFS(OFFSET('BPC Data'!$F:$F,0,Summary!L$2),'BPC Data'!$E:$E,Summary!$D308,'BPC Data'!$B:$B,Summary!$C308)</f>
        <v>0</v>
      </c>
      <c r="M308" s="18">
        <f ca="1">SUMIFS(OFFSET('BPC Data'!$F:$F,0,Summary!M$2),'BPC Data'!$E:$E,Summary!$D308,'BPC Data'!$B:$B,Summary!$C308)</f>
        <v>0</v>
      </c>
      <c r="N308" s="26">
        <f t="shared" ca="1" si="37"/>
        <v>0</v>
      </c>
    </row>
    <row r="309" spans="1:14" s="16" customFormat="1" hidden="1" outlineLevel="1">
      <c r="A309" s="16">
        <f t="shared" si="42"/>
        <v>28</v>
      </c>
      <c r="B309"/>
      <c r="C309">
        <f>$F306</f>
        <v>0</v>
      </c>
      <c r="D309" s="3" t="str">
        <f t="shared" si="39"/>
        <v>T_REVENUES - Total Tenant Revenues</v>
      </c>
      <c r="E309"/>
      <c r="F309" s="22" t="str">
        <f>_xll.EVDES(D309)</f>
        <v>Total Tenant Revenues</v>
      </c>
      <c r="G309" s="18">
        <f ca="1">SUMIFS(OFFSET('BPC Data'!$F:$F,0,Summary!G$2),'BPC Data'!$E:$E,Summary!$D309,'BPC Data'!$B:$B,Summary!$C309)</f>
        <v>0</v>
      </c>
      <c r="H309" s="315">
        <f ca="1">SUMIFS(OFFSET('BPC Data'!$F:$F,0,Summary!H$2),'BPC Data'!$E:$E,Summary!$D309,'BPC Data'!$B:$B,Summary!$C309)</f>
        <v>0</v>
      </c>
      <c r="I309" s="18">
        <f ca="1">SUMIFS(OFFSET('BPC Data'!$F:$F,0,Summary!I$2),'BPC Data'!$E:$E,Summary!$D309,'BPC Data'!$B:$B,Summary!$C309)</f>
        <v>0</v>
      </c>
      <c r="J309" s="315">
        <f ca="1">SUMIFS(OFFSET('BPC Data'!$F:$F,0,Summary!J$2),'BPC Data'!$E:$E,Summary!$D309,'BPC Data'!$B:$B,Summary!$C309)</f>
        <v>0</v>
      </c>
      <c r="K309" s="18">
        <f ca="1">SUMIFS(OFFSET('BPC Data'!$F:$F,0,Summary!K$2),'BPC Data'!$E:$E,Summary!$D309,'BPC Data'!$B:$B,Summary!$C309)</f>
        <v>0</v>
      </c>
      <c r="L309" s="315">
        <f ca="1">SUMIFS(OFFSET('BPC Data'!$F:$F,0,Summary!L$2),'BPC Data'!$E:$E,Summary!$D309,'BPC Data'!$B:$B,Summary!$C309)</f>
        <v>0</v>
      </c>
      <c r="M309" s="18">
        <f ca="1">SUMIFS(OFFSET('BPC Data'!$F:$F,0,Summary!M$2),'BPC Data'!$E:$E,Summary!$D309,'BPC Data'!$B:$B,Summary!$C309)</f>
        <v>0</v>
      </c>
      <c r="N309" s="26">
        <f t="shared" ca="1" si="37"/>
        <v>0</v>
      </c>
    </row>
    <row r="310" spans="1:14" s="16" customFormat="1" hidden="1" outlineLevel="1">
      <c r="A310" s="16">
        <f t="shared" si="42"/>
        <v>28</v>
      </c>
      <c r="B310"/>
      <c r="C310">
        <f>$F306</f>
        <v>0</v>
      </c>
      <c r="D310" s="3" t="str">
        <f t="shared" si="39"/>
        <v>T_OPEX - Tenant Operating Expenses</v>
      </c>
      <c r="E310"/>
      <c r="F310" s="22" t="str">
        <f>_xll.EVDES(D310)</f>
        <v>Tenant Operating Expenses</v>
      </c>
      <c r="G310" s="18">
        <f ca="1">SUMIFS(OFFSET('BPC Data'!$F:$F,0,Summary!G$2),'BPC Data'!$E:$E,Summary!$D310,'BPC Data'!$B:$B,Summary!$C310)</f>
        <v>0</v>
      </c>
      <c r="H310" s="315">
        <f ca="1">SUMIFS(OFFSET('BPC Data'!$F:$F,0,Summary!H$2),'BPC Data'!$E:$E,Summary!$D310,'BPC Data'!$B:$B,Summary!$C310)</f>
        <v>0</v>
      </c>
      <c r="I310" s="18">
        <f ca="1">SUMIFS(OFFSET('BPC Data'!$F:$F,0,Summary!I$2),'BPC Data'!$E:$E,Summary!$D310,'BPC Data'!$B:$B,Summary!$C310)</f>
        <v>0</v>
      </c>
      <c r="J310" s="315">
        <f ca="1">SUMIFS(OFFSET('BPC Data'!$F:$F,0,Summary!J$2),'BPC Data'!$E:$E,Summary!$D310,'BPC Data'!$B:$B,Summary!$C310)</f>
        <v>0</v>
      </c>
      <c r="K310" s="18">
        <f ca="1">SUMIFS(OFFSET('BPC Data'!$F:$F,0,Summary!K$2),'BPC Data'!$E:$E,Summary!$D310,'BPC Data'!$B:$B,Summary!$C310)</f>
        <v>0</v>
      </c>
      <c r="L310" s="315">
        <f ca="1">SUMIFS(OFFSET('BPC Data'!$F:$F,0,Summary!L$2),'BPC Data'!$E:$E,Summary!$D310,'BPC Data'!$B:$B,Summary!$C310)</f>
        <v>0</v>
      </c>
      <c r="M310" s="18">
        <f ca="1">SUMIFS(OFFSET('BPC Data'!$F:$F,0,Summary!M$2),'BPC Data'!$E:$E,Summary!$D310,'BPC Data'!$B:$B,Summary!$C310)</f>
        <v>0</v>
      </c>
      <c r="N310" s="26">
        <f t="shared" ca="1" si="37"/>
        <v>0</v>
      </c>
    </row>
    <row r="311" spans="1:14" s="16" customFormat="1" hidden="1" outlineLevel="1">
      <c r="A311" s="16">
        <f t="shared" si="42"/>
        <v>28</v>
      </c>
      <c r="B311"/>
      <c r="C311">
        <f>$F306</f>
        <v>0</v>
      </c>
      <c r="D311" s="3" t="str">
        <f t="shared" si="39"/>
        <v>T_BAD_DEBT - Tenant Bad Debt Expense</v>
      </c>
      <c r="E311"/>
      <c r="F311" s="22" t="str">
        <f>_xll.EVDES(D311)</f>
        <v>Tenant Bad Debt Expense</v>
      </c>
      <c r="G311" s="18">
        <f ca="1">SUMIFS(OFFSET('BPC Data'!$F:$F,0,Summary!G$2),'BPC Data'!$E:$E,Summary!$D311,'BPC Data'!$B:$B,Summary!$C311)</f>
        <v>0</v>
      </c>
      <c r="H311" s="315">
        <f ca="1">SUMIFS(OFFSET('BPC Data'!$F:$F,0,Summary!H$2),'BPC Data'!$E:$E,Summary!$D311,'BPC Data'!$B:$B,Summary!$C311)</f>
        <v>0</v>
      </c>
      <c r="I311" s="18">
        <f ca="1">SUMIFS(OFFSET('BPC Data'!$F:$F,0,Summary!I$2),'BPC Data'!$E:$E,Summary!$D311,'BPC Data'!$B:$B,Summary!$C311)</f>
        <v>0</v>
      </c>
      <c r="J311" s="315">
        <f ca="1">SUMIFS(OFFSET('BPC Data'!$F:$F,0,Summary!J$2),'BPC Data'!$E:$E,Summary!$D311,'BPC Data'!$B:$B,Summary!$C311)</f>
        <v>0</v>
      </c>
      <c r="K311" s="18">
        <f ca="1">SUMIFS(OFFSET('BPC Data'!$F:$F,0,Summary!K$2),'BPC Data'!$E:$E,Summary!$D311,'BPC Data'!$B:$B,Summary!$C311)</f>
        <v>0</v>
      </c>
      <c r="L311" s="315">
        <f ca="1">SUMIFS(OFFSET('BPC Data'!$F:$F,0,Summary!L$2),'BPC Data'!$E:$E,Summary!$D311,'BPC Data'!$B:$B,Summary!$C311)</f>
        <v>0</v>
      </c>
      <c r="M311" s="18">
        <f ca="1">SUMIFS(OFFSET('BPC Data'!$F:$F,0,Summary!M$2),'BPC Data'!$E:$E,Summary!$D311,'BPC Data'!$B:$B,Summary!$C311)</f>
        <v>0</v>
      </c>
      <c r="N311" s="26">
        <f t="shared" ca="1" si="37"/>
        <v>0</v>
      </c>
    </row>
    <row r="312" spans="1:14" s="16" customFormat="1" hidden="1" outlineLevel="1">
      <c r="A312" s="16">
        <f t="shared" si="42"/>
        <v>28</v>
      </c>
      <c r="B312"/>
      <c r="C312">
        <f>$F306</f>
        <v>0</v>
      </c>
      <c r="D312" s="2" t="str">
        <f t="shared" si="39"/>
        <v>T_EBITDARM - EBITDARM</v>
      </c>
      <c r="E312"/>
      <c r="F312" s="22" t="str">
        <f>_xll.EVDES(D312)</f>
        <v>EBITDARM</v>
      </c>
      <c r="G312" s="18">
        <f ca="1">SUMIFS(OFFSET('BPC Data'!$F:$F,0,Summary!G$2),'BPC Data'!$E:$E,Summary!$D312,'BPC Data'!$B:$B,Summary!$C312)</f>
        <v>0</v>
      </c>
      <c r="H312" s="315">
        <f ca="1">SUMIFS(OFFSET('BPC Data'!$F:$F,0,Summary!H$2),'BPC Data'!$E:$E,Summary!$D312,'BPC Data'!$B:$B,Summary!$C312)</f>
        <v>0</v>
      </c>
      <c r="I312" s="18">
        <f ca="1">SUMIFS(OFFSET('BPC Data'!$F:$F,0,Summary!I$2),'BPC Data'!$E:$E,Summary!$D312,'BPC Data'!$B:$B,Summary!$C312)</f>
        <v>0</v>
      </c>
      <c r="J312" s="315">
        <f ca="1">SUMIFS(OFFSET('BPC Data'!$F:$F,0,Summary!J$2),'BPC Data'!$E:$E,Summary!$D312,'BPC Data'!$B:$B,Summary!$C312)</f>
        <v>0</v>
      </c>
      <c r="K312" s="18">
        <f ca="1">SUMIFS(OFFSET('BPC Data'!$F:$F,0,Summary!K$2),'BPC Data'!$E:$E,Summary!$D312,'BPC Data'!$B:$B,Summary!$C312)</f>
        <v>0</v>
      </c>
      <c r="L312" s="315">
        <f ca="1">SUMIFS(OFFSET('BPC Data'!$F:$F,0,Summary!L$2),'BPC Data'!$E:$E,Summary!$D312,'BPC Data'!$B:$B,Summary!$C312)</f>
        <v>0</v>
      </c>
      <c r="M312" s="18">
        <f ca="1">SUMIFS(OFFSET('BPC Data'!$F:$F,0,Summary!M$2),'BPC Data'!$E:$E,Summary!$D312,'BPC Data'!$B:$B,Summary!$C312)</f>
        <v>0</v>
      </c>
      <c r="N312" s="26">
        <f t="shared" ca="1" si="37"/>
        <v>0</v>
      </c>
    </row>
    <row r="313" spans="1:14" s="16" customFormat="1" hidden="1" outlineLevel="1">
      <c r="A313" s="16">
        <f t="shared" si="42"/>
        <v>28</v>
      </c>
      <c r="B313"/>
      <c r="C313">
        <f>$F306</f>
        <v>0</v>
      </c>
      <c r="D313" s="2" t="str">
        <f t="shared" si="39"/>
        <v>T_MGMT_FEE - Tenant Management Fee - Actual</v>
      </c>
      <c r="E313"/>
      <c r="F313" s="22" t="str">
        <f>_xll.EVDES(D313)</f>
        <v>Tenant Management Fee - Actual</v>
      </c>
      <c r="G313" s="18">
        <f ca="1">SUMIFS(OFFSET('BPC Data'!$F:$F,0,Summary!G$2),'BPC Data'!$E:$E,Summary!$D313,'BPC Data'!$B:$B,Summary!$C313)</f>
        <v>0</v>
      </c>
      <c r="H313" s="315">
        <f ca="1">SUMIFS(OFFSET('BPC Data'!$F:$F,0,Summary!H$2),'BPC Data'!$E:$E,Summary!$D313,'BPC Data'!$B:$B,Summary!$C313)</f>
        <v>0</v>
      </c>
      <c r="I313" s="18">
        <f ca="1">SUMIFS(OFFSET('BPC Data'!$F:$F,0,Summary!I$2),'BPC Data'!$E:$E,Summary!$D313,'BPC Data'!$B:$B,Summary!$C313)</f>
        <v>0</v>
      </c>
      <c r="J313" s="315">
        <f ca="1">SUMIFS(OFFSET('BPC Data'!$F:$F,0,Summary!J$2),'BPC Data'!$E:$E,Summary!$D313,'BPC Data'!$B:$B,Summary!$C313)</f>
        <v>0</v>
      </c>
      <c r="K313" s="18">
        <f ca="1">SUMIFS(OFFSET('BPC Data'!$F:$F,0,Summary!K$2),'BPC Data'!$E:$E,Summary!$D313,'BPC Data'!$B:$B,Summary!$C313)</f>
        <v>0</v>
      </c>
      <c r="L313" s="315">
        <f ca="1">SUMIFS(OFFSET('BPC Data'!$F:$F,0,Summary!L$2),'BPC Data'!$E:$E,Summary!$D313,'BPC Data'!$B:$B,Summary!$C313)</f>
        <v>0</v>
      </c>
      <c r="M313" s="18">
        <f ca="1">SUMIFS(OFFSET('BPC Data'!$F:$F,0,Summary!M$2),'BPC Data'!$E:$E,Summary!$D313,'BPC Data'!$B:$B,Summary!$C313)</f>
        <v>0</v>
      </c>
      <c r="N313" s="26">
        <f t="shared" ca="1" si="37"/>
        <v>0</v>
      </c>
    </row>
    <row r="314" spans="1:14" s="16" customFormat="1" hidden="1" outlineLevel="1">
      <c r="A314" s="16">
        <f t="shared" si="42"/>
        <v>28</v>
      </c>
      <c r="B314"/>
      <c r="C314">
        <f>$F306</f>
        <v>0</v>
      </c>
      <c r="D314" s="1" t="str">
        <f t="shared" si="39"/>
        <v>T_EBITDAR - EBITDAR</v>
      </c>
      <c r="E314"/>
      <c r="F314" s="22" t="str">
        <f>_xll.EVDES(D314)</f>
        <v>EBITDAR</v>
      </c>
      <c r="G314" s="18">
        <f ca="1">SUMIFS(OFFSET('BPC Data'!$F:$F,0,Summary!G$2),'BPC Data'!$E:$E,Summary!$D314,'BPC Data'!$B:$B,Summary!$C314)</f>
        <v>0</v>
      </c>
      <c r="H314" s="315">
        <f ca="1">SUMIFS(OFFSET('BPC Data'!$F:$F,0,Summary!H$2),'BPC Data'!$E:$E,Summary!$D314,'BPC Data'!$B:$B,Summary!$C314)</f>
        <v>0</v>
      </c>
      <c r="I314" s="18">
        <f ca="1">SUMIFS(OFFSET('BPC Data'!$F:$F,0,Summary!I$2),'BPC Data'!$E:$E,Summary!$D314,'BPC Data'!$B:$B,Summary!$C314)</f>
        <v>0</v>
      </c>
      <c r="J314" s="315">
        <f ca="1">SUMIFS(OFFSET('BPC Data'!$F:$F,0,Summary!J$2),'BPC Data'!$E:$E,Summary!$D314,'BPC Data'!$B:$B,Summary!$C314)</f>
        <v>0</v>
      </c>
      <c r="K314" s="18">
        <f ca="1">SUMIFS(OFFSET('BPC Data'!$F:$F,0,Summary!K$2),'BPC Data'!$E:$E,Summary!$D314,'BPC Data'!$B:$B,Summary!$C314)</f>
        <v>0</v>
      </c>
      <c r="L314" s="315">
        <f ca="1">SUMIFS(OFFSET('BPC Data'!$F:$F,0,Summary!L$2),'BPC Data'!$E:$E,Summary!$D314,'BPC Data'!$B:$B,Summary!$C314)</f>
        <v>0</v>
      </c>
      <c r="M314" s="18">
        <f ca="1">SUMIFS(OFFSET('BPC Data'!$F:$F,0,Summary!M$2),'BPC Data'!$E:$E,Summary!$D314,'BPC Data'!$B:$B,Summary!$C314)</f>
        <v>0</v>
      </c>
      <c r="N314" s="26">
        <f t="shared" ca="1" si="37"/>
        <v>0</v>
      </c>
    </row>
    <row r="315" spans="1:14" s="16" customFormat="1" hidden="1" outlineLevel="1">
      <c r="A315" s="16">
        <f t="shared" si="42"/>
        <v>28</v>
      </c>
      <c r="B315"/>
      <c r="C315">
        <f>$F306</f>
        <v>0</v>
      </c>
      <c r="D315" s="1" t="str">
        <f t="shared" si="39"/>
        <v>T_RENT_EXP - Tenant Rent Expense</v>
      </c>
      <c r="E315"/>
      <c r="F315" s="22" t="str">
        <f>_xll.EVDES(D315)</f>
        <v>Tenant Rent Expense</v>
      </c>
      <c r="G315" s="18">
        <f ca="1">SUMIFS(OFFSET('BPC Data'!$F:$F,0,Summary!G$2),'BPC Data'!$E:$E,Summary!$D315,'BPC Data'!$B:$B,Summary!$C315)</f>
        <v>0</v>
      </c>
      <c r="H315" s="315">
        <f ca="1">SUMIFS(OFFSET('BPC Data'!$F:$F,0,Summary!H$2),'BPC Data'!$E:$E,Summary!$D315,'BPC Data'!$B:$B,Summary!$C315)</f>
        <v>0</v>
      </c>
      <c r="I315" s="18">
        <f ca="1">SUMIFS(OFFSET('BPC Data'!$F:$F,0,Summary!I$2),'BPC Data'!$E:$E,Summary!$D315,'BPC Data'!$B:$B,Summary!$C315)</f>
        <v>0</v>
      </c>
      <c r="J315" s="315">
        <f ca="1">SUMIFS(OFFSET('BPC Data'!$F:$F,0,Summary!J$2),'BPC Data'!$E:$E,Summary!$D315,'BPC Data'!$B:$B,Summary!$C315)</f>
        <v>0</v>
      </c>
      <c r="K315" s="18">
        <f ca="1">SUMIFS(OFFSET('BPC Data'!$F:$F,0,Summary!K$2),'BPC Data'!$E:$E,Summary!$D315,'BPC Data'!$B:$B,Summary!$C315)</f>
        <v>0</v>
      </c>
      <c r="L315" s="315">
        <f ca="1">SUMIFS(OFFSET('BPC Data'!$F:$F,0,Summary!L$2),'BPC Data'!$E:$E,Summary!$D315,'BPC Data'!$B:$B,Summary!$C315)</f>
        <v>0</v>
      </c>
      <c r="M315" s="18">
        <f ca="1">SUMIFS(OFFSET('BPC Data'!$F:$F,0,Summary!M$2),'BPC Data'!$E:$E,Summary!$D315,'BPC Data'!$B:$B,Summary!$C315)</f>
        <v>0</v>
      </c>
      <c r="N315" s="26">
        <f t="shared" ca="1" si="37"/>
        <v>0</v>
      </c>
    </row>
    <row r="316" spans="1:14" s="16" customFormat="1" hidden="1" outlineLevel="1">
      <c r="A316" s="16">
        <f t="shared" si="42"/>
        <v>28</v>
      </c>
      <c r="B316"/>
      <c r="C316"/>
      <c r="D316" s="1" t="str">
        <f t="shared" si="39"/>
        <v>x</v>
      </c>
      <c r="E316"/>
      <c r="F316" s="22" t="s">
        <v>0</v>
      </c>
      <c r="G316" s="12">
        <f ca="1">SUMIFS(OFFSET('BPC Data'!$F:$F,0,Summary!G$2),'BPC Data'!$E:$E,Summary!$D316,'BPC Data'!$B:$B,Summary!$C316)</f>
        <v>0</v>
      </c>
      <c r="H316" s="316">
        <f ca="1">SUMIFS(OFFSET('BPC Data'!$F:$F,0,Summary!H$2),'BPC Data'!$E:$E,Summary!$D316,'BPC Data'!$B:$B,Summary!$C316)</f>
        <v>0</v>
      </c>
      <c r="I316" s="12">
        <f ca="1">SUMIFS(OFFSET('BPC Data'!$F:$F,0,Summary!I$2),'BPC Data'!$E:$E,Summary!$D316,'BPC Data'!$B:$B,Summary!$C316)</f>
        <v>0</v>
      </c>
      <c r="J316" s="316">
        <f ca="1">SUMIFS(OFFSET('BPC Data'!$F:$F,0,Summary!J$2),'BPC Data'!$E:$E,Summary!$D316,'BPC Data'!$B:$B,Summary!$C316)</f>
        <v>0</v>
      </c>
      <c r="K316" s="12">
        <f ca="1">SUMIFS(OFFSET('BPC Data'!$F:$F,0,Summary!K$2),'BPC Data'!$E:$E,Summary!$D316,'BPC Data'!$B:$B,Summary!$C316)</f>
        <v>0</v>
      </c>
      <c r="L316" s="316">
        <f ca="1">SUMIFS(OFFSET('BPC Data'!$F:$F,0,Summary!L$2),'BPC Data'!$E:$E,Summary!$D316,'BPC Data'!$B:$B,Summary!$C316)</f>
        <v>0</v>
      </c>
      <c r="M316" s="12">
        <f ca="1">SUMIFS(OFFSET('BPC Data'!$F:$F,0,Summary!M$2),'BPC Data'!$E:$E,Summary!$D316,'BPC Data'!$B:$B,Summary!$C316)</f>
        <v>0</v>
      </c>
      <c r="N316" s="26">
        <f t="shared" ca="1" si="37"/>
        <v>0</v>
      </c>
    </row>
    <row r="317" spans="1:14" s="16" customFormat="1" hidden="1" outlineLevel="1">
      <c r="A317" s="16">
        <f>IF(AND(D317&lt;&gt;"",C317=""),A316+1,A316)</f>
        <v>29</v>
      </c>
      <c r="B317" s="5"/>
      <c r="C317" s="5"/>
      <c r="D317" s="5" t="str">
        <f t="shared" si="39"/>
        <v>x</v>
      </c>
      <c r="E317" s="5"/>
      <c r="F317" s="21">
        <f>INDEX(PropertyList!$D:$D,MATCH(Summary!$A317,PropertyList!$C:$C,0))</f>
        <v>0</v>
      </c>
      <c r="G317" s="11">
        <f ca="1">SUMIFS(OFFSET('BPC Data'!$F:$F,0,Summary!G$2),'BPC Data'!$E:$E,Summary!$D317,'BPC Data'!$B:$B,Summary!$C317)</f>
        <v>0</v>
      </c>
      <c r="H317" s="314">
        <f ca="1">SUMIFS(OFFSET('BPC Data'!$F:$F,0,Summary!H$2),'BPC Data'!$E:$E,Summary!$D317,'BPC Data'!$B:$B,Summary!$C317)</f>
        <v>0</v>
      </c>
      <c r="I317" s="11">
        <f ca="1">SUMIFS(OFFSET('BPC Data'!$F:$F,0,Summary!I$2),'BPC Data'!$E:$E,Summary!$D317,'BPC Data'!$B:$B,Summary!$C317)</f>
        <v>0</v>
      </c>
      <c r="J317" s="314">
        <f ca="1">SUMIFS(OFFSET('BPC Data'!$F:$F,0,Summary!J$2),'BPC Data'!$E:$E,Summary!$D317,'BPC Data'!$B:$B,Summary!$C317)</f>
        <v>0</v>
      </c>
      <c r="K317" s="11">
        <f ca="1">SUMIFS(OFFSET('BPC Data'!$F:$F,0,Summary!K$2),'BPC Data'!$E:$E,Summary!$D317,'BPC Data'!$B:$B,Summary!$C317)</f>
        <v>0</v>
      </c>
      <c r="L317" s="314">
        <f ca="1">SUMIFS(OFFSET('BPC Data'!$F:$F,0,Summary!L$2),'BPC Data'!$E:$E,Summary!$D317,'BPC Data'!$B:$B,Summary!$C317)</f>
        <v>0</v>
      </c>
      <c r="M317" s="11">
        <f ca="1">SUMIFS(OFFSET('BPC Data'!$F:$F,0,Summary!M$2),'BPC Data'!$E:$E,Summary!$D317,'BPC Data'!$B:$B,Summary!$C317)</f>
        <v>0</v>
      </c>
      <c r="N317" s="26">
        <f t="shared" ca="1" si="37"/>
        <v>0</v>
      </c>
    </row>
    <row r="318" spans="1:14" s="16" customFormat="1" hidden="1" outlineLevel="1">
      <c r="A318" s="16">
        <f>IF(AND(F318&lt;&gt;"",D318=""),A317+1,A317)</f>
        <v>29</v>
      </c>
      <c r="C318">
        <f>$F317</f>
        <v>0</v>
      </c>
      <c r="D318" s="3" t="str">
        <f t="shared" si="39"/>
        <v>PAY_PAT_DAYS - Total Payor Patient Days</v>
      </c>
      <c r="F318" s="22" t="str">
        <f>_xll.EVDES(D318)</f>
        <v>Total Payor Patient Days</v>
      </c>
      <c r="G318" s="18">
        <f ca="1">SUMIFS(OFFSET('BPC Data'!$F:$F,0,Summary!G$2),'BPC Data'!$E:$E,Summary!$D318,'BPC Data'!$B:$B,Summary!$C318)</f>
        <v>0</v>
      </c>
      <c r="H318" s="315">
        <f ca="1">SUMIFS(OFFSET('BPC Data'!$F:$F,0,Summary!H$2),'BPC Data'!$E:$E,Summary!$D318,'BPC Data'!$B:$B,Summary!$C318)</f>
        <v>0</v>
      </c>
      <c r="I318" s="18">
        <f ca="1">SUMIFS(OFFSET('BPC Data'!$F:$F,0,Summary!I$2),'BPC Data'!$E:$E,Summary!$D318,'BPC Data'!$B:$B,Summary!$C318)</f>
        <v>0</v>
      </c>
      <c r="J318" s="315">
        <f ca="1">SUMIFS(OFFSET('BPC Data'!$F:$F,0,Summary!J$2),'BPC Data'!$E:$E,Summary!$D318,'BPC Data'!$B:$B,Summary!$C318)</f>
        <v>0</v>
      </c>
      <c r="K318" s="18">
        <f ca="1">SUMIFS(OFFSET('BPC Data'!$F:$F,0,Summary!K$2),'BPC Data'!$E:$E,Summary!$D318,'BPC Data'!$B:$B,Summary!$C318)</f>
        <v>0</v>
      </c>
      <c r="L318" s="315">
        <f ca="1">SUMIFS(OFFSET('BPC Data'!$F:$F,0,Summary!L$2),'BPC Data'!$E:$E,Summary!$D318,'BPC Data'!$B:$B,Summary!$C318)</f>
        <v>0</v>
      </c>
      <c r="M318" s="18">
        <f ca="1">SUMIFS(OFFSET('BPC Data'!$F:$F,0,Summary!M$2),'BPC Data'!$E:$E,Summary!$D318,'BPC Data'!$B:$B,Summary!$C318)</f>
        <v>0</v>
      </c>
      <c r="N318" s="26">
        <f t="shared" ca="1" si="37"/>
        <v>0</v>
      </c>
    </row>
    <row r="319" spans="1:14" s="16" customFormat="1" hidden="1" outlineLevel="1">
      <c r="A319" s="16">
        <f t="shared" ref="A319:A327" si="43">IF(AND(F319&lt;&gt;"",D319=""),A318+1,A318)</f>
        <v>29</v>
      </c>
      <c r="C319">
        <f>$F317</f>
        <v>0</v>
      </c>
      <c r="D319" s="3" t="str">
        <f t="shared" si="39"/>
        <v>A_BEDS_TOTAL - Total Available Beds</v>
      </c>
      <c r="F319" s="22" t="str">
        <f>_xll.EVDES(D319)</f>
        <v>Total Available Beds</v>
      </c>
      <c r="G319" s="18">
        <f ca="1">SUMIFS(OFFSET('BPC Data'!$F:$F,0,Summary!G$2),'BPC Data'!$E:$E,Summary!$D319,'BPC Data'!$B:$B,Summary!$C319)</f>
        <v>0</v>
      </c>
      <c r="H319" s="315">
        <f ca="1">SUMIFS(OFFSET('BPC Data'!$F:$F,0,Summary!H$2),'BPC Data'!$E:$E,Summary!$D319,'BPC Data'!$B:$B,Summary!$C319)</f>
        <v>0</v>
      </c>
      <c r="I319" s="18">
        <f ca="1">SUMIFS(OFFSET('BPC Data'!$F:$F,0,Summary!I$2),'BPC Data'!$E:$E,Summary!$D319,'BPC Data'!$B:$B,Summary!$C319)</f>
        <v>0</v>
      </c>
      <c r="J319" s="315">
        <f ca="1">SUMIFS(OFFSET('BPC Data'!$F:$F,0,Summary!J$2),'BPC Data'!$E:$E,Summary!$D319,'BPC Data'!$B:$B,Summary!$C319)</f>
        <v>0</v>
      </c>
      <c r="K319" s="18">
        <f ca="1">SUMIFS(OFFSET('BPC Data'!$F:$F,0,Summary!K$2),'BPC Data'!$E:$E,Summary!$D319,'BPC Data'!$B:$B,Summary!$C319)</f>
        <v>0</v>
      </c>
      <c r="L319" s="315">
        <f ca="1">SUMIFS(OFFSET('BPC Data'!$F:$F,0,Summary!L$2),'BPC Data'!$E:$E,Summary!$D319,'BPC Data'!$B:$B,Summary!$C319)</f>
        <v>0</v>
      </c>
      <c r="M319" s="18">
        <f ca="1">SUMIFS(OFFSET('BPC Data'!$F:$F,0,Summary!M$2),'BPC Data'!$E:$E,Summary!$D319,'BPC Data'!$B:$B,Summary!$C319)</f>
        <v>0</v>
      </c>
      <c r="N319" s="26">
        <f t="shared" ca="1" si="37"/>
        <v>0</v>
      </c>
    </row>
    <row r="320" spans="1:14" s="16" customFormat="1" hidden="1" outlineLevel="1">
      <c r="A320" s="16">
        <f t="shared" si="43"/>
        <v>29</v>
      </c>
      <c r="B320"/>
      <c r="C320">
        <f>$F317</f>
        <v>0</v>
      </c>
      <c r="D320" s="3" t="str">
        <f t="shared" si="39"/>
        <v>T_REVENUES - Total Tenant Revenues</v>
      </c>
      <c r="E320"/>
      <c r="F320" s="22" t="str">
        <f>_xll.EVDES(D320)</f>
        <v>Total Tenant Revenues</v>
      </c>
      <c r="G320" s="18">
        <f ca="1">SUMIFS(OFFSET('BPC Data'!$F:$F,0,Summary!G$2),'BPC Data'!$E:$E,Summary!$D320,'BPC Data'!$B:$B,Summary!$C320)</f>
        <v>0</v>
      </c>
      <c r="H320" s="315">
        <f ca="1">SUMIFS(OFFSET('BPC Data'!$F:$F,0,Summary!H$2),'BPC Data'!$E:$E,Summary!$D320,'BPC Data'!$B:$B,Summary!$C320)</f>
        <v>0</v>
      </c>
      <c r="I320" s="18">
        <f ca="1">SUMIFS(OFFSET('BPC Data'!$F:$F,0,Summary!I$2),'BPC Data'!$E:$E,Summary!$D320,'BPC Data'!$B:$B,Summary!$C320)</f>
        <v>0</v>
      </c>
      <c r="J320" s="315">
        <f ca="1">SUMIFS(OFFSET('BPC Data'!$F:$F,0,Summary!J$2),'BPC Data'!$E:$E,Summary!$D320,'BPC Data'!$B:$B,Summary!$C320)</f>
        <v>0</v>
      </c>
      <c r="K320" s="18">
        <f ca="1">SUMIFS(OFFSET('BPC Data'!$F:$F,0,Summary!K$2),'BPC Data'!$E:$E,Summary!$D320,'BPC Data'!$B:$B,Summary!$C320)</f>
        <v>0</v>
      </c>
      <c r="L320" s="315">
        <f ca="1">SUMIFS(OFFSET('BPC Data'!$F:$F,0,Summary!L$2),'BPC Data'!$E:$E,Summary!$D320,'BPC Data'!$B:$B,Summary!$C320)</f>
        <v>0</v>
      </c>
      <c r="M320" s="18">
        <f ca="1">SUMIFS(OFFSET('BPC Data'!$F:$F,0,Summary!M$2),'BPC Data'!$E:$E,Summary!$D320,'BPC Data'!$B:$B,Summary!$C320)</f>
        <v>0</v>
      </c>
      <c r="N320" s="26">
        <f t="shared" ca="1" si="37"/>
        <v>0</v>
      </c>
    </row>
    <row r="321" spans="1:14" s="16" customFormat="1" hidden="1" outlineLevel="1">
      <c r="A321" s="16">
        <f t="shared" si="43"/>
        <v>29</v>
      </c>
      <c r="B321"/>
      <c r="C321">
        <f>$F317</f>
        <v>0</v>
      </c>
      <c r="D321" s="3" t="str">
        <f t="shared" si="39"/>
        <v>T_OPEX - Tenant Operating Expenses</v>
      </c>
      <c r="E321"/>
      <c r="F321" s="22" t="str">
        <f>_xll.EVDES(D321)</f>
        <v>Tenant Operating Expenses</v>
      </c>
      <c r="G321" s="18">
        <f ca="1">SUMIFS(OFFSET('BPC Data'!$F:$F,0,Summary!G$2),'BPC Data'!$E:$E,Summary!$D321,'BPC Data'!$B:$B,Summary!$C321)</f>
        <v>0</v>
      </c>
      <c r="H321" s="315">
        <f ca="1">SUMIFS(OFFSET('BPC Data'!$F:$F,0,Summary!H$2),'BPC Data'!$E:$E,Summary!$D321,'BPC Data'!$B:$B,Summary!$C321)</f>
        <v>0</v>
      </c>
      <c r="I321" s="18">
        <f ca="1">SUMIFS(OFFSET('BPC Data'!$F:$F,0,Summary!I$2),'BPC Data'!$E:$E,Summary!$D321,'BPC Data'!$B:$B,Summary!$C321)</f>
        <v>0</v>
      </c>
      <c r="J321" s="315">
        <f ca="1">SUMIFS(OFFSET('BPC Data'!$F:$F,0,Summary!J$2),'BPC Data'!$E:$E,Summary!$D321,'BPC Data'!$B:$B,Summary!$C321)</f>
        <v>0</v>
      </c>
      <c r="K321" s="18">
        <f ca="1">SUMIFS(OFFSET('BPC Data'!$F:$F,0,Summary!K$2),'BPC Data'!$E:$E,Summary!$D321,'BPC Data'!$B:$B,Summary!$C321)</f>
        <v>0</v>
      </c>
      <c r="L321" s="315">
        <f ca="1">SUMIFS(OFFSET('BPC Data'!$F:$F,0,Summary!L$2),'BPC Data'!$E:$E,Summary!$D321,'BPC Data'!$B:$B,Summary!$C321)</f>
        <v>0</v>
      </c>
      <c r="M321" s="18">
        <f ca="1">SUMIFS(OFFSET('BPC Data'!$F:$F,0,Summary!M$2),'BPC Data'!$E:$E,Summary!$D321,'BPC Data'!$B:$B,Summary!$C321)</f>
        <v>0</v>
      </c>
      <c r="N321" s="26">
        <f t="shared" ca="1" si="37"/>
        <v>0</v>
      </c>
    </row>
    <row r="322" spans="1:14" s="16" customFormat="1" hidden="1" outlineLevel="1">
      <c r="A322" s="16">
        <f t="shared" si="43"/>
        <v>29</v>
      </c>
      <c r="B322"/>
      <c r="C322">
        <f>$F317</f>
        <v>0</v>
      </c>
      <c r="D322" s="3" t="str">
        <f t="shared" si="39"/>
        <v>T_BAD_DEBT - Tenant Bad Debt Expense</v>
      </c>
      <c r="E322"/>
      <c r="F322" s="22" t="str">
        <f>_xll.EVDES(D322)</f>
        <v>Tenant Bad Debt Expense</v>
      </c>
      <c r="G322" s="18">
        <f ca="1">SUMIFS(OFFSET('BPC Data'!$F:$F,0,Summary!G$2),'BPC Data'!$E:$E,Summary!$D322,'BPC Data'!$B:$B,Summary!$C322)</f>
        <v>0</v>
      </c>
      <c r="H322" s="315">
        <f ca="1">SUMIFS(OFFSET('BPC Data'!$F:$F,0,Summary!H$2),'BPC Data'!$E:$E,Summary!$D322,'BPC Data'!$B:$B,Summary!$C322)</f>
        <v>0</v>
      </c>
      <c r="I322" s="18">
        <f ca="1">SUMIFS(OFFSET('BPC Data'!$F:$F,0,Summary!I$2),'BPC Data'!$E:$E,Summary!$D322,'BPC Data'!$B:$B,Summary!$C322)</f>
        <v>0</v>
      </c>
      <c r="J322" s="315">
        <f ca="1">SUMIFS(OFFSET('BPC Data'!$F:$F,0,Summary!J$2),'BPC Data'!$E:$E,Summary!$D322,'BPC Data'!$B:$B,Summary!$C322)</f>
        <v>0</v>
      </c>
      <c r="K322" s="18">
        <f ca="1">SUMIFS(OFFSET('BPC Data'!$F:$F,0,Summary!K$2),'BPC Data'!$E:$E,Summary!$D322,'BPC Data'!$B:$B,Summary!$C322)</f>
        <v>0</v>
      </c>
      <c r="L322" s="315">
        <f ca="1">SUMIFS(OFFSET('BPC Data'!$F:$F,0,Summary!L$2),'BPC Data'!$E:$E,Summary!$D322,'BPC Data'!$B:$B,Summary!$C322)</f>
        <v>0</v>
      </c>
      <c r="M322" s="18">
        <f ca="1">SUMIFS(OFFSET('BPC Data'!$F:$F,0,Summary!M$2),'BPC Data'!$E:$E,Summary!$D322,'BPC Data'!$B:$B,Summary!$C322)</f>
        <v>0</v>
      </c>
      <c r="N322" s="26">
        <f t="shared" ca="1" si="37"/>
        <v>0</v>
      </c>
    </row>
    <row r="323" spans="1:14" s="16" customFormat="1" hidden="1" outlineLevel="1">
      <c r="A323" s="16">
        <f t="shared" si="43"/>
        <v>29</v>
      </c>
      <c r="B323"/>
      <c r="C323">
        <f>$F317</f>
        <v>0</v>
      </c>
      <c r="D323" s="2" t="str">
        <f t="shared" si="39"/>
        <v>T_EBITDARM - EBITDARM</v>
      </c>
      <c r="E323"/>
      <c r="F323" s="22" t="str">
        <f>_xll.EVDES(D323)</f>
        <v>EBITDARM</v>
      </c>
      <c r="G323" s="18">
        <f ca="1">SUMIFS(OFFSET('BPC Data'!$F:$F,0,Summary!G$2),'BPC Data'!$E:$E,Summary!$D323,'BPC Data'!$B:$B,Summary!$C323)</f>
        <v>0</v>
      </c>
      <c r="H323" s="315">
        <f ca="1">SUMIFS(OFFSET('BPC Data'!$F:$F,0,Summary!H$2),'BPC Data'!$E:$E,Summary!$D323,'BPC Data'!$B:$B,Summary!$C323)</f>
        <v>0</v>
      </c>
      <c r="I323" s="18">
        <f ca="1">SUMIFS(OFFSET('BPC Data'!$F:$F,0,Summary!I$2),'BPC Data'!$E:$E,Summary!$D323,'BPC Data'!$B:$B,Summary!$C323)</f>
        <v>0</v>
      </c>
      <c r="J323" s="315">
        <f ca="1">SUMIFS(OFFSET('BPC Data'!$F:$F,0,Summary!J$2),'BPC Data'!$E:$E,Summary!$D323,'BPC Data'!$B:$B,Summary!$C323)</f>
        <v>0</v>
      </c>
      <c r="K323" s="18">
        <f ca="1">SUMIFS(OFFSET('BPC Data'!$F:$F,0,Summary!K$2),'BPC Data'!$E:$E,Summary!$D323,'BPC Data'!$B:$B,Summary!$C323)</f>
        <v>0</v>
      </c>
      <c r="L323" s="315">
        <f ca="1">SUMIFS(OFFSET('BPC Data'!$F:$F,0,Summary!L$2),'BPC Data'!$E:$E,Summary!$D323,'BPC Data'!$B:$B,Summary!$C323)</f>
        <v>0</v>
      </c>
      <c r="M323" s="18">
        <f ca="1">SUMIFS(OFFSET('BPC Data'!$F:$F,0,Summary!M$2),'BPC Data'!$E:$E,Summary!$D323,'BPC Data'!$B:$B,Summary!$C323)</f>
        <v>0</v>
      </c>
      <c r="N323" s="26">
        <f t="shared" ca="1" si="37"/>
        <v>0</v>
      </c>
    </row>
    <row r="324" spans="1:14" s="16" customFormat="1" hidden="1" outlineLevel="1">
      <c r="A324" s="16">
        <f t="shared" si="43"/>
        <v>29</v>
      </c>
      <c r="B324"/>
      <c r="C324">
        <f>$F317</f>
        <v>0</v>
      </c>
      <c r="D324" s="2" t="str">
        <f t="shared" si="39"/>
        <v>T_MGMT_FEE - Tenant Management Fee - Actual</v>
      </c>
      <c r="E324"/>
      <c r="F324" s="22" t="str">
        <f>_xll.EVDES(D324)</f>
        <v>Tenant Management Fee - Actual</v>
      </c>
      <c r="G324" s="18">
        <f ca="1">SUMIFS(OFFSET('BPC Data'!$F:$F,0,Summary!G$2),'BPC Data'!$E:$E,Summary!$D324,'BPC Data'!$B:$B,Summary!$C324)</f>
        <v>0</v>
      </c>
      <c r="H324" s="315">
        <f ca="1">SUMIFS(OFFSET('BPC Data'!$F:$F,0,Summary!H$2),'BPC Data'!$E:$E,Summary!$D324,'BPC Data'!$B:$B,Summary!$C324)</f>
        <v>0</v>
      </c>
      <c r="I324" s="18">
        <f ca="1">SUMIFS(OFFSET('BPC Data'!$F:$F,0,Summary!I$2),'BPC Data'!$E:$E,Summary!$D324,'BPC Data'!$B:$B,Summary!$C324)</f>
        <v>0</v>
      </c>
      <c r="J324" s="315">
        <f ca="1">SUMIFS(OFFSET('BPC Data'!$F:$F,0,Summary!J$2),'BPC Data'!$E:$E,Summary!$D324,'BPC Data'!$B:$B,Summary!$C324)</f>
        <v>0</v>
      </c>
      <c r="K324" s="18">
        <f ca="1">SUMIFS(OFFSET('BPC Data'!$F:$F,0,Summary!K$2),'BPC Data'!$E:$E,Summary!$D324,'BPC Data'!$B:$B,Summary!$C324)</f>
        <v>0</v>
      </c>
      <c r="L324" s="315">
        <f ca="1">SUMIFS(OFFSET('BPC Data'!$F:$F,0,Summary!L$2),'BPC Data'!$E:$E,Summary!$D324,'BPC Data'!$B:$B,Summary!$C324)</f>
        <v>0</v>
      </c>
      <c r="M324" s="18">
        <f ca="1">SUMIFS(OFFSET('BPC Data'!$F:$F,0,Summary!M$2),'BPC Data'!$E:$E,Summary!$D324,'BPC Data'!$B:$B,Summary!$C324)</f>
        <v>0</v>
      </c>
      <c r="N324" s="26">
        <f t="shared" ca="1" si="37"/>
        <v>0</v>
      </c>
    </row>
    <row r="325" spans="1:14" s="16" customFormat="1" hidden="1" outlineLevel="1">
      <c r="A325" s="16">
        <f t="shared" si="43"/>
        <v>29</v>
      </c>
      <c r="B325"/>
      <c r="C325">
        <f>$F317</f>
        <v>0</v>
      </c>
      <c r="D325" s="1" t="str">
        <f t="shared" si="39"/>
        <v>T_EBITDAR - EBITDAR</v>
      </c>
      <c r="E325"/>
      <c r="F325" s="22" t="str">
        <f>_xll.EVDES(D325)</f>
        <v>EBITDAR</v>
      </c>
      <c r="G325" s="18">
        <f ca="1">SUMIFS(OFFSET('BPC Data'!$F:$F,0,Summary!G$2),'BPC Data'!$E:$E,Summary!$D325,'BPC Data'!$B:$B,Summary!$C325)</f>
        <v>0</v>
      </c>
      <c r="H325" s="315">
        <f ca="1">SUMIFS(OFFSET('BPC Data'!$F:$F,0,Summary!H$2),'BPC Data'!$E:$E,Summary!$D325,'BPC Data'!$B:$B,Summary!$C325)</f>
        <v>0</v>
      </c>
      <c r="I325" s="18">
        <f ca="1">SUMIFS(OFFSET('BPC Data'!$F:$F,0,Summary!I$2),'BPC Data'!$E:$E,Summary!$D325,'BPC Data'!$B:$B,Summary!$C325)</f>
        <v>0</v>
      </c>
      <c r="J325" s="315">
        <f ca="1">SUMIFS(OFFSET('BPC Data'!$F:$F,0,Summary!J$2),'BPC Data'!$E:$E,Summary!$D325,'BPC Data'!$B:$B,Summary!$C325)</f>
        <v>0</v>
      </c>
      <c r="K325" s="18">
        <f ca="1">SUMIFS(OFFSET('BPC Data'!$F:$F,0,Summary!K$2),'BPC Data'!$E:$E,Summary!$D325,'BPC Data'!$B:$B,Summary!$C325)</f>
        <v>0</v>
      </c>
      <c r="L325" s="315">
        <f ca="1">SUMIFS(OFFSET('BPC Data'!$F:$F,0,Summary!L$2),'BPC Data'!$E:$E,Summary!$D325,'BPC Data'!$B:$B,Summary!$C325)</f>
        <v>0</v>
      </c>
      <c r="M325" s="18">
        <f ca="1">SUMIFS(OFFSET('BPC Data'!$F:$F,0,Summary!M$2),'BPC Data'!$E:$E,Summary!$D325,'BPC Data'!$B:$B,Summary!$C325)</f>
        <v>0</v>
      </c>
      <c r="N325" s="26">
        <f t="shared" ca="1" si="37"/>
        <v>0</v>
      </c>
    </row>
    <row r="326" spans="1:14" s="16" customFormat="1" hidden="1" outlineLevel="1">
      <c r="A326" s="16">
        <f t="shared" si="43"/>
        <v>29</v>
      </c>
      <c r="B326"/>
      <c r="C326">
        <f>$F317</f>
        <v>0</v>
      </c>
      <c r="D326" s="1" t="str">
        <f t="shared" si="39"/>
        <v>T_RENT_EXP - Tenant Rent Expense</v>
      </c>
      <c r="E326"/>
      <c r="F326" s="22" t="str">
        <f>_xll.EVDES(D326)</f>
        <v>Tenant Rent Expense</v>
      </c>
      <c r="G326" s="18">
        <f ca="1">SUMIFS(OFFSET('BPC Data'!$F:$F,0,Summary!G$2),'BPC Data'!$E:$E,Summary!$D326,'BPC Data'!$B:$B,Summary!$C326)</f>
        <v>0</v>
      </c>
      <c r="H326" s="315">
        <f ca="1">SUMIFS(OFFSET('BPC Data'!$F:$F,0,Summary!H$2),'BPC Data'!$E:$E,Summary!$D326,'BPC Data'!$B:$B,Summary!$C326)</f>
        <v>0</v>
      </c>
      <c r="I326" s="18">
        <f ca="1">SUMIFS(OFFSET('BPC Data'!$F:$F,0,Summary!I$2),'BPC Data'!$E:$E,Summary!$D326,'BPC Data'!$B:$B,Summary!$C326)</f>
        <v>0</v>
      </c>
      <c r="J326" s="315">
        <f ca="1">SUMIFS(OFFSET('BPC Data'!$F:$F,0,Summary!J$2),'BPC Data'!$E:$E,Summary!$D326,'BPC Data'!$B:$B,Summary!$C326)</f>
        <v>0</v>
      </c>
      <c r="K326" s="18">
        <f ca="1">SUMIFS(OFFSET('BPC Data'!$F:$F,0,Summary!K$2),'BPC Data'!$E:$E,Summary!$D326,'BPC Data'!$B:$B,Summary!$C326)</f>
        <v>0</v>
      </c>
      <c r="L326" s="315">
        <f ca="1">SUMIFS(OFFSET('BPC Data'!$F:$F,0,Summary!L$2),'BPC Data'!$E:$E,Summary!$D326,'BPC Data'!$B:$B,Summary!$C326)</f>
        <v>0</v>
      </c>
      <c r="M326" s="18">
        <f ca="1">SUMIFS(OFFSET('BPC Data'!$F:$F,0,Summary!M$2),'BPC Data'!$E:$E,Summary!$D326,'BPC Data'!$B:$B,Summary!$C326)</f>
        <v>0</v>
      </c>
      <c r="N326" s="26">
        <f t="shared" ca="1" si="37"/>
        <v>0</v>
      </c>
    </row>
    <row r="327" spans="1:14" s="16" customFormat="1" hidden="1" outlineLevel="1">
      <c r="A327" s="16">
        <f t="shared" si="43"/>
        <v>29</v>
      </c>
      <c r="B327"/>
      <c r="C327"/>
      <c r="D327" s="1" t="str">
        <f t="shared" si="39"/>
        <v>x</v>
      </c>
      <c r="E327"/>
      <c r="F327" s="22" t="s">
        <v>0</v>
      </c>
      <c r="G327" s="12">
        <f ca="1">SUMIFS(OFFSET('BPC Data'!$F:$F,0,Summary!G$2),'BPC Data'!$E:$E,Summary!$D327,'BPC Data'!$B:$B,Summary!$C327)</f>
        <v>0</v>
      </c>
      <c r="H327" s="316">
        <f ca="1">SUMIFS(OFFSET('BPC Data'!$F:$F,0,Summary!H$2),'BPC Data'!$E:$E,Summary!$D327,'BPC Data'!$B:$B,Summary!$C327)</f>
        <v>0</v>
      </c>
      <c r="I327" s="12">
        <f ca="1">SUMIFS(OFFSET('BPC Data'!$F:$F,0,Summary!I$2),'BPC Data'!$E:$E,Summary!$D327,'BPC Data'!$B:$B,Summary!$C327)</f>
        <v>0</v>
      </c>
      <c r="J327" s="316">
        <f ca="1">SUMIFS(OFFSET('BPC Data'!$F:$F,0,Summary!J$2),'BPC Data'!$E:$E,Summary!$D327,'BPC Data'!$B:$B,Summary!$C327)</f>
        <v>0</v>
      </c>
      <c r="K327" s="12">
        <f ca="1">SUMIFS(OFFSET('BPC Data'!$F:$F,0,Summary!K$2),'BPC Data'!$E:$E,Summary!$D327,'BPC Data'!$B:$B,Summary!$C327)</f>
        <v>0</v>
      </c>
      <c r="L327" s="316">
        <f ca="1">SUMIFS(OFFSET('BPC Data'!$F:$F,0,Summary!L$2),'BPC Data'!$E:$E,Summary!$D327,'BPC Data'!$B:$B,Summary!$C327)</f>
        <v>0</v>
      </c>
      <c r="M327" s="12">
        <f ca="1">SUMIFS(OFFSET('BPC Data'!$F:$F,0,Summary!M$2),'BPC Data'!$E:$E,Summary!$D327,'BPC Data'!$B:$B,Summary!$C327)</f>
        <v>0</v>
      </c>
      <c r="N327" s="26">
        <f t="shared" ca="1" si="37"/>
        <v>0</v>
      </c>
    </row>
    <row r="328" spans="1:14" s="16" customFormat="1" hidden="1" outlineLevel="1">
      <c r="A328" s="16">
        <f>IF(AND(D328&lt;&gt;"",C328=""),A327+1,A327)</f>
        <v>30</v>
      </c>
      <c r="B328" s="5"/>
      <c r="C328" s="5"/>
      <c r="D328" s="5" t="str">
        <f t="shared" si="39"/>
        <v>x</v>
      </c>
      <c r="E328" s="5"/>
      <c r="F328" s="21">
        <f>INDEX(PropertyList!$D:$D,MATCH(Summary!$A328,PropertyList!$C:$C,0))</f>
        <v>0</v>
      </c>
      <c r="G328" s="11">
        <f ca="1">SUMIFS(OFFSET('BPC Data'!$F:$F,0,Summary!G$2),'BPC Data'!$E:$E,Summary!$D328,'BPC Data'!$B:$B,Summary!$C328)</f>
        <v>0</v>
      </c>
      <c r="H328" s="314">
        <f ca="1">SUMIFS(OFFSET('BPC Data'!$F:$F,0,Summary!H$2),'BPC Data'!$E:$E,Summary!$D328,'BPC Data'!$B:$B,Summary!$C328)</f>
        <v>0</v>
      </c>
      <c r="I328" s="11">
        <f ca="1">SUMIFS(OFFSET('BPC Data'!$F:$F,0,Summary!I$2),'BPC Data'!$E:$E,Summary!$D328,'BPC Data'!$B:$B,Summary!$C328)</f>
        <v>0</v>
      </c>
      <c r="J328" s="314">
        <f ca="1">SUMIFS(OFFSET('BPC Data'!$F:$F,0,Summary!J$2),'BPC Data'!$E:$E,Summary!$D328,'BPC Data'!$B:$B,Summary!$C328)</f>
        <v>0</v>
      </c>
      <c r="K328" s="11">
        <f ca="1">SUMIFS(OFFSET('BPC Data'!$F:$F,0,Summary!K$2),'BPC Data'!$E:$E,Summary!$D328,'BPC Data'!$B:$B,Summary!$C328)</f>
        <v>0</v>
      </c>
      <c r="L328" s="314">
        <f ca="1">SUMIFS(OFFSET('BPC Data'!$F:$F,0,Summary!L$2),'BPC Data'!$E:$E,Summary!$D328,'BPC Data'!$B:$B,Summary!$C328)</f>
        <v>0</v>
      </c>
      <c r="M328" s="11">
        <f ca="1">SUMIFS(OFFSET('BPC Data'!$F:$F,0,Summary!M$2),'BPC Data'!$E:$E,Summary!$D328,'BPC Data'!$B:$B,Summary!$C328)</f>
        <v>0</v>
      </c>
      <c r="N328" s="26">
        <f t="shared" ca="1" si="37"/>
        <v>0</v>
      </c>
    </row>
    <row r="329" spans="1:14" s="16" customFormat="1" hidden="1" outlineLevel="1">
      <c r="A329" s="16">
        <f>IF(AND(F329&lt;&gt;"",D329=""),A328+1,A328)</f>
        <v>30</v>
      </c>
      <c r="C329">
        <f>$F328</f>
        <v>0</v>
      </c>
      <c r="D329" s="3" t="str">
        <f t="shared" si="39"/>
        <v>PAY_PAT_DAYS - Total Payor Patient Days</v>
      </c>
      <c r="F329" s="22" t="str">
        <f>_xll.EVDES(D329)</f>
        <v>Total Payor Patient Days</v>
      </c>
      <c r="G329" s="18">
        <f ca="1">SUMIFS(OFFSET('BPC Data'!$F:$F,0,Summary!G$2),'BPC Data'!$E:$E,Summary!$D329,'BPC Data'!$B:$B,Summary!$C329)</f>
        <v>0</v>
      </c>
      <c r="H329" s="315">
        <f ca="1">SUMIFS(OFFSET('BPC Data'!$F:$F,0,Summary!H$2),'BPC Data'!$E:$E,Summary!$D329,'BPC Data'!$B:$B,Summary!$C329)</f>
        <v>0</v>
      </c>
      <c r="I329" s="18">
        <f ca="1">SUMIFS(OFFSET('BPC Data'!$F:$F,0,Summary!I$2),'BPC Data'!$E:$E,Summary!$D329,'BPC Data'!$B:$B,Summary!$C329)</f>
        <v>0</v>
      </c>
      <c r="J329" s="315">
        <f ca="1">SUMIFS(OFFSET('BPC Data'!$F:$F,0,Summary!J$2),'BPC Data'!$E:$E,Summary!$D329,'BPC Data'!$B:$B,Summary!$C329)</f>
        <v>0</v>
      </c>
      <c r="K329" s="18">
        <f ca="1">SUMIFS(OFFSET('BPC Data'!$F:$F,0,Summary!K$2),'BPC Data'!$E:$E,Summary!$D329,'BPC Data'!$B:$B,Summary!$C329)</f>
        <v>0</v>
      </c>
      <c r="L329" s="315">
        <f ca="1">SUMIFS(OFFSET('BPC Data'!$F:$F,0,Summary!L$2),'BPC Data'!$E:$E,Summary!$D329,'BPC Data'!$B:$B,Summary!$C329)</f>
        <v>0</v>
      </c>
      <c r="M329" s="18">
        <f ca="1">SUMIFS(OFFSET('BPC Data'!$F:$F,0,Summary!M$2),'BPC Data'!$E:$E,Summary!$D329,'BPC Data'!$B:$B,Summary!$C329)</f>
        <v>0</v>
      </c>
      <c r="N329" s="26">
        <f t="shared" ca="1" si="37"/>
        <v>0</v>
      </c>
    </row>
    <row r="330" spans="1:14" s="16" customFormat="1" hidden="1" outlineLevel="1">
      <c r="A330" s="16">
        <f t="shared" ref="A330:A338" si="44">IF(AND(F330&lt;&gt;"",D330=""),A329+1,A329)</f>
        <v>30</v>
      </c>
      <c r="C330">
        <f>$F328</f>
        <v>0</v>
      </c>
      <c r="D330" s="3" t="str">
        <f t="shared" si="39"/>
        <v>A_BEDS_TOTAL - Total Available Beds</v>
      </c>
      <c r="F330" s="22" t="str">
        <f>_xll.EVDES(D330)</f>
        <v>Total Available Beds</v>
      </c>
      <c r="G330" s="18">
        <f ca="1">SUMIFS(OFFSET('BPC Data'!$F:$F,0,Summary!G$2),'BPC Data'!$E:$E,Summary!$D330,'BPC Data'!$B:$B,Summary!$C330)</f>
        <v>0</v>
      </c>
      <c r="H330" s="315">
        <f ca="1">SUMIFS(OFFSET('BPC Data'!$F:$F,0,Summary!H$2),'BPC Data'!$E:$E,Summary!$D330,'BPC Data'!$B:$B,Summary!$C330)</f>
        <v>0</v>
      </c>
      <c r="I330" s="18">
        <f ca="1">SUMIFS(OFFSET('BPC Data'!$F:$F,0,Summary!I$2),'BPC Data'!$E:$E,Summary!$D330,'BPC Data'!$B:$B,Summary!$C330)</f>
        <v>0</v>
      </c>
      <c r="J330" s="315">
        <f ca="1">SUMIFS(OFFSET('BPC Data'!$F:$F,0,Summary!J$2),'BPC Data'!$E:$E,Summary!$D330,'BPC Data'!$B:$B,Summary!$C330)</f>
        <v>0</v>
      </c>
      <c r="K330" s="18">
        <f ca="1">SUMIFS(OFFSET('BPC Data'!$F:$F,0,Summary!K$2),'BPC Data'!$E:$E,Summary!$D330,'BPC Data'!$B:$B,Summary!$C330)</f>
        <v>0</v>
      </c>
      <c r="L330" s="315">
        <f ca="1">SUMIFS(OFFSET('BPC Data'!$F:$F,0,Summary!L$2),'BPC Data'!$E:$E,Summary!$D330,'BPC Data'!$B:$B,Summary!$C330)</f>
        <v>0</v>
      </c>
      <c r="M330" s="18">
        <f ca="1">SUMIFS(OFFSET('BPC Data'!$F:$F,0,Summary!M$2),'BPC Data'!$E:$E,Summary!$D330,'BPC Data'!$B:$B,Summary!$C330)</f>
        <v>0</v>
      </c>
      <c r="N330" s="26">
        <f t="shared" ref="N330:N393" ca="1" si="45">SUM(M330)</f>
        <v>0</v>
      </c>
    </row>
    <row r="331" spans="1:14" s="16" customFormat="1" hidden="1" outlineLevel="1">
      <c r="A331" s="16">
        <f t="shared" si="44"/>
        <v>30</v>
      </c>
      <c r="B331"/>
      <c r="C331">
        <f>$F328</f>
        <v>0</v>
      </c>
      <c r="D331" s="3" t="str">
        <f t="shared" si="39"/>
        <v>T_REVENUES - Total Tenant Revenues</v>
      </c>
      <c r="E331"/>
      <c r="F331" s="22" t="str">
        <f>_xll.EVDES(D331)</f>
        <v>Total Tenant Revenues</v>
      </c>
      <c r="G331" s="18">
        <f ca="1">SUMIFS(OFFSET('BPC Data'!$F:$F,0,Summary!G$2),'BPC Data'!$E:$E,Summary!$D331,'BPC Data'!$B:$B,Summary!$C331)</f>
        <v>0</v>
      </c>
      <c r="H331" s="315">
        <f ca="1">SUMIFS(OFFSET('BPC Data'!$F:$F,0,Summary!H$2),'BPC Data'!$E:$E,Summary!$D331,'BPC Data'!$B:$B,Summary!$C331)</f>
        <v>0</v>
      </c>
      <c r="I331" s="18">
        <f ca="1">SUMIFS(OFFSET('BPC Data'!$F:$F,0,Summary!I$2),'BPC Data'!$E:$E,Summary!$D331,'BPC Data'!$B:$B,Summary!$C331)</f>
        <v>0</v>
      </c>
      <c r="J331" s="315">
        <f ca="1">SUMIFS(OFFSET('BPC Data'!$F:$F,0,Summary!J$2),'BPC Data'!$E:$E,Summary!$D331,'BPC Data'!$B:$B,Summary!$C331)</f>
        <v>0</v>
      </c>
      <c r="K331" s="18">
        <f ca="1">SUMIFS(OFFSET('BPC Data'!$F:$F,0,Summary!K$2),'BPC Data'!$E:$E,Summary!$D331,'BPC Data'!$B:$B,Summary!$C331)</f>
        <v>0</v>
      </c>
      <c r="L331" s="315">
        <f ca="1">SUMIFS(OFFSET('BPC Data'!$F:$F,0,Summary!L$2),'BPC Data'!$E:$E,Summary!$D331,'BPC Data'!$B:$B,Summary!$C331)</f>
        <v>0</v>
      </c>
      <c r="M331" s="18">
        <f ca="1">SUMIFS(OFFSET('BPC Data'!$F:$F,0,Summary!M$2),'BPC Data'!$E:$E,Summary!$D331,'BPC Data'!$B:$B,Summary!$C331)</f>
        <v>0</v>
      </c>
      <c r="N331" s="26">
        <f t="shared" ca="1" si="45"/>
        <v>0</v>
      </c>
    </row>
    <row r="332" spans="1:14" s="16" customFormat="1" hidden="1" outlineLevel="1">
      <c r="A332" s="16">
        <f t="shared" si="44"/>
        <v>30</v>
      </c>
      <c r="B332"/>
      <c r="C332">
        <f>$F328</f>
        <v>0</v>
      </c>
      <c r="D332" s="3" t="str">
        <f t="shared" si="39"/>
        <v>T_OPEX - Tenant Operating Expenses</v>
      </c>
      <c r="E332"/>
      <c r="F332" s="22" t="str">
        <f>_xll.EVDES(D332)</f>
        <v>Tenant Operating Expenses</v>
      </c>
      <c r="G332" s="18">
        <f ca="1">SUMIFS(OFFSET('BPC Data'!$F:$F,0,Summary!G$2),'BPC Data'!$E:$E,Summary!$D332,'BPC Data'!$B:$B,Summary!$C332)</f>
        <v>0</v>
      </c>
      <c r="H332" s="315">
        <f ca="1">SUMIFS(OFFSET('BPC Data'!$F:$F,0,Summary!H$2),'BPC Data'!$E:$E,Summary!$D332,'BPC Data'!$B:$B,Summary!$C332)</f>
        <v>0</v>
      </c>
      <c r="I332" s="18">
        <f ca="1">SUMIFS(OFFSET('BPC Data'!$F:$F,0,Summary!I$2),'BPC Data'!$E:$E,Summary!$D332,'BPC Data'!$B:$B,Summary!$C332)</f>
        <v>0</v>
      </c>
      <c r="J332" s="315">
        <f ca="1">SUMIFS(OFFSET('BPC Data'!$F:$F,0,Summary!J$2),'BPC Data'!$E:$E,Summary!$D332,'BPC Data'!$B:$B,Summary!$C332)</f>
        <v>0</v>
      </c>
      <c r="K332" s="18">
        <f ca="1">SUMIFS(OFFSET('BPC Data'!$F:$F,0,Summary!K$2),'BPC Data'!$E:$E,Summary!$D332,'BPC Data'!$B:$B,Summary!$C332)</f>
        <v>0</v>
      </c>
      <c r="L332" s="315">
        <f ca="1">SUMIFS(OFFSET('BPC Data'!$F:$F,0,Summary!L$2),'BPC Data'!$E:$E,Summary!$D332,'BPC Data'!$B:$B,Summary!$C332)</f>
        <v>0</v>
      </c>
      <c r="M332" s="18">
        <f ca="1">SUMIFS(OFFSET('BPC Data'!$F:$F,0,Summary!M$2),'BPC Data'!$E:$E,Summary!$D332,'BPC Data'!$B:$B,Summary!$C332)</f>
        <v>0</v>
      </c>
      <c r="N332" s="26">
        <f t="shared" ca="1" si="45"/>
        <v>0</v>
      </c>
    </row>
    <row r="333" spans="1:14" s="16" customFormat="1" hidden="1" outlineLevel="1">
      <c r="A333" s="16">
        <f t="shared" si="44"/>
        <v>30</v>
      </c>
      <c r="B333"/>
      <c r="C333">
        <f>$F328</f>
        <v>0</v>
      </c>
      <c r="D333" s="3" t="str">
        <f t="shared" si="39"/>
        <v>T_BAD_DEBT - Tenant Bad Debt Expense</v>
      </c>
      <c r="E333"/>
      <c r="F333" s="22" t="str">
        <f>_xll.EVDES(D333)</f>
        <v>Tenant Bad Debt Expense</v>
      </c>
      <c r="G333" s="18">
        <f ca="1">SUMIFS(OFFSET('BPC Data'!$F:$F,0,Summary!G$2),'BPC Data'!$E:$E,Summary!$D333,'BPC Data'!$B:$B,Summary!$C333)</f>
        <v>0</v>
      </c>
      <c r="H333" s="315">
        <f ca="1">SUMIFS(OFFSET('BPC Data'!$F:$F,0,Summary!H$2),'BPC Data'!$E:$E,Summary!$D333,'BPC Data'!$B:$B,Summary!$C333)</f>
        <v>0</v>
      </c>
      <c r="I333" s="18">
        <f ca="1">SUMIFS(OFFSET('BPC Data'!$F:$F,0,Summary!I$2),'BPC Data'!$E:$E,Summary!$D333,'BPC Data'!$B:$B,Summary!$C333)</f>
        <v>0</v>
      </c>
      <c r="J333" s="315">
        <f ca="1">SUMIFS(OFFSET('BPC Data'!$F:$F,0,Summary!J$2),'BPC Data'!$E:$E,Summary!$D333,'BPC Data'!$B:$B,Summary!$C333)</f>
        <v>0</v>
      </c>
      <c r="K333" s="18">
        <f ca="1">SUMIFS(OFFSET('BPC Data'!$F:$F,0,Summary!K$2),'BPC Data'!$E:$E,Summary!$D333,'BPC Data'!$B:$B,Summary!$C333)</f>
        <v>0</v>
      </c>
      <c r="L333" s="315">
        <f ca="1">SUMIFS(OFFSET('BPC Data'!$F:$F,0,Summary!L$2),'BPC Data'!$E:$E,Summary!$D333,'BPC Data'!$B:$B,Summary!$C333)</f>
        <v>0</v>
      </c>
      <c r="M333" s="18">
        <f ca="1">SUMIFS(OFFSET('BPC Data'!$F:$F,0,Summary!M$2),'BPC Data'!$E:$E,Summary!$D333,'BPC Data'!$B:$B,Summary!$C333)</f>
        <v>0</v>
      </c>
      <c r="N333" s="26">
        <f t="shared" ca="1" si="45"/>
        <v>0</v>
      </c>
    </row>
    <row r="334" spans="1:14" s="16" customFormat="1" hidden="1" outlineLevel="1">
      <c r="A334" s="16">
        <f t="shared" si="44"/>
        <v>30</v>
      </c>
      <c r="B334"/>
      <c r="C334">
        <f>$F328</f>
        <v>0</v>
      </c>
      <c r="D334" s="2" t="str">
        <f t="shared" si="39"/>
        <v>T_EBITDARM - EBITDARM</v>
      </c>
      <c r="E334"/>
      <c r="F334" s="22" t="str">
        <f>_xll.EVDES(D334)</f>
        <v>EBITDARM</v>
      </c>
      <c r="G334" s="18">
        <f ca="1">SUMIFS(OFFSET('BPC Data'!$F:$F,0,Summary!G$2),'BPC Data'!$E:$E,Summary!$D334,'BPC Data'!$B:$B,Summary!$C334)</f>
        <v>0</v>
      </c>
      <c r="H334" s="315">
        <f ca="1">SUMIFS(OFFSET('BPC Data'!$F:$F,0,Summary!H$2),'BPC Data'!$E:$E,Summary!$D334,'BPC Data'!$B:$B,Summary!$C334)</f>
        <v>0</v>
      </c>
      <c r="I334" s="18">
        <f ca="1">SUMIFS(OFFSET('BPC Data'!$F:$F,0,Summary!I$2),'BPC Data'!$E:$E,Summary!$D334,'BPC Data'!$B:$B,Summary!$C334)</f>
        <v>0</v>
      </c>
      <c r="J334" s="315">
        <f ca="1">SUMIFS(OFFSET('BPC Data'!$F:$F,0,Summary!J$2),'BPC Data'!$E:$E,Summary!$D334,'BPC Data'!$B:$B,Summary!$C334)</f>
        <v>0</v>
      </c>
      <c r="K334" s="18">
        <f ca="1">SUMIFS(OFFSET('BPC Data'!$F:$F,0,Summary!K$2),'BPC Data'!$E:$E,Summary!$D334,'BPC Data'!$B:$B,Summary!$C334)</f>
        <v>0</v>
      </c>
      <c r="L334" s="315">
        <f ca="1">SUMIFS(OFFSET('BPC Data'!$F:$F,0,Summary!L$2),'BPC Data'!$E:$E,Summary!$D334,'BPC Data'!$B:$B,Summary!$C334)</f>
        <v>0</v>
      </c>
      <c r="M334" s="18">
        <f ca="1">SUMIFS(OFFSET('BPC Data'!$F:$F,0,Summary!M$2),'BPC Data'!$E:$E,Summary!$D334,'BPC Data'!$B:$B,Summary!$C334)</f>
        <v>0</v>
      </c>
      <c r="N334" s="26">
        <f t="shared" ca="1" si="45"/>
        <v>0</v>
      </c>
    </row>
    <row r="335" spans="1:14" s="16" customFormat="1" hidden="1" outlineLevel="1">
      <c r="A335" s="16">
        <f t="shared" si="44"/>
        <v>30</v>
      </c>
      <c r="B335"/>
      <c r="C335">
        <f>$F328</f>
        <v>0</v>
      </c>
      <c r="D335" s="2" t="str">
        <f t="shared" si="39"/>
        <v>T_MGMT_FEE - Tenant Management Fee - Actual</v>
      </c>
      <c r="E335"/>
      <c r="F335" s="22" t="str">
        <f>_xll.EVDES(D335)</f>
        <v>Tenant Management Fee - Actual</v>
      </c>
      <c r="G335" s="18">
        <f ca="1">SUMIFS(OFFSET('BPC Data'!$F:$F,0,Summary!G$2),'BPC Data'!$E:$E,Summary!$D335,'BPC Data'!$B:$B,Summary!$C335)</f>
        <v>0</v>
      </c>
      <c r="H335" s="315">
        <f ca="1">SUMIFS(OFFSET('BPC Data'!$F:$F,0,Summary!H$2),'BPC Data'!$E:$E,Summary!$D335,'BPC Data'!$B:$B,Summary!$C335)</f>
        <v>0</v>
      </c>
      <c r="I335" s="18">
        <f ca="1">SUMIFS(OFFSET('BPC Data'!$F:$F,0,Summary!I$2),'BPC Data'!$E:$E,Summary!$D335,'BPC Data'!$B:$B,Summary!$C335)</f>
        <v>0</v>
      </c>
      <c r="J335" s="315">
        <f ca="1">SUMIFS(OFFSET('BPC Data'!$F:$F,0,Summary!J$2),'BPC Data'!$E:$E,Summary!$D335,'BPC Data'!$B:$B,Summary!$C335)</f>
        <v>0</v>
      </c>
      <c r="K335" s="18">
        <f ca="1">SUMIFS(OFFSET('BPC Data'!$F:$F,0,Summary!K$2),'BPC Data'!$E:$E,Summary!$D335,'BPC Data'!$B:$B,Summary!$C335)</f>
        <v>0</v>
      </c>
      <c r="L335" s="315">
        <f ca="1">SUMIFS(OFFSET('BPC Data'!$F:$F,0,Summary!L$2),'BPC Data'!$E:$E,Summary!$D335,'BPC Data'!$B:$B,Summary!$C335)</f>
        <v>0</v>
      </c>
      <c r="M335" s="18">
        <f ca="1">SUMIFS(OFFSET('BPC Data'!$F:$F,0,Summary!M$2),'BPC Data'!$E:$E,Summary!$D335,'BPC Data'!$B:$B,Summary!$C335)</f>
        <v>0</v>
      </c>
      <c r="N335" s="26">
        <f t="shared" ca="1" si="45"/>
        <v>0</v>
      </c>
    </row>
    <row r="336" spans="1:14" s="16" customFormat="1" hidden="1" outlineLevel="1">
      <c r="A336" s="16">
        <f t="shared" si="44"/>
        <v>30</v>
      </c>
      <c r="B336"/>
      <c r="C336">
        <f>$F328</f>
        <v>0</v>
      </c>
      <c r="D336" s="1" t="str">
        <f t="shared" si="39"/>
        <v>T_EBITDAR - EBITDAR</v>
      </c>
      <c r="E336"/>
      <c r="F336" s="22" t="str">
        <f>_xll.EVDES(D336)</f>
        <v>EBITDAR</v>
      </c>
      <c r="G336" s="18">
        <f ca="1">SUMIFS(OFFSET('BPC Data'!$F:$F,0,Summary!G$2),'BPC Data'!$E:$E,Summary!$D336,'BPC Data'!$B:$B,Summary!$C336)</f>
        <v>0</v>
      </c>
      <c r="H336" s="315">
        <f ca="1">SUMIFS(OFFSET('BPC Data'!$F:$F,0,Summary!H$2),'BPC Data'!$E:$E,Summary!$D336,'BPC Data'!$B:$B,Summary!$C336)</f>
        <v>0</v>
      </c>
      <c r="I336" s="18">
        <f ca="1">SUMIFS(OFFSET('BPC Data'!$F:$F,0,Summary!I$2),'BPC Data'!$E:$E,Summary!$D336,'BPC Data'!$B:$B,Summary!$C336)</f>
        <v>0</v>
      </c>
      <c r="J336" s="315">
        <f ca="1">SUMIFS(OFFSET('BPC Data'!$F:$F,0,Summary!J$2),'BPC Data'!$E:$E,Summary!$D336,'BPC Data'!$B:$B,Summary!$C336)</f>
        <v>0</v>
      </c>
      <c r="K336" s="18">
        <f ca="1">SUMIFS(OFFSET('BPC Data'!$F:$F,0,Summary!K$2),'BPC Data'!$E:$E,Summary!$D336,'BPC Data'!$B:$B,Summary!$C336)</f>
        <v>0</v>
      </c>
      <c r="L336" s="315">
        <f ca="1">SUMIFS(OFFSET('BPC Data'!$F:$F,0,Summary!L$2),'BPC Data'!$E:$E,Summary!$D336,'BPC Data'!$B:$B,Summary!$C336)</f>
        <v>0</v>
      </c>
      <c r="M336" s="18">
        <f ca="1">SUMIFS(OFFSET('BPC Data'!$F:$F,0,Summary!M$2),'BPC Data'!$E:$E,Summary!$D336,'BPC Data'!$B:$B,Summary!$C336)</f>
        <v>0</v>
      </c>
      <c r="N336" s="26">
        <f t="shared" ca="1" si="45"/>
        <v>0</v>
      </c>
    </row>
    <row r="337" spans="1:14" s="16" customFormat="1" hidden="1" outlineLevel="1">
      <c r="A337" s="16">
        <f t="shared" si="44"/>
        <v>30</v>
      </c>
      <c r="B337"/>
      <c r="C337">
        <f>$F328</f>
        <v>0</v>
      </c>
      <c r="D337" s="1" t="str">
        <f t="shared" si="39"/>
        <v>T_RENT_EXP - Tenant Rent Expense</v>
      </c>
      <c r="E337"/>
      <c r="F337" s="22" t="str">
        <f>_xll.EVDES(D337)</f>
        <v>Tenant Rent Expense</v>
      </c>
      <c r="G337" s="18">
        <f ca="1">SUMIFS(OFFSET('BPC Data'!$F:$F,0,Summary!G$2),'BPC Data'!$E:$E,Summary!$D337,'BPC Data'!$B:$B,Summary!$C337)</f>
        <v>0</v>
      </c>
      <c r="H337" s="315">
        <f ca="1">SUMIFS(OFFSET('BPC Data'!$F:$F,0,Summary!H$2),'BPC Data'!$E:$E,Summary!$D337,'BPC Data'!$B:$B,Summary!$C337)</f>
        <v>0</v>
      </c>
      <c r="I337" s="18">
        <f ca="1">SUMIFS(OFFSET('BPC Data'!$F:$F,0,Summary!I$2),'BPC Data'!$E:$E,Summary!$D337,'BPC Data'!$B:$B,Summary!$C337)</f>
        <v>0</v>
      </c>
      <c r="J337" s="315">
        <f ca="1">SUMIFS(OFFSET('BPC Data'!$F:$F,0,Summary!J$2),'BPC Data'!$E:$E,Summary!$D337,'BPC Data'!$B:$B,Summary!$C337)</f>
        <v>0</v>
      </c>
      <c r="K337" s="18">
        <f ca="1">SUMIFS(OFFSET('BPC Data'!$F:$F,0,Summary!K$2),'BPC Data'!$E:$E,Summary!$D337,'BPC Data'!$B:$B,Summary!$C337)</f>
        <v>0</v>
      </c>
      <c r="L337" s="315">
        <f ca="1">SUMIFS(OFFSET('BPC Data'!$F:$F,0,Summary!L$2),'BPC Data'!$E:$E,Summary!$D337,'BPC Data'!$B:$B,Summary!$C337)</f>
        <v>0</v>
      </c>
      <c r="M337" s="18">
        <f ca="1">SUMIFS(OFFSET('BPC Data'!$F:$F,0,Summary!M$2),'BPC Data'!$E:$E,Summary!$D337,'BPC Data'!$B:$B,Summary!$C337)</f>
        <v>0</v>
      </c>
      <c r="N337" s="26">
        <f t="shared" ca="1" si="45"/>
        <v>0</v>
      </c>
    </row>
    <row r="338" spans="1:14" s="16" customFormat="1" hidden="1" outlineLevel="1">
      <c r="A338" s="16">
        <f t="shared" si="44"/>
        <v>30</v>
      </c>
      <c r="B338"/>
      <c r="C338"/>
      <c r="D338" s="1" t="str">
        <f t="shared" si="39"/>
        <v>x</v>
      </c>
      <c r="E338"/>
      <c r="F338" s="22" t="s">
        <v>0</v>
      </c>
      <c r="G338" s="12">
        <f ca="1">SUMIFS(OFFSET('BPC Data'!$F:$F,0,Summary!G$2),'BPC Data'!$E:$E,Summary!$D338,'BPC Data'!$B:$B,Summary!$C338)</f>
        <v>0</v>
      </c>
      <c r="H338" s="316">
        <f ca="1">SUMIFS(OFFSET('BPC Data'!$F:$F,0,Summary!H$2),'BPC Data'!$E:$E,Summary!$D338,'BPC Data'!$B:$B,Summary!$C338)</f>
        <v>0</v>
      </c>
      <c r="I338" s="12">
        <f ca="1">SUMIFS(OFFSET('BPC Data'!$F:$F,0,Summary!I$2),'BPC Data'!$E:$E,Summary!$D338,'BPC Data'!$B:$B,Summary!$C338)</f>
        <v>0</v>
      </c>
      <c r="J338" s="316">
        <f ca="1">SUMIFS(OFFSET('BPC Data'!$F:$F,0,Summary!J$2),'BPC Data'!$E:$E,Summary!$D338,'BPC Data'!$B:$B,Summary!$C338)</f>
        <v>0</v>
      </c>
      <c r="K338" s="12">
        <f ca="1">SUMIFS(OFFSET('BPC Data'!$F:$F,0,Summary!K$2),'BPC Data'!$E:$E,Summary!$D338,'BPC Data'!$B:$B,Summary!$C338)</f>
        <v>0</v>
      </c>
      <c r="L338" s="316">
        <f ca="1">SUMIFS(OFFSET('BPC Data'!$F:$F,0,Summary!L$2),'BPC Data'!$E:$E,Summary!$D338,'BPC Data'!$B:$B,Summary!$C338)</f>
        <v>0</v>
      </c>
      <c r="M338" s="12">
        <f ca="1">SUMIFS(OFFSET('BPC Data'!$F:$F,0,Summary!M$2),'BPC Data'!$E:$E,Summary!$D338,'BPC Data'!$B:$B,Summary!$C338)</f>
        <v>0</v>
      </c>
      <c r="N338" s="26">
        <f t="shared" ca="1" si="45"/>
        <v>0</v>
      </c>
    </row>
    <row r="339" spans="1:14" s="16" customFormat="1" hidden="1" outlineLevel="1">
      <c r="A339" s="16">
        <f>IF(AND(D339&lt;&gt;"",C339=""),A338+1,A338)</f>
        <v>31</v>
      </c>
      <c r="B339" s="5"/>
      <c r="C339" s="5"/>
      <c r="D339" s="5" t="str">
        <f t="shared" si="39"/>
        <v>x</v>
      </c>
      <c r="E339" s="5"/>
      <c r="F339" s="21">
        <f>INDEX(PropertyList!$D:$D,MATCH(Summary!$A339,PropertyList!$C:$C,0))</f>
        <v>0</v>
      </c>
      <c r="G339" s="11">
        <f ca="1">SUMIFS(OFFSET('BPC Data'!$F:$F,0,Summary!G$2),'BPC Data'!$E:$E,Summary!$D339,'BPC Data'!$B:$B,Summary!$C339)</f>
        <v>0</v>
      </c>
      <c r="H339" s="314">
        <f ca="1">SUMIFS(OFFSET('BPC Data'!$F:$F,0,Summary!H$2),'BPC Data'!$E:$E,Summary!$D339,'BPC Data'!$B:$B,Summary!$C339)</f>
        <v>0</v>
      </c>
      <c r="I339" s="11">
        <f ca="1">SUMIFS(OFFSET('BPC Data'!$F:$F,0,Summary!I$2),'BPC Data'!$E:$E,Summary!$D339,'BPC Data'!$B:$B,Summary!$C339)</f>
        <v>0</v>
      </c>
      <c r="J339" s="314">
        <f ca="1">SUMIFS(OFFSET('BPC Data'!$F:$F,0,Summary!J$2),'BPC Data'!$E:$E,Summary!$D339,'BPC Data'!$B:$B,Summary!$C339)</f>
        <v>0</v>
      </c>
      <c r="K339" s="11">
        <f ca="1">SUMIFS(OFFSET('BPC Data'!$F:$F,0,Summary!K$2),'BPC Data'!$E:$E,Summary!$D339,'BPC Data'!$B:$B,Summary!$C339)</f>
        <v>0</v>
      </c>
      <c r="L339" s="314">
        <f ca="1">SUMIFS(OFFSET('BPC Data'!$F:$F,0,Summary!L$2),'BPC Data'!$E:$E,Summary!$D339,'BPC Data'!$B:$B,Summary!$C339)</f>
        <v>0</v>
      </c>
      <c r="M339" s="11">
        <f ca="1">SUMIFS(OFFSET('BPC Data'!$F:$F,0,Summary!M$2),'BPC Data'!$E:$E,Summary!$D339,'BPC Data'!$B:$B,Summary!$C339)</f>
        <v>0</v>
      </c>
      <c r="N339" s="26">
        <f t="shared" ca="1" si="45"/>
        <v>0</v>
      </c>
    </row>
    <row r="340" spans="1:14" s="16" customFormat="1" hidden="1" outlineLevel="1">
      <c r="A340" s="16">
        <f>IF(AND(F340&lt;&gt;"",D340=""),A339+1,A339)</f>
        <v>31</v>
      </c>
      <c r="C340">
        <f>$F339</f>
        <v>0</v>
      </c>
      <c r="D340" s="3" t="str">
        <f t="shared" si="39"/>
        <v>PAY_PAT_DAYS - Total Payor Patient Days</v>
      </c>
      <c r="F340" s="22" t="str">
        <f>_xll.EVDES(D340)</f>
        <v>Total Payor Patient Days</v>
      </c>
      <c r="G340" s="18">
        <f ca="1">SUMIFS(OFFSET('BPC Data'!$F:$F,0,Summary!G$2),'BPC Data'!$E:$E,Summary!$D340,'BPC Data'!$B:$B,Summary!$C340)</f>
        <v>0</v>
      </c>
      <c r="H340" s="315">
        <f ca="1">SUMIFS(OFFSET('BPC Data'!$F:$F,0,Summary!H$2),'BPC Data'!$E:$E,Summary!$D340,'BPC Data'!$B:$B,Summary!$C340)</f>
        <v>0</v>
      </c>
      <c r="I340" s="18">
        <f ca="1">SUMIFS(OFFSET('BPC Data'!$F:$F,0,Summary!I$2),'BPC Data'!$E:$E,Summary!$D340,'BPC Data'!$B:$B,Summary!$C340)</f>
        <v>0</v>
      </c>
      <c r="J340" s="315">
        <f ca="1">SUMIFS(OFFSET('BPC Data'!$F:$F,0,Summary!J$2),'BPC Data'!$E:$E,Summary!$D340,'BPC Data'!$B:$B,Summary!$C340)</f>
        <v>0</v>
      </c>
      <c r="K340" s="18">
        <f ca="1">SUMIFS(OFFSET('BPC Data'!$F:$F,0,Summary!K$2),'BPC Data'!$E:$E,Summary!$D340,'BPC Data'!$B:$B,Summary!$C340)</f>
        <v>0</v>
      </c>
      <c r="L340" s="315">
        <f ca="1">SUMIFS(OFFSET('BPC Data'!$F:$F,0,Summary!L$2),'BPC Data'!$E:$E,Summary!$D340,'BPC Data'!$B:$B,Summary!$C340)</f>
        <v>0</v>
      </c>
      <c r="M340" s="18">
        <f ca="1">SUMIFS(OFFSET('BPC Data'!$F:$F,0,Summary!M$2),'BPC Data'!$E:$E,Summary!$D340,'BPC Data'!$B:$B,Summary!$C340)</f>
        <v>0</v>
      </c>
      <c r="N340" s="26">
        <f t="shared" ca="1" si="45"/>
        <v>0</v>
      </c>
    </row>
    <row r="341" spans="1:14" s="16" customFormat="1" hidden="1" outlineLevel="1">
      <c r="A341" s="16">
        <f t="shared" ref="A341:A349" si="46">IF(AND(F341&lt;&gt;"",D341=""),A340+1,A340)</f>
        <v>31</v>
      </c>
      <c r="C341">
        <f>$F339</f>
        <v>0</v>
      </c>
      <c r="D341" s="3" t="str">
        <f t="shared" si="39"/>
        <v>A_BEDS_TOTAL - Total Available Beds</v>
      </c>
      <c r="F341" s="22" t="str">
        <f>_xll.EVDES(D341)</f>
        <v>Total Available Beds</v>
      </c>
      <c r="G341" s="18">
        <f ca="1">SUMIFS(OFFSET('BPC Data'!$F:$F,0,Summary!G$2),'BPC Data'!$E:$E,Summary!$D341,'BPC Data'!$B:$B,Summary!$C341)</f>
        <v>0</v>
      </c>
      <c r="H341" s="315">
        <f ca="1">SUMIFS(OFFSET('BPC Data'!$F:$F,0,Summary!H$2),'BPC Data'!$E:$E,Summary!$D341,'BPC Data'!$B:$B,Summary!$C341)</f>
        <v>0</v>
      </c>
      <c r="I341" s="18">
        <f ca="1">SUMIFS(OFFSET('BPC Data'!$F:$F,0,Summary!I$2),'BPC Data'!$E:$E,Summary!$D341,'BPC Data'!$B:$B,Summary!$C341)</f>
        <v>0</v>
      </c>
      <c r="J341" s="315">
        <f ca="1">SUMIFS(OFFSET('BPC Data'!$F:$F,0,Summary!J$2),'BPC Data'!$E:$E,Summary!$D341,'BPC Data'!$B:$B,Summary!$C341)</f>
        <v>0</v>
      </c>
      <c r="K341" s="18">
        <f ca="1">SUMIFS(OFFSET('BPC Data'!$F:$F,0,Summary!K$2),'BPC Data'!$E:$E,Summary!$D341,'BPC Data'!$B:$B,Summary!$C341)</f>
        <v>0</v>
      </c>
      <c r="L341" s="315">
        <f ca="1">SUMIFS(OFFSET('BPC Data'!$F:$F,0,Summary!L$2),'BPC Data'!$E:$E,Summary!$D341,'BPC Data'!$B:$B,Summary!$C341)</f>
        <v>0</v>
      </c>
      <c r="M341" s="18">
        <f ca="1">SUMIFS(OFFSET('BPC Data'!$F:$F,0,Summary!M$2),'BPC Data'!$E:$E,Summary!$D341,'BPC Data'!$B:$B,Summary!$C341)</f>
        <v>0</v>
      </c>
      <c r="N341" s="26">
        <f t="shared" ca="1" si="45"/>
        <v>0</v>
      </c>
    </row>
    <row r="342" spans="1:14" s="16" customFormat="1" hidden="1" outlineLevel="1">
      <c r="A342" s="16">
        <f t="shared" si="46"/>
        <v>31</v>
      </c>
      <c r="B342"/>
      <c r="C342">
        <f>$F339</f>
        <v>0</v>
      </c>
      <c r="D342" s="3" t="str">
        <f t="shared" ref="D342:D405" si="47">$D331</f>
        <v>T_REVENUES - Total Tenant Revenues</v>
      </c>
      <c r="E342"/>
      <c r="F342" s="22" t="str">
        <f>_xll.EVDES(D342)</f>
        <v>Total Tenant Revenues</v>
      </c>
      <c r="G342" s="18">
        <f ca="1">SUMIFS(OFFSET('BPC Data'!$F:$F,0,Summary!G$2),'BPC Data'!$E:$E,Summary!$D342,'BPC Data'!$B:$B,Summary!$C342)</f>
        <v>0</v>
      </c>
      <c r="H342" s="315">
        <f ca="1">SUMIFS(OFFSET('BPC Data'!$F:$F,0,Summary!H$2),'BPC Data'!$E:$E,Summary!$D342,'BPC Data'!$B:$B,Summary!$C342)</f>
        <v>0</v>
      </c>
      <c r="I342" s="18">
        <f ca="1">SUMIFS(OFFSET('BPC Data'!$F:$F,0,Summary!I$2),'BPC Data'!$E:$E,Summary!$D342,'BPC Data'!$B:$B,Summary!$C342)</f>
        <v>0</v>
      </c>
      <c r="J342" s="315">
        <f ca="1">SUMIFS(OFFSET('BPC Data'!$F:$F,0,Summary!J$2),'BPC Data'!$E:$E,Summary!$D342,'BPC Data'!$B:$B,Summary!$C342)</f>
        <v>0</v>
      </c>
      <c r="K342" s="18">
        <f ca="1">SUMIFS(OFFSET('BPC Data'!$F:$F,0,Summary!K$2),'BPC Data'!$E:$E,Summary!$D342,'BPC Data'!$B:$B,Summary!$C342)</f>
        <v>0</v>
      </c>
      <c r="L342" s="315">
        <f ca="1">SUMIFS(OFFSET('BPC Data'!$F:$F,0,Summary!L$2),'BPC Data'!$E:$E,Summary!$D342,'BPC Data'!$B:$B,Summary!$C342)</f>
        <v>0</v>
      </c>
      <c r="M342" s="18">
        <f ca="1">SUMIFS(OFFSET('BPC Data'!$F:$F,0,Summary!M$2),'BPC Data'!$E:$E,Summary!$D342,'BPC Data'!$B:$B,Summary!$C342)</f>
        <v>0</v>
      </c>
      <c r="N342" s="26">
        <f t="shared" ca="1" si="45"/>
        <v>0</v>
      </c>
    </row>
    <row r="343" spans="1:14" s="16" customFormat="1" hidden="1" outlineLevel="1">
      <c r="A343" s="16">
        <f t="shared" si="46"/>
        <v>31</v>
      </c>
      <c r="B343"/>
      <c r="C343">
        <f>$F339</f>
        <v>0</v>
      </c>
      <c r="D343" s="3" t="str">
        <f t="shared" si="47"/>
        <v>T_OPEX - Tenant Operating Expenses</v>
      </c>
      <c r="E343"/>
      <c r="F343" s="22" t="str">
        <f>_xll.EVDES(D343)</f>
        <v>Tenant Operating Expenses</v>
      </c>
      <c r="G343" s="18">
        <f ca="1">SUMIFS(OFFSET('BPC Data'!$F:$F,0,Summary!G$2),'BPC Data'!$E:$E,Summary!$D343,'BPC Data'!$B:$B,Summary!$C343)</f>
        <v>0</v>
      </c>
      <c r="H343" s="315">
        <f ca="1">SUMIFS(OFFSET('BPC Data'!$F:$F,0,Summary!H$2),'BPC Data'!$E:$E,Summary!$D343,'BPC Data'!$B:$B,Summary!$C343)</f>
        <v>0</v>
      </c>
      <c r="I343" s="18">
        <f ca="1">SUMIFS(OFFSET('BPC Data'!$F:$F,0,Summary!I$2),'BPC Data'!$E:$E,Summary!$D343,'BPC Data'!$B:$B,Summary!$C343)</f>
        <v>0</v>
      </c>
      <c r="J343" s="315">
        <f ca="1">SUMIFS(OFFSET('BPC Data'!$F:$F,0,Summary!J$2),'BPC Data'!$E:$E,Summary!$D343,'BPC Data'!$B:$B,Summary!$C343)</f>
        <v>0</v>
      </c>
      <c r="K343" s="18">
        <f ca="1">SUMIFS(OFFSET('BPC Data'!$F:$F,0,Summary!K$2),'BPC Data'!$E:$E,Summary!$D343,'BPC Data'!$B:$B,Summary!$C343)</f>
        <v>0</v>
      </c>
      <c r="L343" s="315">
        <f ca="1">SUMIFS(OFFSET('BPC Data'!$F:$F,0,Summary!L$2),'BPC Data'!$E:$E,Summary!$D343,'BPC Data'!$B:$B,Summary!$C343)</f>
        <v>0</v>
      </c>
      <c r="M343" s="18">
        <f ca="1">SUMIFS(OFFSET('BPC Data'!$F:$F,0,Summary!M$2),'BPC Data'!$E:$E,Summary!$D343,'BPC Data'!$B:$B,Summary!$C343)</f>
        <v>0</v>
      </c>
      <c r="N343" s="26">
        <f t="shared" ca="1" si="45"/>
        <v>0</v>
      </c>
    </row>
    <row r="344" spans="1:14" s="16" customFormat="1" hidden="1" outlineLevel="1">
      <c r="A344" s="16">
        <f t="shared" si="46"/>
        <v>31</v>
      </c>
      <c r="B344"/>
      <c r="C344">
        <f>$F339</f>
        <v>0</v>
      </c>
      <c r="D344" s="3" t="str">
        <f t="shared" si="47"/>
        <v>T_BAD_DEBT - Tenant Bad Debt Expense</v>
      </c>
      <c r="E344"/>
      <c r="F344" s="22" t="str">
        <f>_xll.EVDES(D344)</f>
        <v>Tenant Bad Debt Expense</v>
      </c>
      <c r="G344" s="18">
        <f ca="1">SUMIFS(OFFSET('BPC Data'!$F:$F,0,Summary!G$2),'BPC Data'!$E:$E,Summary!$D344,'BPC Data'!$B:$B,Summary!$C344)</f>
        <v>0</v>
      </c>
      <c r="H344" s="315">
        <f ca="1">SUMIFS(OFFSET('BPC Data'!$F:$F,0,Summary!H$2),'BPC Data'!$E:$E,Summary!$D344,'BPC Data'!$B:$B,Summary!$C344)</f>
        <v>0</v>
      </c>
      <c r="I344" s="18">
        <f ca="1">SUMIFS(OFFSET('BPC Data'!$F:$F,0,Summary!I$2),'BPC Data'!$E:$E,Summary!$D344,'BPC Data'!$B:$B,Summary!$C344)</f>
        <v>0</v>
      </c>
      <c r="J344" s="315">
        <f ca="1">SUMIFS(OFFSET('BPC Data'!$F:$F,0,Summary!J$2),'BPC Data'!$E:$E,Summary!$D344,'BPC Data'!$B:$B,Summary!$C344)</f>
        <v>0</v>
      </c>
      <c r="K344" s="18">
        <f ca="1">SUMIFS(OFFSET('BPC Data'!$F:$F,0,Summary!K$2),'BPC Data'!$E:$E,Summary!$D344,'BPC Data'!$B:$B,Summary!$C344)</f>
        <v>0</v>
      </c>
      <c r="L344" s="315">
        <f ca="1">SUMIFS(OFFSET('BPC Data'!$F:$F,0,Summary!L$2),'BPC Data'!$E:$E,Summary!$D344,'BPC Data'!$B:$B,Summary!$C344)</f>
        <v>0</v>
      </c>
      <c r="M344" s="18">
        <f ca="1">SUMIFS(OFFSET('BPC Data'!$F:$F,0,Summary!M$2),'BPC Data'!$E:$E,Summary!$D344,'BPC Data'!$B:$B,Summary!$C344)</f>
        <v>0</v>
      </c>
      <c r="N344" s="26">
        <f t="shared" ca="1" si="45"/>
        <v>0</v>
      </c>
    </row>
    <row r="345" spans="1:14" s="16" customFormat="1" hidden="1" outlineLevel="1">
      <c r="A345" s="16">
        <f t="shared" si="46"/>
        <v>31</v>
      </c>
      <c r="B345"/>
      <c r="C345">
        <f>$F339</f>
        <v>0</v>
      </c>
      <c r="D345" s="2" t="str">
        <f t="shared" si="47"/>
        <v>T_EBITDARM - EBITDARM</v>
      </c>
      <c r="E345"/>
      <c r="F345" s="22" t="str">
        <f>_xll.EVDES(D345)</f>
        <v>EBITDARM</v>
      </c>
      <c r="G345" s="18">
        <f ca="1">SUMIFS(OFFSET('BPC Data'!$F:$F,0,Summary!G$2),'BPC Data'!$E:$E,Summary!$D345,'BPC Data'!$B:$B,Summary!$C345)</f>
        <v>0</v>
      </c>
      <c r="H345" s="315">
        <f ca="1">SUMIFS(OFFSET('BPC Data'!$F:$F,0,Summary!H$2),'BPC Data'!$E:$E,Summary!$D345,'BPC Data'!$B:$B,Summary!$C345)</f>
        <v>0</v>
      </c>
      <c r="I345" s="18">
        <f ca="1">SUMIFS(OFFSET('BPC Data'!$F:$F,0,Summary!I$2),'BPC Data'!$E:$E,Summary!$D345,'BPC Data'!$B:$B,Summary!$C345)</f>
        <v>0</v>
      </c>
      <c r="J345" s="315">
        <f ca="1">SUMIFS(OFFSET('BPC Data'!$F:$F,0,Summary!J$2),'BPC Data'!$E:$E,Summary!$D345,'BPC Data'!$B:$B,Summary!$C345)</f>
        <v>0</v>
      </c>
      <c r="K345" s="18">
        <f ca="1">SUMIFS(OFFSET('BPC Data'!$F:$F,0,Summary!K$2),'BPC Data'!$E:$E,Summary!$D345,'BPC Data'!$B:$B,Summary!$C345)</f>
        <v>0</v>
      </c>
      <c r="L345" s="315">
        <f ca="1">SUMIFS(OFFSET('BPC Data'!$F:$F,0,Summary!L$2),'BPC Data'!$E:$E,Summary!$D345,'BPC Data'!$B:$B,Summary!$C345)</f>
        <v>0</v>
      </c>
      <c r="M345" s="18">
        <f ca="1">SUMIFS(OFFSET('BPC Data'!$F:$F,0,Summary!M$2),'BPC Data'!$E:$E,Summary!$D345,'BPC Data'!$B:$B,Summary!$C345)</f>
        <v>0</v>
      </c>
      <c r="N345" s="26">
        <f t="shared" ca="1" si="45"/>
        <v>0</v>
      </c>
    </row>
    <row r="346" spans="1:14" s="16" customFormat="1" hidden="1" outlineLevel="1">
      <c r="A346" s="16">
        <f t="shared" si="46"/>
        <v>31</v>
      </c>
      <c r="B346"/>
      <c r="C346">
        <f>$F339</f>
        <v>0</v>
      </c>
      <c r="D346" s="2" t="str">
        <f t="shared" si="47"/>
        <v>T_MGMT_FEE - Tenant Management Fee - Actual</v>
      </c>
      <c r="E346"/>
      <c r="F346" s="22" t="str">
        <f>_xll.EVDES(D346)</f>
        <v>Tenant Management Fee - Actual</v>
      </c>
      <c r="G346" s="18">
        <f ca="1">SUMIFS(OFFSET('BPC Data'!$F:$F,0,Summary!G$2),'BPC Data'!$E:$E,Summary!$D346,'BPC Data'!$B:$B,Summary!$C346)</f>
        <v>0</v>
      </c>
      <c r="H346" s="315">
        <f ca="1">SUMIFS(OFFSET('BPC Data'!$F:$F,0,Summary!H$2),'BPC Data'!$E:$E,Summary!$D346,'BPC Data'!$B:$B,Summary!$C346)</f>
        <v>0</v>
      </c>
      <c r="I346" s="18">
        <f ca="1">SUMIFS(OFFSET('BPC Data'!$F:$F,0,Summary!I$2),'BPC Data'!$E:$E,Summary!$D346,'BPC Data'!$B:$B,Summary!$C346)</f>
        <v>0</v>
      </c>
      <c r="J346" s="315">
        <f ca="1">SUMIFS(OFFSET('BPC Data'!$F:$F,0,Summary!J$2),'BPC Data'!$E:$E,Summary!$D346,'BPC Data'!$B:$B,Summary!$C346)</f>
        <v>0</v>
      </c>
      <c r="K346" s="18">
        <f ca="1">SUMIFS(OFFSET('BPC Data'!$F:$F,0,Summary!K$2),'BPC Data'!$E:$E,Summary!$D346,'BPC Data'!$B:$B,Summary!$C346)</f>
        <v>0</v>
      </c>
      <c r="L346" s="315">
        <f ca="1">SUMIFS(OFFSET('BPC Data'!$F:$F,0,Summary!L$2),'BPC Data'!$E:$E,Summary!$D346,'BPC Data'!$B:$B,Summary!$C346)</f>
        <v>0</v>
      </c>
      <c r="M346" s="18">
        <f ca="1">SUMIFS(OFFSET('BPC Data'!$F:$F,0,Summary!M$2),'BPC Data'!$E:$E,Summary!$D346,'BPC Data'!$B:$B,Summary!$C346)</f>
        <v>0</v>
      </c>
      <c r="N346" s="26">
        <f t="shared" ca="1" si="45"/>
        <v>0</v>
      </c>
    </row>
    <row r="347" spans="1:14" s="16" customFormat="1" hidden="1" outlineLevel="1">
      <c r="A347" s="16">
        <f t="shared" si="46"/>
        <v>31</v>
      </c>
      <c r="B347"/>
      <c r="C347">
        <f>$F339</f>
        <v>0</v>
      </c>
      <c r="D347" s="1" t="str">
        <f t="shared" si="47"/>
        <v>T_EBITDAR - EBITDAR</v>
      </c>
      <c r="E347"/>
      <c r="F347" s="22" t="str">
        <f>_xll.EVDES(D347)</f>
        <v>EBITDAR</v>
      </c>
      <c r="G347" s="18">
        <f ca="1">SUMIFS(OFFSET('BPC Data'!$F:$F,0,Summary!G$2),'BPC Data'!$E:$E,Summary!$D347,'BPC Data'!$B:$B,Summary!$C347)</f>
        <v>0</v>
      </c>
      <c r="H347" s="315">
        <f ca="1">SUMIFS(OFFSET('BPC Data'!$F:$F,0,Summary!H$2),'BPC Data'!$E:$E,Summary!$D347,'BPC Data'!$B:$B,Summary!$C347)</f>
        <v>0</v>
      </c>
      <c r="I347" s="18">
        <f ca="1">SUMIFS(OFFSET('BPC Data'!$F:$F,0,Summary!I$2),'BPC Data'!$E:$E,Summary!$D347,'BPC Data'!$B:$B,Summary!$C347)</f>
        <v>0</v>
      </c>
      <c r="J347" s="315">
        <f ca="1">SUMIFS(OFFSET('BPC Data'!$F:$F,0,Summary!J$2),'BPC Data'!$E:$E,Summary!$D347,'BPC Data'!$B:$B,Summary!$C347)</f>
        <v>0</v>
      </c>
      <c r="K347" s="18">
        <f ca="1">SUMIFS(OFFSET('BPC Data'!$F:$F,0,Summary!K$2),'BPC Data'!$E:$E,Summary!$D347,'BPC Data'!$B:$B,Summary!$C347)</f>
        <v>0</v>
      </c>
      <c r="L347" s="315">
        <f ca="1">SUMIFS(OFFSET('BPC Data'!$F:$F,0,Summary!L$2),'BPC Data'!$E:$E,Summary!$D347,'BPC Data'!$B:$B,Summary!$C347)</f>
        <v>0</v>
      </c>
      <c r="M347" s="18">
        <f ca="1">SUMIFS(OFFSET('BPC Data'!$F:$F,0,Summary!M$2),'BPC Data'!$E:$E,Summary!$D347,'BPC Data'!$B:$B,Summary!$C347)</f>
        <v>0</v>
      </c>
      <c r="N347" s="26">
        <f t="shared" ca="1" si="45"/>
        <v>0</v>
      </c>
    </row>
    <row r="348" spans="1:14" s="16" customFormat="1" hidden="1" outlineLevel="1">
      <c r="A348" s="16">
        <f t="shared" si="46"/>
        <v>31</v>
      </c>
      <c r="B348"/>
      <c r="C348">
        <f>$F339</f>
        <v>0</v>
      </c>
      <c r="D348" s="1" t="str">
        <f t="shared" si="47"/>
        <v>T_RENT_EXP - Tenant Rent Expense</v>
      </c>
      <c r="E348"/>
      <c r="F348" s="22" t="str">
        <f>_xll.EVDES(D348)</f>
        <v>Tenant Rent Expense</v>
      </c>
      <c r="G348" s="18">
        <f ca="1">SUMIFS(OFFSET('BPC Data'!$F:$F,0,Summary!G$2),'BPC Data'!$E:$E,Summary!$D348,'BPC Data'!$B:$B,Summary!$C348)</f>
        <v>0</v>
      </c>
      <c r="H348" s="315">
        <f ca="1">SUMIFS(OFFSET('BPC Data'!$F:$F,0,Summary!H$2),'BPC Data'!$E:$E,Summary!$D348,'BPC Data'!$B:$B,Summary!$C348)</f>
        <v>0</v>
      </c>
      <c r="I348" s="18">
        <f ca="1">SUMIFS(OFFSET('BPC Data'!$F:$F,0,Summary!I$2),'BPC Data'!$E:$E,Summary!$D348,'BPC Data'!$B:$B,Summary!$C348)</f>
        <v>0</v>
      </c>
      <c r="J348" s="315">
        <f ca="1">SUMIFS(OFFSET('BPC Data'!$F:$F,0,Summary!J$2),'BPC Data'!$E:$E,Summary!$D348,'BPC Data'!$B:$B,Summary!$C348)</f>
        <v>0</v>
      </c>
      <c r="K348" s="18">
        <f ca="1">SUMIFS(OFFSET('BPC Data'!$F:$F,0,Summary!K$2),'BPC Data'!$E:$E,Summary!$D348,'BPC Data'!$B:$B,Summary!$C348)</f>
        <v>0</v>
      </c>
      <c r="L348" s="315">
        <f ca="1">SUMIFS(OFFSET('BPC Data'!$F:$F,0,Summary!L$2),'BPC Data'!$E:$E,Summary!$D348,'BPC Data'!$B:$B,Summary!$C348)</f>
        <v>0</v>
      </c>
      <c r="M348" s="18">
        <f ca="1">SUMIFS(OFFSET('BPC Data'!$F:$F,0,Summary!M$2),'BPC Data'!$E:$E,Summary!$D348,'BPC Data'!$B:$B,Summary!$C348)</f>
        <v>0</v>
      </c>
      <c r="N348" s="26">
        <f t="shared" ca="1" si="45"/>
        <v>0</v>
      </c>
    </row>
    <row r="349" spans="1:14" s="16" customFormat="1" hidden="1" outlineLevel="1">
      <c r="A349" s="16">
        <f t="shared" si="46"/>
        <v>31</v>
      </c>
      <c r="B349"/>
      <c r="C349"/>
      <c r="D349" s="1" t="str">
        <f t="shared" si="47"/>
        <v>x</v>
      </c>
      <c r="E349"/>
      <c r="F349" s="22" t="s">
        <v>0</v>
      </c>
      <c r="G349" s="12">
        <f ca="1">SUMIFS(OFFSET('BPC Data'!$F:$F,0,Summary!G$2),'BPC Data'!$E:$E,Summary!$D349,'BPC Data'!$B:$B,Summary!$C349)</f>
        <v>0</v>
      </c>
      <c r="H349" s="316">
        <f ca="1">SUMIFS(OFFSET('BPC Data'!$F:$F,0,Summary!H$2),'BPC Data'!$E:$E,Summary!$D349,'BPC Data'!$B:$B,Summary!$C349)</f>
        <v>0</v>
      </c>
      <c r="I349" s="12">
        <f ca="1">SUMIFS(OFFSET('BPC Data'!$F:$F,0,Summary!I$2),'BPC Data'!$E:$E,Summary!$D349,'BPC Data'!$B:$B,Summary!$C349)</f>
        <v>0</v>
      </c>
      <c r="J349" s="316">
        <f ca="1">SUMIFS(OFFSET('BPC Data'!$F:$F,0,Summary!J$2),'BPC Data'!$E:$E,Summary!$D349,'BPC Data'!$B:$B,Summary!$C349)</f>
        <v>0</v>
      </c>
      <c r="K349" s="12">
        <f ca="1">SUMIFS(OFFSET('BPC Data'!$F:$F,0,Summary!K$2),'BPC Data'!$E:$E,Summary!$D349,'BPC Data'!$B:$B,Summary!$C349)</f>
        <v>0</v>
      </c>
      <c r="L349" s="316">
        <f ca="1">SUMIFS(OFFSET('BPC Data'!$F:$F,0,Summary!L$2),'BPC Data'!$E:$E,Summary!$D349,'BPC Data'!$B:$B,Summary!$C349)</f>
        <v>0</v>
      </c>
      <c r="M349" s="12">
        <f ca="1">SUMIFS(OFFSET('BPC Data'!$F:$F,0,Summary!M$2),'BPC Data'!$E:$E,Summary!$D349,'BPC Data'!$B:$B,Summary!$C349)</f>
        <v>0</v>
      </c>
      <c r="N349" s="26">
        <f t="shared" ca="1" si="45"/>
        <v>0</v>
      </c>
    </row>
    <row r="350" spans="1:14" s="16" customFormat="1" hidden="1" outlineLevel="1">
      <c r="A350" s="16">
        <f>IF(AND(D350&lt;&gt;"",C350=""),A349+1,A349)</f>
        <v>32</v>
      </c>
      <c r="B350" s="5"/>
      <c r="C350" s="5"/>
      <c r="D350" s="5" t="str">
        <f t="shared" si="47"/>
        <v>x</v>
      </c>
      <c r="E350" s="5"/>
      <c r="F350" s="21">
        <f>INDEX(PropertyList!$D:$D,MATCH(Summary!$A350,PropertyList!$C:$C,0))</f>
        <v>0</v>
      </c>
      <c r="G350" s="11">
        <f ca="1">SUMIFS(OFFSET('BPC Data'!$F:$F,0,Summary!G$2),'BPC Data'!$E:$E,Summary!$D350,'BPC Data'!$B:$B,Summary!$C350)</f>
        <v>0</v>
      </c>
      <c r="H350" s="314">
        <f ca="1">SUMIFS(OFFSET('BPC Data'!$F:$F,0,Summary!H$2),'BPC Data'!$E:$E,Summary!$D350,'BPC Data'!$B:$B,Summary!$C350)</f>
        <v>0</v>
      </c>
      <c r="I350" s="11">
        <f ca="1">SUMIFS(OFFSET('BPC Data'!$F:$F,0,Summary!I$2),'BPC Data'!$E:$E,Summary!$D350,'BPC Data'!$B:$B,Summary!$C350)</f>
        <v>0</v>
      </c>
      <c r="J350" s="314">
        <f ca="1">SUMIFS(OFFSET('BPC Data'!$F:$F,0,Summary!J$2),'BPC Data'!$E:$E,Summary!$D350,'BPC Data'!$B:$B,Summary!$C350)</f>
        <v>0</v>
      </c>
      <c r="K350" s="11">
        <f ca="1">SUMIFS(OFFSET('BPC Data'!$F:$F,0,Summary!K$2),'BPC Data'!$E:$E,Summary!$D350,'BPC Data'!$B:$B,Summary!$C350)</f>
        <v>0</v>
      </c>
      <c r="L350" s="314">
        <f ca="1">SUMIFS(OFFSET('BPC Data'!$F:$F,0,Summary!L$2),'BPC Data'!$E:$E,Summary!$D350,'BPC Data'!$B:$B,Summary!$C350)</f>
        <v>0</v>
      </c>
      <c r="M350" s="11">
        <f ca="1">SUMIFS(OFFSET('BPC Data'!$F:$F,0,Summary!M$2),'BPC Data'!$E:$E,Summary!$D350,'BPC Data'!$B:$B,Summary!$C350)</f>
        <v>0</v>
      </c>
      <c r="N350" s="26">
        <f t="shared" ca="1" si="45"/>
        <v>0</v>
      </c>
    </row>
    <row r="351" spans="1:14" s="16" customFormat="1" hidden="1" outlineLevel="1">
      <c r="A351" s="16">
        <f>IF(AND(F351&lt;&gt;"",D351=""),A350+1,A350)</f>
        <v>32</v>
      </c>
      <c r="C351">
        <f>$F350</f>
        <v>0</v>
      </c>
      <c r="D351" s="3" t="str">
        <f t="shared" si="47"/>
        <v>PAY_PAT_DAYS - Total Payor Patient Days</v>
      </c>
      <c r="F351" s="22" t="str">
        <f>_xll.EVDES(D351)</f>
        <v>Total Payor Patient Days</v>
      </c>
      <c r="G351" s="18">
        <f ca="1">SUMIFS(OFFSET('BPC Data'!$F:$F,0,Summary!G$2),'BPC Data'!$E:$E,Summary!$D351,'BPC Data'!$B:$B,Summary!$C351)</f>
        <v>0</v>
      </c>
      <c r="H351" s="315">
        <f ca="1">SUMIFS(OFFSET('BPC Data'!$F:$F,0,Summary!H$2),'BPC Data'!$E:$E,Summary!$D351,'BPC Data'!$B:$B,Summary!$C351)</f>
        <v>0</v>
      </c>
      <c r="I351" s="18">
        <f ca="1">SUMIFS(OFFSET('BPC Data'!$F:$F,0,Summary!I$2),'BPC Data'!$E:$E,Summary!$D351,'BPC Data'!$B:$B,Summary!$C351)</f>
        <v>0</v>
      </c>
      <c r="J351" s="315">
        <f ca="1">SUMIFS(OFFSET('BPC Data'!$F:$F,0,Summary!J$2),'BPC Data'!$E:$E,Summary!$D351,'BPC Data'!$B:$B,Summary!$C351)</f>
        <v>0</v>
      </c>
      <c r="K351" s="18">
        <f ca="1">SUMIFS(OFFSET('BPC Data'!$F:$F,0,Summary!K$2),'BPC Data'!$E:$E,Summary!$D351,'BPC Data'!$B:$B,Summary!$C351)</f>
        <v>0</v>
      </c>
      <c r="L351" s="315">
        <f ca="1">SUMIFS(OFFSET('BPC Data'!$F:$F,0,Summary!L$2),'BPC Data'!$E:$E,Summary!$D351,'BPC Data'!$B:$B,Summary!$C351)</f>
        <v>0</v>
      </c>
      <c r="M351" s="18">
        <f ca="1">SUMIFS(OFFSET('BPC Data'!$F:$F,0,Summary!M$2),'BPC Data'!$E:$E,Summary!$D351,'BPC Data'!$B:$B,Summary!$C351)</f>
        <v>0</v>
      </c>
      <c r="N351" s="26">
        <f t="shared" ca="1" si="45"/>
        <v>0</v>
      </c>
    </row>
    <row r="352" spans="1:14" s="16" customFormat="1" hidden="1" outlineLevel="1">
      <c r="A352" s="16">
        <f t="shared" ref="A352:A360" si="48">IF(AND(F352&lt;&gt;"",D352=""),A351+1,A351)</f>
        <v>32</v>
      </c>
      <c r="C352">
        <f>$F350</f>
        <v>0</v>
      </c>
      <c r="D352" s="3" t="str">
        <f t="shared" si="47"/>
        <v>A_BEDS_TOTAL - Total Available Beds</v>
      </c>
      <c r="F352" s="22" t="str">
        <f>_xll.EVDES(D352)</f>
        <v>Total Available Beds</v>
      </c>
      <c r="G352" s="18">
        <f ca="1">SUMIFS(OFFSET('BPC Data'!$F:$F,0,Summary!G$2),'BPC Data'!$E:$E,Summary!$D352,'BPC Data'!$B:$B,Summary!$C352)</f>
        <v>0</v>
      </c>
      <c r="H352" s="315">
        <f ca="1">SUMIFS(OFFSET('BPC Data'!$F:$F,0,Summary!H$2),'BPC Data'!$E:$E,Summary!$D352,'BPC Data'!$B:$B,Summary!$C352)</f>
        <v>0</v>
      </c>
      <c r="I352" s="18">
        <f ca="1">SUMIFS(OFFSET('BPC Data'!$F:$F,0,Summary!I$2),'BPC Data'!$E:$E,Summary!$D352,'BPC Data'!$B:$B,Summary!$C352)</f>
        <v>0</v>
      </c>
      <c r="J352" s="315">
        <f ca="1">SUMIFS(OFFSET('BPC Data'!$F:$F,0,Summary!J$2),'BPC Data'!$E:$E,Summary!$D352,'BPC Data'!$B:$B,Summary!$C352)</f>
        <v>0</v>
      </c>
      <c r="K352" s="18">
        <f ca="1">SUMIFS(OFFSET('BPC Data'!$F:$F,0,Summary!K$2),'BPC Data'!$E:$E,Summary!$D352,'BPC Data'!$B:$B,Summary!$C352)</f>
        <v>0</v>
      </c>
      <c r="L352" s="315">
        <f ca="1">SUMIFS(OFFSET('BPC Data'!$F:$F,0,Summary!L$2),'BPC Data'!$E:$E,Summary!$D352,'BPC Data'!$B:$B,Summary!$C352)</f>
        <v>0</v>
      </c>
      <c r="M352" s="18">
        <f ca="1">SUMIFS(OFFSET('BPC Data'!$F:$F,0,Summary!M$2),'BPC Data'!$E:$E,Summary!$D352,'BPC Data'!$B:$B,Summary!$C352)</f>
        <v>0</v>
      </c>
      <c r="N352" s="26">
        <f t="shared" ca="1" si="45"/>
        <v>0</v>
      </c>
    </row>
    <row r="353" spans="1:14" s="16" customFormat="1" hidden="1" outlineLevel="1">
      <c r="A353" s="16">
        <f t="shared" si="48"/>
        <v>32</v>
      </c>
      <c r="B353"/>
      <c r="C353">
        <f>$F350</f>
        <v>0</v>
      </c>
      <c r="D353" s="3" t="str">
        <f t="shared" si="47"/>
        <v>T_REVENUES - Total Tenant Revenues</v>
      </c>
      <c r="E353"/>
      <c r="F353" s="22" t="str">
        <f>_xll.EVDES(D353)</f>
        <v>Total Tenant Revenues</v>
      </c>
      <c r="G353" s="18">
        <f ca="1">SUMIFS(OFFSET('BPC Data'!$F:$F,0,Summary!G$2),'BPC Data'!$E:$E,Summary!$D353,'BPC Data'!$B:$B,Summary!$C353)</f>
        <v>0</v>
      </c>
      <c r="H353" s="315">
        <f ca="1">SUMIFS(OFFSET('BPC Data'!$F:$F,0,Summary!H$2),'BPC Data'!$E:$E,Summary!$D353,'BPC Data'!$B:$B,Summary!$C353)</f>
        <v>0</v>
      </c>
      <c r="I353" s="18">
        <f ca="1">SUMIFS(OFFSET('BPC Data'!$F:$F,0,Summary!I$2),'BPC Data'!$E:$E,Summary!$D353,'BPC Data'!$B:$B,Summary!$C353)</f>
        <v>0</v>
      </c>
      <c r="J353" s="315">
        <f ca="1">SUMIFS(OFFSET('BPC Data'!$F:$F,0,Summary!J$2),'BPC Data'!$E:$E,Summary!$D353,'BPC Data'!$B:$B,Summary!$C353)</f>
        <v>0</v>
      </c>
      <c r="K353" s="18">
        <f ca="1">SUMIFS(OFFSET('BPC Data'!$F:$F,0,Summary!K$2),'BPC Data'!$E:$E,Summary!$D353,'BPC Data'!$B:$B,Summary!$C353)</f>
        <v>0</v>
      </c>
      <c r="L353" s="315">
        <f ca="1">SUMIFS(OFFSET('BPC Data'!$F:$F,0,Summary!L$2),'BPC Data'!$E:$E,Summary!$D353,'BPC Data'!$B:$B,Summary!$C353)</f>
        <v>0</v>
      </c>
      <c r="M353" s="18">
        <f ca="1">SUMIFS(OFFSET('BPC Data'!$F:$F,0,Summary!M$2),'BPC Data'!$E:$E,Summary!$D353,'BPC Data'!$B:$B,Summary!$C353)</f>
        <v>0</v>
      </c>
      <c r="N353" s="26">
        <f t="shared" ca="1" si="45"/>
        <v>0</v>
      </c>
    </row>
    <row r="354" spans="1:14" s="16" customFormat="1" hidden="1" outlineLevel="1">
      <c r="A354" s="16">
        <f t="shared" si="48"/>
        <v>32</v>
      </c>
      <c r="B354"/>
      <c r="C354">
        <f>$F350</f>
        <v>0</v>
      </c>
      <c r="D354" s="3" t="str">
        <f t="shared" si="47"/>
        <v>T_OPEX - Tenant Operating Expenses</v>
      </c>
      <c r="E354"/>
      <c r="F354" s="22" t="str">
        <f>_xll.EVDES(D354)</f>
        <v>Tenant Operating Expenses</v>
      </c>
      <c r="G354" s="18">
        <f ca="1">SUMIFS(OFFSET('BPC Data'!$F:$F,0,Summary!G$2),'BPC Data'!$E:$E,Summary!$D354,'BPC Data'!$B:$B,Summary!$C354)</f>
        <v>0</v>
      </c>
      <c r="H354" s="315">
        <f ca="1">SUMIFS(OFFSET('BPC Data'!$F:$F,0,Summary!H$2),'BPC Data'!$E:$E,Summary!$D354,'BPC Data'!$B:$B,Summary!$C354)</f>
        <v>0</v>
      </c>
      <c r="I354" s="18">
        <f ca="1">SUMIFS(OFFSET('BPC Data'!$F:$F,0,Summary!I$2),'BPC Data'!$E:$E,Summary!$D354,'BPC Data'!$B:$B,Summary!$C354)</f>
        <v>0</v>
      </c>
      <c r="J354" s="315">
        <f ca="1">SUMIFS(OFFSET('BPC Data'!$F:$F,0,Summary!J$2),'BPC Data'!$E:$E,Summary!$D354,'BPC Data'!$B:$B,Summary!$C354)</f>
        <v>0</v>
      </c>
      <c r="K354" s="18">
        <f ca="1">SUMIFS(OFFSET('BPC Data'!$F:$F,0,Summary!K$2),'BPC Data'!$E:$E,Summary!$D354,'BPC Data'!$B:$B,Summary!$C354)</f>
        <v>0</v>
      </c>
      <c r="L354" s="315">
        <f ca="1">SUMIFS(OFFSET('BPC Data'!$F:$F,0,Summary!L$2),'BPC Data'!$E:$E,Summary!$D354,'BPC Data'!$B:$B,Summary!$C354)</f>
        <v>0</v>
      </c>
      <c r="M354" s="18">
        <f ca="1">SUMIFS(OFFSET('BPC Data'!$F:$F,0,Summary!M$2),'BPC Data'!$E:$E,Summary!$D354,'BPC Data'!$B:$B,Summary!$C354)</f>
        <v>0</v>
      </c>
      <c r="N354" s="26">
        <f t="shared" ca="1" si="45"/>
        <v>0</v>
      </c>
    </row>
    <row r="355" spans="1:14" s="16" customFormat="1" hidden="1" outlineLevel="1">
      <c r="A355" s="16">
        <f t="shared" si="48"/>
        <v>32</v>
      </c>
      <c r="B355"/>
      <c r="C355">
        <f>$F350</f>
        <v>0</v>
      </c>
      <c r="D355" s="3" t="str">
        <f t="shared" si="47"/>
        <v>T_BAD_DEBT - Tenant Bad Debt Expense</v>
      </c>
      <c r="E355"/>
      <c r="F355" s="22" t="str">
        <f>_xll.EVDES(D355)</f>
        <v>Tenant Bad Debt Expense</v>
      </c>
      <c r="G355" s="18">
        <f ca="1">SUMIFS(OFFSET('BPC Data'!$F:$F,0,Summary!G$2),'BPC Data'!$E:$E,Summary!$D355,'BPC Data'!$B:$B,Summary!$C355)</f>
        <v>0</v>
      </c>
      <c r="H355" s="315">
        <f ca="1">SUMIFS(OFFSET('BPC Data'!$F:$F,0,Summary!H$2),'BPC Data'!$E:$E,Summary!$D355,'BPC Data'!$B:$B,Summary!$C355)</f>
        <v>0</v>
      </c>
      <c r="I355" s="18">
        <f ca="1">SUMIFS(OFFSET('BPC Data'!$F:$F,0,Summary!I$2),'BPC Data'!$E:$E,Summary!$D355,'BPC Data'!$B:$B,Summary!$C355)</f>
        <v>0</v>
      </c>
      <c r="J355" s="315">
        <f ca="1">SUMIFS(OFFSET('BPC Data'!$F:$F,0,Summary!J$2),'BPC Data'!$E:$E,Summary!$D355,'BPC Data'!$B:$B,Summary!$C355)</f>
        <v>0</v>
      </c>
      <c r="K355" s="18">
        <f ca="1">SUMIFS(OFFSET('BPC Data'!$F:$F,0,Summary!K$2),'BPC Data'!$E:$E,Summary!$D355,'BPC Data'!$B:$B,Summary!$C355)</f>
        <v>0</v>
      </c>
      <c r="L355" s="315">
        <f ca="1">SUMIFS(OFFSET('BPC Data'!$F:$F,0,Summary!L$2),'BPC Data'!$E:$E,Summary!$D355,'BPC Data'!$B:$B,Summary!$C355)</f>
        <v>0</v>
      </c>
      <c r="M355" s="18">
        <f ca="1">SUMIFS(OFFSET('BPC Data'!$F:$F,0,Summary!M$2),'BPC Data'!$E:$E,Summary!$D355,'BPC Data'!$B:$B,Summary!$C355)</f>
        <v>0</v>
      </c>
      <c r="N355" s="26">
        <f t="shared" ca="1" si="45"/>
        <v>0</v>
      </c>
    </row>
    <row r="356" spans="1:14" s="16" customFormat="1" hidden="1" outlineLevel="1">
      <c r="A356" s="16">
        <f t="shared" si="48"/>
        <v>32</v>
      </c>
      <c r="B356"/>
      <c r="C356">
        <f>$F350</f>
        <v>0</v>
      </c>
      <c r="D356" s="2" t="str">
        <f t="shared" si="47"/>
        <v>T_EBITDARM - EBITDARM</v>
      </c>
      <c r="E356"/>
      <c r="F356" s="22" t="str">
        <f>_xll.EVDES(D356)</f>
        <v>EBITDARM</v>
      </c>
      <c r="G356" s="18">
        <f ca="1">SUMIFS(OFFSET('BPC Data'!$F:$F,0,Summary!G$2),'BPC Data'!$E:$E,Summary!$D356,'BPC Data'!$B:$B,Summary!$C356)</f>
        <v>0</v>
      </c>
      <c r="H356" s="315">
        <f ca="1">SUMIFS(OFFSET('BPC Data'!$F:$F,0,Summary!H$2),'BPC Data'!$E:$E,Summary!$D356,'BPC Data'!$B:$B,Summary!$C356)</f>
        <v>0</v>
      </c>
      <c r="I356" s="18">
        <f ca="1">SUMIFS(OFFSET('BPC Data'!$F:$F,0,Summary!I$2),'BPC Data'!$E:$E,Summary!$D356,'BPC Data'!$B:$B,Summary!$C356)</f>
        <v>0</v>
      </c>
      <c r="J356" s="315">
        <f ca="1">SUMIFS(OFFSET('BPC Data'!$F:$F,0,Summary!J$2),'BPC Data'!$E:$E,Summary!$D356,'BPC Data'!$B:$B,Summary!$C356)</f>
        <v>0</v>
      </c>
      <c r="K356" s="18">
        <f ca="1">SUMIFS(OFFSET('BPC Data'!$F:$F,0,Summary!K$2),'BPC Data'!$E:$E,Summary!$D356,'BPC Data'!$B:$B,Summary!$C356)</f>
        <v>0</v>
      </c>
      <c r="L356" s="315">
        <f ca="1">SUMIFS(OFFSET('BPC Data'!$F:$F,0,Summary!L$2),'BPC Data'!$E:$E,Summary!$D356,'BPC Data'!$B:$B,Summary!$C356)</f>
        <v>0</v>
      </c>
      <c r="M356" s="18">
        <f ca="1">SUMIFS(OFFSET('BPC Data'!$F:$F,0,Summary!M$2),'BPC Data'!$E:$E,Summary!$D356,'BPC Data'!$B:$B,Summary!$C356)</f>
        <v>0</v>
      </c>
      <c r="N356" s="26">
        <f t="shared" ca="1" si="45"/>
        <v>0</v>
      </c>
    </row>
    <row r="357" spans="1:14" s="16" customFormat="1" hidden="1" outlineLevel="1">
      <c r="A357" s="16">
        <f t="shared" si="48"/>
        <v>32</v>
      </c>
      <c r="B357"/>
      <c r="C357">
        <f>$F350</f>
        <v>0</v>
      </c>
      <c r="D357" s="2" t="str">
        <f t="shared" si="47"/>
        <v>T_MGMT_FEE - Tenant Management Fee - Actual</v>
      </c>
      <c r="E357"/>
      <c r="F357" s="22" t="str">
        <f>_xll.EVDES(D357)</f>
        <v>Tenant Management Fee - Actual</v>
      </c>
      <c r="G357" s="18">
        <f ca="1">SUMIFS(OFFSET('BPC Data'!$F:$F,0,Summary!G$2),'BPC Data'!$E:$E,Summary!$D357,'BPC Data'!$B:$B,Summary!$C357)</f>
        <v>0</v>
      </c>
      <c r="H357" s="315">
        <f ca="1">SUMIFS(OFFSET('BPC Data'!$F:$F,0,Summary!H$2),'BPC Data'!$E:$E,Summary!$D357,'BPC Data'!$B:$B,Summary!$C357)</f>
        <v>0</v>
      </c>
      <c r="I357" s="18">
        <f ca="1">SUMIFS(OFFSET('BPC Data'!$F:$F,0,Summary!I$2),'BPC Data'!$E:$E,Summary!$D357,'BPC Data'!$B:$B,Summary!$C357)</f>
        <v>0</v>
      </c>
      <c r="J357" s="315">
        <f ca="1">SUMIFS(OFFSET('BPC Data'!$F:$F,0,Summary!J$2),'BPC Data'!$E:$E,Summary!$D357,'BPC Data'!$B:$B,Summary!$C357)</f>
        <v>0</v>
      </c>
      <c r="K357" s="18">
        <f ca="1">SUMIFS(OFFSET('BPC Data'!$F:$F,0,Summary!K$2),'BPC Data'!$E:$E,Summary!$D357,'BPC Data'!$B:$B,Summary!$C357)</f>
        <v>0</v>
      </c>
      <c r="L357" s="315">
        <f ca="1">SUMIFS(OFFSET('BPC Data'!$F:$F,0,Summary!L$2),'BPC Data'!$E:$E,Summary!$D357,'BPC Data'!$B:$B,Summary!$C357)</f>
        <v>0</v>
      </c>
      <c r="M357" s="18">
        <f ca="1">SUMIFS(OFFSET('BPC Data'!$F:$F,0,Summary!M$2),'BPC Data'!$E:$E,Summary!$D357,'BPC Data'!$B:$B,Summary!$C357)</f>
        <v>0</v>
      </c>
      <c r="N357" s="26">
        <f t="shared" ca="1" si="45"/>
        <v>0</v>
      </c>
    </row>
    <row r="358" spans="1:14" s="16" customFormat="1" hidden="1" outlineLevel="1">
      <c r="A358" s="16">
        <f t="shared" si="48"/>
        <v>32</v>
      </c>
      <c r="B358"/>
      <c r="C358">
        <f>$F350</f>
        <v>0</v>
      </c>
      <c r="D358" s="1" t="str">
        <f t="shared" si="47"/>
        <v>T_EBITDAR - EBITDAR</v>
      </c>
      <c r="E358"/>
      <c r="F358" s="22" t="str">
        <f>_xll.EVDES(D358)</f>
        <v>EBITDAR</v>
      </c>
      <c r="G358" s="18">
        <f ca="1">SUMIFS(OFFSET('BPC Data'!$F:$F,0,Summary!G$2),'BPC Data'!$E:$E,Summary!$D358,'BPC Data'!$B:$B,Summary!$C358)</f>
        <v>0</v>
      </c>
      <c r="H358" s="315">
        <f ca="1">SUMIFS(OFFSET('BPC Data'!$F:$F,0,Summary!H$2),'BPC Data'!$E:$E,Summary!$D358,'BPC Data'!$B:$B,Summary!$C358)</f>
        <v>0</v>
      </c>
      <c r="I358" s="18">
        <f ca="1">SUMIFS(OFFSET('BPC Data'!$F:$F,0,Summary!I$2),'BPC Data'!$E:$E,Summary!$D358,'BPC Data'!$B:$B,Summary!$C358)</f>
        <v>0</v>
      </c>
      <c r="J358" s="315">
        <f ca="1">SUMIFS(OFFSET('BPC Data'!$F:$F,0,Summary!J$2),'BPC Data'!$E:$E,Summary!$D358,'BPC Data'!$B:$B,Summary!$C358)</f>
        <v>0</v>
      </c>
      <c r="K358" s="18">
        <f ca="1">SUMIFS(OFFSET('BPC Data'!$F:$F,0,Summary!K$2),'BPC Data'!$E:$E,Summary!$D358,'BPC Data'!$B:$B,Summary!$C358)</f>
        <v>0</v>
      </c>
      <c r="L358" s="315">
        <f ca="1">SUMIFS(OFFSET('BPC Data'!$F:$F,0,Summary!L$2),'BPC Data'!$E:$E,Summary!$D358,'BPC Data'!$B:$B,Summary!$C358)</f>
        <v>0</v>
      </c>
      <c r="M358" s="18">
        <f ca="1">SUMIFS(OFFSET('BPC Data'!$F:$F,0,Summary!M$2),'BPC Data'!$E:$E,Summary!$D358,'BPC Data'!$B:$B,Summary!$C358)</f>
        <v>0</v>
      </c>
      <c r="N358" s="26">
        <f t="shared" ca="1" si="45"/>
        <v>0</v>
      </c>
    </row>
    <row r="359" spans="1:14" s="16" customFormat="1" hidden="1" outlineLevel="1">
      <c r="A359" s="16">
        <f t="shared" si="48"/>
        <v>32</v>
      </c>
      <c r="B359"/>
      <c r="C359">
        <f>$F350</f>
        <v>0</v>
      </c>
      <c r="D359" s="1" t="str">
        <f t="shared" si="47"/>
        <v>T_RENT_EXP - Tenant Rent Expense</v>
      </c>
      <c r="E359"/>
      <c r="F359" s="22" t="str">
        <f>_xll.EVDES(D359)</f>
        <v>Tenant Rent Expense</v>
      </c>
      <c r="G359" s="18">
        <f ca="1">SUMIFS(OFFSET('BPC Data'!$F:$F,0,Summary!G$2),'BPC Data'!$E:$E,Summary!$D359,'BPC Data'!$B:$B,Summary!$C359)</f>
        <v>0</v>
      </c>
      <c r="H359" s="315">
        <f ca="1">SUMIFS(OFFSET('BPC Data'!$F:$F,0,Summary!H$2),'BPC Data'!$E:$E,Summary!$D359,'BPC Data'!$B:$B,Summary!$C359)</f>
        <v>0</v>
      </c>
      <c r="I359" s="18">
        <f ca="1">SUMIFS(OFFSET('BPC Data'!$F:$F,0,Summary!I$2),'BPC Data'!$E:$E,Summary!$D359,'BPC Data'!$B:$B,Summary!$C359)</f>
        <v>0</v>
      </c>
      <c r="J359" s="315">
        <f ca="1">SUMIFS(OFFSET('BPC Data'!$F:$F,0,Summary!J$2),'BPC Data'!$E:$E,Summary!$D359,'BPC Data'!$B:$B,Summary!$C359)</f>
        <v>0</v>
      </c>
      <c r="K359" s="18">
        <f ca="1">SUMIFS(OFFSET('BPC Data'!$F:$F,0,Summary!K$2),'BPC Data'!$E:$E,Summary!$D359,'BPC Data'!$B:$B,Summary!$C359)</f>
        <v>0</v>
      </c>
      <c r="L359" s="315">
        <f ca="1">SUMIFS(OFFSET('BPC Data'!$F:$F,0,Summary!L$2),'BPC Data'!$E:$E,Summary!$D359,'BPC Data'!$B:$B,Summary!$C359)</f>
        <v>0</v>
      </c>
      <c r="M359" s="18">
        <f ca="1">SUMIFS(OFFSET('BPC Data'!$F:$F,0,Summary!M$2),'BPC Data'!$E:$E,Summary!$D359,'BPC Data'!$B:$B,Summary!$C359)</f>
        <v>0</v>
      </c>
      <c r="N359" s="26">
        <f t="shared" ca="1" si="45"/>
        <v>0</v>
      </c>
    </row>
    <row r="360" spans="1:14" s="16" customFormat="1" hidden="1" outlineLevel="1">
      <c r="A360" s="16">
        <f t="shared" si="48"/>
        <v>32</v>
      </c>
      <c r="B360"/>
      <c r="C360"/>
      <c r="D360" s="1" t="str">
        <f t="shared" si="47"/>
        <v>x</v>
      </c>
      <c r="E360"/>
      <c r="F360" s="22" t="s">
        <v>0</v>
      </c>
      <c r="G360" s="12">
        <f ca="1">SUMIFS(OFFSET('BPC Data'!$F:$F,0,Summary!G$2),'BPC Data'!$E:$E,Summary!$D360,'BPC Data'!$B:$B,Summary!$C360)</f>
        <v>0</v>
      </c>
      <c r="H360" s="316">
        <f ca="1">SUMIFS(OFFSET('BPC Data'!$F:$F,0,Summary!H$2),'BPC Data'!$E:$E,Summary!$D360,'BPC Data'!$B:$B,Summary!$C360)</f>
        <v>0</v>
      </c>
      <c r="I360" s="12">
        <f ca="1">SUMIFS(OFFSET('BPC Data'!$F:$F,0,Summary!I$2),'BPC Data'!$E:$E,Summary!$D360,'BPC Data'!$B:$B,Summary!$C360)</f>
        <v>0</v>
      </c>
      <c r="J360" s="316">
        <f ca="1">SUMIFS(OFFSET('BPC Data'!$F:$F,0,Summary!J$2),'BPC Data'!$E:$E,Summary!$D360,'BPC Data'!$B:$B,Summary!$C360)</f>
        <v>0</v>
      </c>
      <c r="K360" s="12">
        <f ca="1">SUMIFS(OFFSET('BPC Data'!$F:$F,0,Summary!K$2),'BPC Data'!$E:$E,Summary!$D360,'BPC Data'!$B:$B,Summary!$C360)</f>
        <v>0</v>
      </c>
      <c r="L360" s="316">
        <f ca="1">SUMIFS(OFFSET('BPC Data'!$F:$F,0,Summary!L$2),'BPC Data'!$E:$E,Summary!$D360,'BPC Data'!$B:$B,Summary!$C360)</f>
        <v>0</v>
      </c>
      <c r="M360" s="12">
        <f ca="1">SUMIFS(OFFSET('BPC Data'!$F:$F,0,Summary!M$2),'BPC Data'!$E:$E,Summary!$D360,'BPC Data'!$B:$B,Summary!$C360)</f>
        <v>0</v>
      </c>
      <c r="N360" s="26">
        <f t="shared" ca="1" si="45"/>
        <v>0</v>
      </c>
    </row>
    <row r="361" spans="1:14" s="16" customFormat="1" hidden="1" outlineLevel="1">
      <c r="A361" s="16">
        <f>IF(AND(D361&lt;&gt;"",C361=""),A360+1,A360)</f>
        <v>33</v>
      </c>
      <c r="B361" s="5"/>
      <c r="C361" s="5"/>
      <c r="D361" s="5" t="str">
        <f t="shared" si="47"/>
        <v>x</v>
      </c>
      <c r="E361" s="5"/>
      <c r="F361" s="21">
        <f>INDEX(PropertyList!$D:$D,MATCH(Summary!$A361,PropertyList!$C:$C,0))</f>
        <v>0</v>
      </c>
      <c r="G361" s="11">
        <f ca="1">SUMIFS(OFFSET('BPC Data'!$F:$F,0,Summary!G$2),'BPC Data'!$E:$E,Summary!$D361,'BPC Data'!$B:$B,Summary!$C361)</f>
        <v>0</v>
      </c>
      <c r="H361" s="314">
        <f ca="1">SUMIFS(OFFSET('BPC Data'!$F:$F,0,Summary!H$2),'BPC Data'!$E:$E,Summary!$D361,'BPC Data'!$B:$B,Summary!$C361)</f>
        <v>0</v>
      </c>
      <c r="I361" s="11">
        <f ca="1">SUMIFS(OFFSET('BPC Data'!$F:$F,0,Summary!I$2),'BPC Data'!$E:$E,Summary!$D361,'BPC Data'!$B:$B,Summary!$C361)</f>
        <v>0</v>
      </c>
      <c r="J361" s="314">
        <f ca="1">SUMIFS(OFFSET('BPC Data'!$F:$F,0,Summary!J$2),'BPC Data'!$E:$E,Summary!$D361,'BPC Data'!$B:$B,Summary!$C361)</f>
        <v>0</v>
      </c>
      <c r="K361" s="11">
        <f ca="1">SUMIFS(OFFSET('BPC Data'!$F:$F,0,Summary!K$2),'BPC Data'!$E:$E,Summary!$D361,'BPC Data'!$B:$B,Summary!$C361)</f>
        <v>0</v>
      </c>
      <c r="L361" s="314">
        <f ca="1">SUMIFS(OFFSET('BPC Data'!$F:$F,0,Summary!L$2),'BPC Data'!$E:$E,Summary!$D361,'BPC Data'!$B:$B,Summary!$C361)</f>
        <v>0</v>
      </c>
      <c r="M361" s="11">
        <f ca="1">SUMIFS(OFFSET('BPC Data'!$F:$F,0,Summary!M$2),'BPC Data'!$E:$E,Summary!$D361,'BPC Data'!$B:$B,Summary!$C361)</f>
        <v>0</v>
      </c>
      <c r="N361" s="26">
        <f t="shared" ca="1" si="45"/>
        <v>0</v>
      </c>
    </row>
    <row r="362" spans="1:14" s="16" customFormat="1" hidden="1" outlineLevel="1">
      <c r="A362" s="16">
        <f>IF(AND(F362&lt;&gt;"",D362=""),A361+1,A361)</f>
        <v>33</v>
      </c>
      <c r="C362">
        <f>$F361</f>
        <v>0</v>
      </c>
      <c r="D362" s="3" t="str">
        <f t="shared" si="47"/>
        <v>PAY_PAT_DAYS - Total Payor Patient Days</v>
      </c>
      <c r="F362" s="22" t="str">
        <f>_xll.EVDES(D362)</f>
        <v>Total Payor Patient Days</v>
      </c>
      <c r="G362" s="18">
        <f ca="1">SUMIFS(OFFSET('BPC Data'!$F:$F,0,Summary!G$2),'BPC Data'!$E:$E,Summary!$D362,'BPC Data'!$B:$B,Summary!$C362)</f>
        <v>0</v>
      </c>
      <c r="H362" s="315">
        <f ca="1">SUMIFS(OFFSET('BPC Data'!$F:$F,0,Summary!H$2),'BPC Data'!$E:$E,Summary!$D362,'BPC Data'!$B:$B,Summary!$C362)</f>
        <v>0</v>
      </c>
      <c r="I362" s="18">
        <f ca="1">SUMIFS(OFFSET('BPC Data'!$F:$F,0,Summary!I$2),'BPC Data'!$E:$E,Summary!$D362,'BPC Data'!$B:$B,Summary!$C362)</f>
        <v>0</v>
      </c>
      <c r="J362" s="315">
        <f ca="1">SUMIFS(OFFSET('BPC Data'!$F:$F,0,Summary!J$2),'BPC Data'!$E:$E,Summary!$D362,'BPC Data'!$B:$B,Summary!$C362)</f>
        <v>0</v>
      </c>
      <c r="K362" s="18">
        <f ca="1">SUMIFS(OFFSET('BPC Data'!$F:$F,0,Summary!K$2),'BPC Data'!$E:$E,Summary!$D362,'BPC Data'!$B:$B,Summary!$C362)</f>
        <v>0</v>
      </c>
      <c r="L362" s="315">
        <f ca="1">SUMIFS(OFFSET('BPC Data'!$F:$F,0,Summary!L$2),'BPC Data'!$E:$E,Summary!$D362,'BPC Data'!$B:$B,Summary!$C362)</f>
        <v>0</v>
      </c>
      <c r="M362" s="18">
        <f ca="1">SUMIFS(OFFSET('BPC Data'!$F:$F,0,Summary!M$2),'BPC Data'!$E:$E,Summary!$D362,'BPC Data'!$B:$B,Summary!$C362)</f>
        <v>0</v>
      </c>
      <c r="N362" s="26">
        <f t="shared" ca="1" si="45"/>
        <v>0</v>
      </c>
    </row>
    <row r="363" spans="1:14" s="16" customFormat="1" hidden="1" outlineLevel="1">
      <c r="A363" s="16">
        <f t="shared" ref="A363:A371" si="49">IF(AND(F363&lt;&gt;"",D363=""),A362+1,A362)</f>
        <v>33</v>
      </c>
      <c r="C363">
        <f>$F361</f>
        <v>0</v>
      </c>
      <c r="D363" s="3" t="str">
        <f t="shared" si="47"/>
        <v>A_BEDS_TOTAL - Total Available Beds</v>
      </c>
      <c r="F363" s="22" t="str">
        <f>_xll.EVDES(D363)</f>
        <v>Total Available Beds</v>
      </c>
      <c r="G363" s="18">
        <f ca="1">SUMIFS(OFFSET('BPC Data'!$F:$F,0,Summary!G$2),'BPC Data'!$E:$E,Summary!$D363,'BPC Data'!$B:$B,Summary!$C363)</f>
        <v>0</v>
      </c>
      <c r="H363" s="315">
        <f ca="1">SUMIFS(OFFSET('BPC Data'!$F:$F,0,Summary!H$2),'BPC Data'!$E:$E,Summary!$D363,'BPC Data'!$B:$B,Summary!$C363)</f>
        <v>0</v>
      </c>
      <c r="I363" s="18">
        <f ca="1">SUMIFS(OFFSET('BPC Data'!$F:$F,0,Summary!I$2),'BPC Data'!$E:$E,Summary!$D363,'BPC Data'!$B:$B,Summary!$C363)</f>
        <v>0</v>
      </c>
      <c r="J363" s="315">
        <f ca="1">SUMIFS(OFFSET('BPC Data'!$F:$F,0,Summary!J$2),'BPC Data'!$E:$E,Summary!$D363,'BPC Data'!$B:$B,Summary!$C363)</f>
        <v>0</v>
      </c>
      <c r="K363" s="18">
        <f ca="1">SUMIFS(OFFSET('BPC Data'!$F:$F,0,Summary!K$2),'BPC Data'!$E:$E,Summary!$D363,'BPC Data'!$B:$B,Summary!$C363)</f>
        <v>0</v>
      </c>
      <c r="L363" s="315">
        <f ca="1">SUMIFS(OFFSET('BPC Data'!$F:$F,0,Summary!L$2),'BPC Data'!$E:$E,Summary!$D363,'BPC Data'!$B:$B,Summary!$C363)</f>
        <v>0</v>
      </c>
      <c r="M363" s="18">
        <f ca="1">SUMIFS(OFFSET('BPC Data'!$F:$F,0,Summary!M$2),'BPC Data'!$E:$E,Summary!$D363,'BPC Data'!$B:$B,Summary!$C363)</f>
        <v>0</v>
      </c>
      <c r="N363" s="26">
        <f t="shared" ca="1" si="45"/>
        <v>0</v>
      </c>
    </row>
    <row r="364" spans="1:14" s="16" customFormat="1" hidden="1" outlineLevel="1">
      <c r="A364" s="16">
        <f t="shared" si="49"/>
        <v>33</v>
      </c>
      <c r="B364"/>
      <c r="C364">
        <f>$F361</f>
        <v>0</v>
      </c>
      <c r="D364" s="3" t="str">
        <f t="shared" si="47"/>
        <v>T_REVENUES - Total Tenant Revenues</v>
      </c>
      <c r="E364"/>
      <c r="F364" s="22" t="str">
        <f>_xll.EVDES(D364)</f>
        <v>Total Tenant Revenues</v>
      </c>
      <c r="G364" s="18">
        <f ca="1">SUMIFS(OFFSET('BPC Data'!$F:$F,0,Summary!G$2),'BPC Data'!$E:$E,Summary!$D364,'BPC Data'!$B:$B,Summary!$C364)</f>
        <v>0</v>
      </c>
      <c r="H364" s="315">
        <f ca="1">SUMIFS(OFFSET('BPC Data'!$F:$F,0,Summary!H$2),'BPC Data'!$E:$E,Summary!$D364,'BPC Data'!$B:$B,Summary!$C364)</f>
        <v>0</v>
      </c>
      <c r="I364" s="18">
        <f ca="1">SUMIFS(OFFSET('BPC Data'!$F:$F,0,Summary!I$2),'BPC Data'!$E:$E,Summary!$D364,'BPC Data'!$B:$B,Summary!$C364)</f>
        <v>0</v>
      </c>
      <c r="J364" s="315">
        <f ca="1">SUMIFS(OFFSET('BPC Data'!$F:$F,0,Summary!J$2),'BPC Data'!$E:$E,Summary!$D364,'BPC Data'!$B:$B,Summary!$C364)</f>
        <v>0</v>
      </c>
      <c r="K364" s="18">
        <f ca="1">SUMIFS(OFFSET('BPC Data'!$F:$F,0,Summary!K$2),'BPC Data'!$E:$E,Summary!$D364,'BPC Data'!$B:$B,Summary!$C364)</f>
        <v>0</v>
      </c>
      <c r="L364" s="315">
        <f ca="1">SUMIFS(OFFSET('BPC Data'!$F:$F,0,Summary!L$2),'BPC Data'!$E:$E,Summary!$D364,'BPC Data'!$B:$B,Summary!$C364)</f>
        <v>0</v>
      </c>
      <c r="M364" s="18">
        <f ca="1">SUMIFS(OFFSET('BPC Data'!$F:$F,0,Summary!M$2),'BPC Data'!$E:$E,Summary!$D364,'BPC Data'!$B:$B,Summary!$C364)</f>
        <v>0</v>
      </c>
      <c r="N364" s="26">
        <f t="shared" ca="1" si="45"/>
        <v>0</v>
      </c>
    </row>
    <row r="365" spans="1:14" s="16" customFormat="1" hidden="1" outlineLevel="1">
      <c r="A365" s="16">
        <f t="shared" si="49"/>
        <v>33</v>
      </c>
      <c r="B365"/>
      <c r="C365">
        <f>$F361</f>
        <v>0</v>
      </c>
      <c r="D365" s="3" t="str">
        <f t="shared" si="47"/>
        <v>T_OPEX - Tenant Operating Expenses</v>
      </c>
      <c r="E365"/>
      <c r="F365" s="22" t="str">
        <f>_xll.EVDES(D365)</f>
        <v>Tenant Operating Expenses</v>
      </c>
      <c r="G365" s="18">
        <f ca="1">SUMIFS(OFFSET('BPC Data'!$F:$F,0,Summary!G$2),'BPC Data'!$E:$E,Summary!$D365,'BPC Data'!$B:$B,Summary!$C365)</f>
        <v>0</v>
      </c>
      <c r="H365" s="315">
        <f ca="1">SUMIFS(OFFSET('BPC Data'!$F:$F,0,Summary!H$2),'BPC Data'!$E:$E,Summary!$D365,'BPC Data'!$B:$B,Summary!$C365)</f>
        <v>0</v>
      </c>
      <c r="I365" s="18">
        <f ca="1">SUMIFS(OFFSET('BPC Data'!$F:$F,0,Summary!I$2),'BPC Data'!$E:$E,Summary!$D365,'BPC Data'!$B:$B,Summary!$C365)</f>
        <v>0</v>
      </c>
      <c r="J365" s="315">
        <f ca="1">SUMIFS(OFFSET('BPC Data'!$F:$F,0,Summary!J$2),'BPC Data'!$E:$E,Summary!$D365,'BPC Data'!$B:$B,Summary!$C365)</f>
        <v>0</v>
      </c>
      <c r="K365" s="18">
        <f ca="1">SUMIFS(OFFSET('BPC Data'!$F:$F,0,Summary!K$2),'BPC Data'!$E:$E,Summary!$D365,'BPC Data'!$B:$B,Summary!$C365)</f>
        <v>0</v>
      </c>
      <c r="L365" s="315">
        <f ca="1">SUMIFS(OFFSET('BPC Data'!$F:$F,0,Summary!L$2),'BPC Data'!$E:$E,Summary!$D365,'BPC Data'!$B:$B,Summary!$C365)</f>
        <v>0</v>
      </c>
      <c r="M365" s="18">
        <f ca="1">SUMIFS(OFFSET('BPC Data'!$F:$F,0,Summary!M$2),'BPC Data'!$E:$E,Summary!$D365,'BPC Data'!$B:$B,Summary!$C365)</f>
        <v>0</v>
      </c>
      <c r="N365" s="26">
        <f t="shared" ca="1" si="45"/>
        <v>0</v>
      </c>
    </row>
    <row r="366" spans="1:14" s="16" customFormat="1" hidden="1" outlineLevel="1">
      <c r="A366" s="16">
        <f t="shared" si="49"/>
        <v>33</v>
      </c>
      <c r="B366"/>
      <c r="C366">
        <f>$F361</f>
        <v>0</v>
      </c>
      <c r="D366" s="3" t="str">
        <f t="shared" si="47"/>
        <v>T_BAD_DEBT - Tenant Bad Debt Expense</v>
      </c>
      <c r="E366"/>
      <c r="F366" s="22" t="str">
        <f>_xll.EVDES(D366)</f>
        <v>Tenant Bad Debt Expense</v>
      </c>
      <c r="G366" s="18">
        <f ca="1">SUMIFS(OFFSET('BPC Data'!$F:$F,0,Summary!G$2),'BPC Data'!$E:$E,Summary!$D366,'BPC Data'!$B:$B,Summary!$C366)</f>
        <v>0</v>
      </c>
      <c r="H366" s="315">
        <f ca="1">SUMIFS(OFFSET('BPC Data'!$F:$F,0,Summary!H$2),'BPC Data'!$E:$E,Summary!$D366,'BPC Data'!$B:$B,Summary!$C366)</f>
        <v>0</v>
      </c>
      <c r="I366" s="18">
        <f ca="1">SUMIFS(OFFSET('BPC Data'!$F:$F,0,Summary!I$2),'BPC Data'!$E:$E,Summary!$D366,'BPC Data'!$B:$B,Summary!$C366)</f>
        <v>0</v>
      </c>
      <c r="J366" s="315">
        <f ca="1">SUMIFS(OFFSET('BPC Data'!$F:$F,0,Summary!J$2),'BPC Data'!$E:$E,Summary!$D366,'BPC Data'!$B:$B,Summary!$C366)</f>
        <v>0</v>
      </c>
      <c r="K366" s="18">
        <f ca="1">SUMIFS(OFFSET('BPC Data'!$F:$F,0,Summary!K$2),'BPC Data'!$E:$E,Summary!$D366,'BPC Data'!$B:$B,Summary!$C366)</f>
        <v>0</v>
      </c>
      <c r="L366" s="315">
        <f ca="1">SUMIFS(OFFSET('BPC Data'!$F:$F,0,Summary!L$2),'BPC Data'!$E:$E,Summary!$D366,'BPC Data'!$B:$B,Summary!$C366)</f>
        <v>0</v>
      </c>
      <c r="M366" s="18">
        <f ca="1">SUMIFS(OFFSET('BPC Data'!$F:$F,0,Summary!M$2),'BPC Data'!$E:$E,Summary!$D366,'BPC Data'!$B:$B,Summary!$C366)</f>
        <v>0</v>
      </c>
      <c r="N366" s="26">
        <f t="shared" ca="1" si="45"/>
        <v>0</v>
      </c>
    </row>
    <row r="367" spans="1:14" s="16" customFormat="1" hidden="1" outlineLevel="1">
      <c r="A367" s="16">
        <f t="shared" si="49"/>
        <v>33</v>
      </c>
      <c r="B367"/>
      <c r="C367">
        <f>$F361</f>
        <v>0</v>
      </c>
      <c r="D367" s="2" t="str">
        <f t="shared" si="47"/>
        <v>T_EBITDARM - EBITDARM</v>
      </c>
      <c r="E367"/>
      <c r="F367" s="22" t="str">
        <f>_xll.EVDES(D367)</f>
        <v>EBITDARM</v>
      </c>
      <c r="G367" s="18">
        <f ca="1">SUMIFS(OFFSET('BPC Data'!$F:$F,0,Summary!G$2),'BPC Data'!$E:$E,Summary!$D367,'BPC Data'!$B:$B,Summary!$C367)</f>
        <v>0</v>
      </c>
      <c r="H367" s="315">
        <f ca="1">SUMIFS(OFFSET('BPC Data'!$F:$F,0,Summary!H$2),'BPC Data'!$E:$E,Summary!$D367,'BPC Data'!$B:$B,Summary!$C367)</f>
        <v>0</v>
      </c>
      <c r="I367" s="18">
        <f ca="1">SUMIFS(OFFSET('BPC Data'!$F:$F,0,Summary!I$2),'BPC Data'!$E:$E,Summary!$D367,'BPC Data'!$B:$B,Summary!$C367)</f>
        <v>0</v>
      </c>
      <c r="J367" s="315">
        <f ca="1">SUMIFS(OFFSET('BPC Data'!$F:$F,0,Summary!J$2),'BPC Data'!$E:$E,Summary!$D367,'BPC Data'!$B:$B,Summary!$C367)</f>
        <v>0</v>
      </c>
      <c r="K367" s="18">
        <f ca="1">SUMIFS(OFFSET('BPC Data'!$F:$F,0,Summary!K$2),'BPC Data'!$E:$E,Summary!$D367,'BPC Data'!$B:$B,Summary!$C367)</f>
        <v>0</v>
      </c>
      <c r="L367" s="315">
        <f ca="1">SUMIFS(OFFSET('BPC Data'!$F:$F,0,Summary!L$2),'BPC Data'!$E:$E,Summary!$D367,'BPC Data'!$B:$B,Summary!$C367)</f>
        <v>0</v>
      </c>
      <c r="M367" s="18">
        <f ca="1">SUMIFS(OFFSET('BPC Data'!$F:$F,0,Summary!M$2),'BPC Data'!$E:$E,Summary!$D367,'BPC Data'!$B:$B,Summary!$C367)</f>
        <v>0</v>
      </c>
      <c r="N367" s="26">
        <f t="shared" ca="1" si="45"/>
        <v>0</v>
      </c>
    </row>
    <row r="368" spans="1:14" s="16" customFormat="1" hidden="1" outlineLevel="1">
      <c r="A368" s="16">
        <f t="shared" si="49"/>
        <v>33</v>
      </c>
      <c r="B368"/>
      <c r="C368">
        <f>$F361</f>
        <v>0</v>
      </c>
      <c r="D368" s="2" t="str">
        <f t="shared" si="47"/>
        <v>T_MGMT_FEE - Tenant Management Fee - Actual</v>
      </c>
      <c r="E368"/>
      <c r="F368" s="22" t="str">
        <f>_xll.EVDES(D368)</f>
        <v>Tenant Management Fee - Actual</v>
      </c>
      <c r="G368" s="18">
        <f ca="1">SUMIFS(OFFSET('BPC Data'!$F:$F,0,Summary!G$2),'BPC Data'!$E:$E,Summary!$D368,'BPC Data'!$B:$B,Summary!$C368)</f>
        <v>0</v>
      </c>
      <c r="H368" s="315">
        <f ca="1">SUMIFS(OFFSET('BPC Data'!$F:$F,0,Summary!H$2),'BPC Data'!$E:$E,Summary!$D368,'BPC Data'!$B:$B,Summary!$C368)</f>
        <v>0</v>
      </c>
      <c r="I368" s="18">
        <f ca="1">SUMIFS(OFFSET('BPC Data'!$F:$F,0,Summary!I$2),'BPC Data'!$E:$E,Summary!$D368,'BPC Data'!$B:$B,Summary!$C368)</f>
        <v>0</v>
      </c>
      <c r="J368" s="315">
        <f ca="1">SUMIFS(OFFSET('BPC Data'!$F:$F,0,Summary!J$2),'BPC Data'!$E:$E,Summary!$D368,'BPC Data'!$B:$B,Summary!$C368)</f>
        <v>0</v>
      </c>
      <c r="K368" s="18">
        <f ca="1">SUMIFS(OFFSET('BPC Data'!$F:$F,0,Summary!K$2),'BPC Data'!$E:$E,Summary!$D368,'BPC Data'!$B:$B,Summary!$C368)</f>
        <v>0</v>
      </c>
      <c r="L368" s="315">
        <f ca="1">SUMIFS(OFFSET('BPC Data'!$F:$F,0,Summary!L$2),'BPC Data'!$E:$E,Summary!$D368,'BPC Data'!$B:$B,Summary!$C368)</f>
        <v>0</v>
      </c>
      <c r="M368" s="18">
        <f ca="1">SUMIFS(OFFSET('BPC Data'!$F:$F,0,Summary!M$2),'BPC Data'!$E:$E,Summary!$D368,'BPC Data'!$B:$B,Summary!$C368)</f>
        <v>0</v>
      </c>
      <c r="N368" s="26">
        <f t="shared" ca="1" si="45"/>
        <v>0</v>
      </c>
    </row>
    <row r="369" spans="1:14" s="16" customFormat="1" hidden="1" outlineLevel="1">
      <c r="A369" s="16">
        <f t="shared" si="49"/>
        <v>33</v>
      </c>
      <c r="B369"/>
      <c r="C369">
        <f>$F361</f>
        <v>0</v>
      </c>
      <c r="D369" s="1" t="str">
        <f t="shared" si="47"/>
        <v>T_EBITDAR - EBITDAR</v>
      </c>
      <c r="E369"/>
      <c r="F369" s="22" t="str">
        <f>_xll.EVDES(D369)</f>
        <v>EBITDAR</v>
      </c>
      <c r="G369" s="18">
        <f ca="1">SUMIFS(OFFSET('BPC Data'!$F:$F,0,Summary!G$2),'BPC Data'!$E:$E,Summary!$D369,'BPC Data'!$B:$B,Summary!$C369)</f>
        <v>0</v>
      </c>
      <c r="H369" s="315">
        <f ca="1">SUMIFS(OFFSET('BPC Data'!$F:$F,0,Summary!H$2),'BPC Data'!$E:$E,Summary!$D369,'BPC Data'!$B:$B,Summary!$C369)</f>
        <v>0</v>
      </c>
      <c r="I369" s="18">
        <f ca="1">SUMIFS(OFFSET('BPC Data'!$F:$F,0,Summary!I$2),'BPC Data'!$E:$E,Summary!$D369,'BPC Data'!$B:$B,Summary!$C369)</f>
        <v>0</v>
      </c>
      <c r="J369" s="315">
        <f ca="1">SUMIFS(OFFSET('BPC Data'!$F:$F,0,Summary!J$2),'BPC Data'!$E:$E,Summary!$D369,'BPC Data'!$B:$B,Summary!$C369)</f>
        <v>0</v>
      </c>
      <c r="K369" s="18">
        <f ca="1">SUMIFS(OFFSET('BPC Data'!$F:$F,0,Summary!K$2),'BPC Data'!$E:$E,Summary!$D369,'BPC Data'!$B:$B,Summary!$C369)</f>
        <v>0</v>
      </c>
      <c r="L369" s="315">
        <f ca="1">SUMIFS(OFFSET('BPC Data'!$F:$F,0,Summary!L$2),'BPC Data'!$E:$E,Summary!$D369,'BPC Data'!$B:$B,Summary!$C369)</f>
        <v>0</v>
      </c>
      <c r="M369" s="18">
        <f ca="1">SUMIFS(OFFSET('BPC Data'!$F:$F,0,Summary!M$2),'BPC Data'!$E:$E,Summary!$D369,'BPC Data'!$B:$B,Summary!$C369)</f>
        <v>0</v>
      </c>
      <c r="N369" s="26">
        <f t="shared" ca="1" si="45"/>
        <v>0</v>
      </c>
    </row>
    <row r="370" spans="1:14" s="16" customFormat="1" hidden="1" outlineLevel="1">
      <c r="A370" s="16">
        <f t="shared" si="49"/>
        <v>33</v>
      </c>
      <c r="B370"/>
      <c r="C370">
        <f>$F361</f>
        <v>0</v>
      </c>
      <c r="D370" s="1" t="str">
        <f t="shared" si="47"/>
        <v>T_RENT_EXP - Tenant Rent Expense</v>
      </c>
      <c r="E370"/>
      <c r="F370" s="22" t="str">
        <f>_xll.EVDES(D370)</f>
        <v>Tenant Rent Expense</v>
      </c>
      <c r="G370" s="18">
        <f ca="1">SUMIFS(OFFSET('BPC Data'!$F:$F,0,Summary!G$2),'BPC Data'!$E:$E,Summary!$D370,'BPC Data'!$B:$B,Summary!$C370)</f>
        <v>0</v>
      </c>
      <c r="H370" s="315">
        <f ca="1">SUMIFS(OFFSET('BPC Data'!$F:$F,0,Summary!H$2),'BPC Data'!$E:$E,Summary!$D370,'BPC Data'!$B:$B,Summary!$C370)</f>
        <v>0</v>
      </c>
      <c r="I370" s="18">
        <f ca="1">SUMIFS(OFFSET('BPC Data'!$F:$F,0,Summary!I$2),'BPC Data'!$E:$E,Summary!$D370,'BPC Data'!$B:$B,Summary!$C370)</f>
        <v>0</v>
      </c>
      <c r="J370" s="315">
        <f ca="1">SUMIFS(OFFSET('BPC Data'!$F:$F,0,Summary!J$2),'BPC Data'!$E:$E,Summary!$D370,'BPC Data'!$B:$B,Summary!$C370)</f>
        <v>0</v>
      </c>
      <c r="K370" s="18">
        <f ca="1">SUMIFS(OFFSET('BPC Data'!$F:$F,0,Summary!K$2),'BPC Data'!$E:$E,Summary!$D370,'BPC Data'!$B:$B,Summary!$C370)</f>
        <v>0</v>
      </c>
      <c r="L370" s="315">
        <f ca="1">SUMIFS(OFFSET('BPC Data'!$F:$F,0,Summary!L$2),'BPC Data'!$E:$E,Summary!$D370,'BPC Data'!$B:$B,Summary!$C370)</f>
        <v>0</v>
      </c>
      <c r="M370" s="18">
        <f ca="1">SUMIFS(OFFSET('BPC Data'!$F:$F,0,Summary!M$2),'BPC Data'!$E:$E,Summary!$D370,'BPC Data'!$B:$B,Summary!$C370)</f>
        <v>0</v>
      </c>
      <c r="N370" s="26">
        <f t="shared" ca="1" si="45"/>
        <v>0</v>
      </c>
    </row>
    <row r="371" spans="1:14" s="16" customFormat="1" hidden="1" outlineLevel="1">
      <c r="A371" s="16">
        <f t="shared" si="49"/>
        <v>33</v>
      </c>
      <c r="B371"/>
      <c r="C371"/>
      <c r="D371" s="1" t="str">
        <f t="shared" si="47"/>
        <v>x</v>
      </c>
      <c r="E371"/>
      <c r="F371" s="22" t="s">
        <v>0</v>
      </c>
      <c r="G371" s="12">
        <f ca="1">SUMIFS(OFFSET('BPC Data'!$F:$F,0,Summary!G$2),'BPC Data'!$E:$E,Summary!$D371,'BPC Data'!$B:$B,Summary!$C371)</f>
        <v>0</v>
      </c>
      <c r="H371" s="316">
        <f ca="1">SUMIFS(OFFSET('BPC Data'!$F:$F,0,Summary!H$2),'BPC Data'!$E:$E,Summary!$D371,'BPC Data'!$B:$B,Summary!$C371)</f>
        <v>0</v>
      </c>
      <c r="I371" s="12">
        <f ca="1">SUMIFS(OFFSET('BPC Data'!$F:$F,0,Summary!I$2),'BPC Data'!$E:$E,Summary!$D371,'BPC Data'!$B:$B,Summary!$C371)</f>
        <v>0</v>
      </c>
      <c r="J371" s="316">
        <f ca="1">SUMIFS(OFFSET('BPC Data'!$F:$F,0,Summary!J$2),'BPC Data'!$E:$E,Summary!$D371,'BPC Data'!$B:$B,Summary!$C371)</f>
        <v>0</v>
      </c>
      <c r="K371" s="12">
        <f ca="1">SUMIFS(OFFSET('BPC Data'!$F:$F,0,Summary!K$2),'BPC Data'!$E:$E,Summary!$D371,'BPC Data'!$B:$B,Summary!$C371)</f>
        <v>0</v>
      </c>
      <c r="L371" s="316">
        <f ca="1">SUMIFS(OFFSET('BPC Data'!$F:$F,0,Summary!L$2),'BPC Data'!$E:$E,Summary!$D371,'BPC Data'!$B:$B,Summary!$C371)</f>
        <v>0</v>
      </c>
      <c r="M371" s="12">
        <f ca="1">SUMIFS(OFFSET('BPC Data'!$F:$F,0,Summary!M$2),'BPC Data'!$E:$E,Summary!$D371,'BPC Data'!$B:$B,Summary!$C371)</f>
        <v>0</v>
      </c>
      <c r="N371" s="26">
        <f t="shared" ca="1" si="45"/>
        <v>0</v>
      </c>
    </row>
    <row r="372" spans="1:14" s="16" customFormat="1" hidden="1" outlineLevel="1">
      <c r="A372" s="16">
        <f>IF(AND(D372&lt;&gt;"",C372=""),A371+1,A371)</f>
        <v>34</v>
      </c>
      <c r="B372" s="5"/>
      <c r="C372" s="5"/>
      <c r="D372" s="5" t="str">
        <f t="shared" si="47"/>
        <v>x</v>
      </c>
      <c r="E372" s="5"/>
      <c r="F372" s="21">
        <f>INDEX(PropertyList!$D:$D,MATCH(Summary!$A372,PropertyList!$C:$C,0))</f>
        <v>0</v>
      </c>
      <c r="G372" s="11">
        <f ca="1">SUMIFS(OFFSET('BPC Data'!$F:$F,0,Summary!G$2),'BPC Data'!$E:$E,Summary!$D372,'BPC Data'!$B:$B,Summary!$C372)</f>
        <v>0</v>
      </c>
      <c r="H372" s="314">
        <f ca="1">SUMIFS(OFFSET('BPC Data'!$F:$F,0,Summary!H$2),'BPC Data'!$E:$E,Summary!$D372,'BPC Data'!$B:$B,Summary!$C372)</f>
        <v>0</v>
      </c>
      <c r="I372" s="11">
        <f ca="1">SUMIFS(OFFSET('BPC Data'!$F:$F,0,Summary!I$2),'BPC Data'!$E:$E,Summary!$D372,'BPC Data'!$B:$B,Summary!$C372)</f>
        <v>0</v>
      </c>
      <c r="J372" s="314">
        <f ca="1">SUMIFS(OFFSET('BPC Data'!$F:$F,0,Summary!J$2),'BPC Data'!$E:$E,Summary!$D372,'BPC Data'!$B:$B,Summary!$C372)</f>
        <v>0</v>
      </c>
      <c r="K372" s="11">
        <f ca="1">SUMIFS(OFFSET('BPC Data'!$F:$F,0,Summary!K$2),'BPC Data'!$E:$E,Summary!$D372,'BPC Data'!$B:$B,Summary!$C372)</f>
        <v>0</v>
      </c>
      <c r="L372" s="314">
        <f ca="1">SUMIFS(OFFSET('BPC Data'!$F:$F,0,Summary!L$2),'BPC Data'!$E:$E,Summary!$D372,'BPC Data'!$B:$B,Summary!$C372)</f>
        <v>0</v>
      </c>
      <c r="M372" s="11">
        <f ca="1">SUMIFS(OFFSET('BPC Data'!$F:$F,0,Summary!M$2),'BPC Data'!$E:$E,Summary!$D372,'BPC Data'!$B:$B,Summary!$C372)</f>
        <v>0</v>
      </c>
      <c r="N372" s="26">
        <f t="shared" ca="1" si="45"/>
        <v>0</v>
      </c>
    </row>
    <row r="373" spans="1:14" s="16" customFormat="1" hidden="1" outlineLevel="1">
      <c r="A373" s="16">
        <f>IF(AND(F373&lt;&gt;"",D373=""),A372+1,A372)</f>
        <v>34</v>
      </c>
      <c r="C373">
        <f>$F372</f>
        <v>0</v>
      </c>
      <c r="D373" s="3" t="str">
        <f t="shared" si="47"/>
        <v>PAY_PAT_DAYS - Total Payor Patient Days</v>
      </c>
      <c r="F373" s="22" t="str">
        <f>_xll.EVDES(D373)</f>
        <v>Total Payor Patient Days</v>
      </c>
      <c r="G373" s="18">
        <f ca="1">SUMIFS(OFFSET('BPC Data'!$F:$F,0,Summary!G$2),'BPC Data'!$E:$E,Summary!$D373,'BPC Data'!$B:$B,Summary!$C373)</f>
        <v>0</v>
      </c>
      <c r="H373" s="315">
        <f ca="1">SUMIFS(OFFSET('BPC Data'!$F:$F,0,Summary!H$2),'BPC Data'!$E:$E,Summary!$D373,'BPC Data'!$B:$B,Summary!$C373)</f>
        <v>0</v>
      </c>
      <c r="I373" s="18">
        <f ca="1">SUMIFS(OFFSET('BPC Data'!$F:$F,0,Summary!I$2),'BPC Data'!$E:$E,Summary!$D373,'BPC Data'!$B:$B,Summary!$C373)</f>
        <v>0</v>
      </c>
      <c r="J373" s="315">
        <f ca="1">SUMIFS(OFFSET('BPC Data'!$F:$F,0,Summary!J$2),'BPC Data'!$E:$E,Summary!$D373,'BPC Data'!$B:$B,Summary!$C373)</f>
        <v>0</v>
      </c>
      <c r="K373" s="18">
        <f ca="1">SUMIFS(OFFSET('BPC Data'!$F:$F,0,Summary!K$2),'BPC Data'!$E:$E,Summary!$D373,'BPC Data'!$B:$B,Summary!$C373)</f>
        <v>0</v>
      </c>
      <c r="L373" s="315">
        <f ca="1">SUMIFS(OFFSET('BPC Data'!$F:$F,0,Summary!L$2),'BPC Data'!$E:$E,Summary!$D373,'BPC Data'!$B:$B,Summary!$C373)</f>
        <v>0</v>
      </c>
      <c r="M373" s="18">
        <f ca="1">SUMIFS(OFFSET('BPC Data'!$F:$F,0,Summary!M$2),'BPC Data'!$E:$E,Summary!$D373,'BPC Data'!$B:$B,Summary!$C373)</f>
        <v>0</v>
      </c>
      <c r="N373" s="26">
        <f t="shared" ca="1" si="45"/>
        <v>0</v>
      </c>
    </row>
    <row r="374" spans="1:14" s="16" customFormat="1" hidden="1" outlineLevel="1">
      <c r="A374" s="16">
        <f t="shared" ref="A374:A382" si="50">IF(AND(F374&lt;&gt;"",D374=""),A373+1,A373)</f>
        <v>34</v>
      </c>
      <c r="C374">
        <f>$F372</f>
        <v>0</v>
      </c>
      <c r="D374" s="3" t="str">
        <f t="shared" si="47"/>
        <v>A_BEDS_TOTAL - Total Available Beds</v>
      </c>
      <c r="F374" s="22" t="str">
        <f>_xll.EVDES(D374)</f>
        <v>Total Available Beds</v>
      </c>
      <c r="G374" s="18">
        <f ca="1">SUMIFS(OFFSET('BPC Data'!$F:$F,0,Summary!G$2),'BPC Data'!$E:$E,Summary!$D374,'BPC Data'!$B:$B,Summary!$C374)</f>
        <v>0</v>
      </c>
      <c r="H374" s="315">
        <f ca="1">SUMIFS(OFFSET('BPC Data'!$F:$F,0,Summary!H$2),'BPC Data'!$E:$E,Summary!$D374,'BPC Data'!$B:$B,Summary!$C374)</f>
        <v>0</v>
      </c>
      <c r="I374" s="18">
        <f ca="1">SUMIFS(OFFSET('BPC Data'!$F:$F,0,Summary!I$2),'BPC Data'!$E:$E,Summary!$D374,'BPC Data'!$B:$B,Summary!$C374)</f>
        <v>0</v>
      </c>
      <c r="J374" s="315">
        <f ca="1">SUMIFS(OFFSET('BPC Data'!$F:$F,0,Summary!J$2),'BPC Data'!$E:$E,Summary!$D374,'BPC Data'!$B:$B,Summary!$C374)</f>
        <v>0</v>
      </c>
      <c r="K374" s="18">
        <f ca="1">SUMIFS(OFFSET('BPC Data'!$F:$F,0,Summary!K$2),'BPC Data'!$E:$E,Summary!$D374,'BPC Data'!$B:$B,Summary!$C374)</f>
        <v>0</v>
      </c>
      <c r="L374" s="315">
        <f ca="1">SUMIFS(OFFSET('BPC Data'!$F:$F,0,Summary!L$2),'BPC Data'!$E:$E,Summary!$D374,'BPC Data'!$B:$B,Summary!$C374)</f>
        <v>0</v>
      </c>
      <c r="M374" s="18">
        <f ca="1">SUMIFS(OFFSET('BPC Data'!$F:$F,0,Summary!M$2),'BPC Data'!$E:$E,Summary!$D374,'BPC Data'!$B:$B,Summary!$C374)</f>
        <v>0</v>
      </c>
      <c r="N374" s="26">
        <f t="shared" ca="1" si="45"/>
        <v>0</v>
      </c>
    </row>
    <row r="375" spans="1:14" s="16" customFormat="1" hidden="1" outlineLevel="1">
      <c r="A375" s="16">
        <f t="shared" si="50"/>
        <v>34</v>
      </c>
      <c r="B375"/>
      <c r="C375">
        <f>$F372</f>
        <v>0</v>
      </c>
      <c r="D375" s="3" t="str">
        <f t="shared" si="47"/>
        <v>T_REVENUES - Total Tenant Revenues</v>
      </c>
      <c r="E375"/>
      <c r="F375" s="22" t="str">
        <f>_xll.EVDES(D375)</f>
        <v>Total Tenant Revenues</v>
      </c>
      <c r="G375" s="18">
        <f ca="1">SUMIFS(OFFSET('BPC Data'!$F:$F,0,Summary!G$2),'BPC Data'!$E:$E,Summary!$D375,'BPC Data'!$B:$B,Summary!$C375)</f>
        <v>0</v>
      </c>
      <c r="H375" s="315">
        <f ca="1">SUMIFS(OFFSET('BPC Data'!$F:$F,0,Summary!H$2),'BPC Data'!$E:$E,Summary!$D375,'BPC Data'!$B:$B,Summary!$C375)</f>
        <v>0</v>
      </c>
      <c r="I375" s="18">
        <f ca="1">SUMIFS(OFFSET('BPC Data'!$F:$F,0,Summary!I$2),'BPC Data'!$E:$E,Summary!$D375,'BPC Data'!$B:$B,Summary!$C375)</f>
        <v>0</v>
      </c>
      <c r="J375" s="315">
        <f ca="1">SUMIFS(OFFSET('BPC Data'!$F:$F,0,Summary!J$2),'BPC Data'!$E:$E,Summary!$D375,'BPC Data'!$B:$B,Summary!$C375)</f>
        <v>0</v>
      </c>
      <c r="K375" s="18">
        <f ca="1">SUMIFS(OFFSET('BPC Data'!$F:$F,0,Summary!K$2),'BPC Data'!$E:$E,Summary!$D375,'BPC Data'!$B:$B,Summary!$C375)</f>
        <v>0</v>
      </c>
      <c r="L375" s="315">
        <f ca="1">SUMIFS(OFFSET('BPC Data'!$F:$F,0,Summary!L$2),'BPC Data'!$E:$E,Summary!$D375,'BPC Data'!$B:$B,Summary!$C375)</f>
        <v>0</v>
      </c>
      <c r="M375" s="18">
        <f ca="1">SUMIFS(OFFSET('BPC Data'!$F:$F,0,Summary!M$2),'BPC Data'!$E:$E,Summary!$D375,'BPC Data'!$B:$B,Summary!$C375)</f>
        <v>0</v>
      </c>
      <c r="N375" s="26">
        <f t="shared" ca="1" si="45"/>
        <v>0</v>
      </c>
    </row>
    <row r="376" spans="1:14" s="16" customFormat="1" hidden="1" outlineLevel="1">
      <c r="A376" s="16">
        <f t="shared" si="50"/>
        <v>34</v>
      </c>
      <c r="B376"/>
      <c r="C376">
        <f>$F372</f>
        <v>0</v>
      </c>
      <c r="D376" s="3" t="str">
        <f t="shared" si="47"/>
        <v>T_OPEX - Tenant Operating Expenses</v>
      </c>
      <c r="E376"/>
      <c r="F376" s="22" t="str">
        <f>_xll.EVDES(D376)</f>
        <v>Tenant Operating Expenses</v>
      </c>
      <c r="G376" s="18">
        <f ca="1">SUMIFS(OFFSET('BPC Data'!$F:$F,0,Summary!G$2),'BPC Data'!$E:$E,Summary!$D376,'BPC Data'!$B:$B,Summary!$C376)</f>
        <v>0</v>
      </c>
      <c r="H376" s="315">
        <f ca="1">SUMIFS(OFFSET('BPC Data'!$F:$F,0,Summary!H$2),'BPC Data'!$E:$E,Summary!$D376,'BPC Data'!$B:$B,Summary!$C376)</f>
        <v>0</v>
      </c>
      <c r="I376" s="18">
        <f ca="1">SUMIFS(OFFSET('BPC Data'!$F:$F,0,Summary!I$2),'BPC Data'!$E:$E,Summary!$D376,'BPC Data'!$B:$B,Summary!$C376)</f>
        <v>0</v>
      </c>
      <c r="J376" s="315">
        <f ca="1">SUMIFS(OFFSET('BPC Data'!$F:$F,0,Summary!J$2),'BPC Data'!$E:$E,Summary!$D376,'BPC Data'!$B:$B,Summary!$C376)</f>
        <v>0</v>
      </c>
      <c r="K376" s="18">
        <f ca="1">SUMIFS(OFFSET('BPC Data'!$F:$F,0,Summary!K$2),'BPC Data'!$E:$E,Summary!$D376,'BPC Data'!$B:$B,Summary!$C376)</f>
        <v>0</v>
      </c>
      <c r="L376" s="315">
        <f ca="1">SUMIFS(OFFSET('BPC Data'!$F:$F,0,Summary!L$2),'BPC Data'!$E:$E,Summary!$D376,'BPC Data'!$B:$B,Summary!$C376)</f>
        <v>0</v>
      </c>
      <c r="M376" s="18">
        <f ca="1">SUMIFS(OFFSET('BPC Data'!$F:$F,0,Summary!M$2),'BPC Data'!$E:$E,Summary!$D376,'BPC Data'!$B:$B,Summary!$C376)</f>
        <v>0</v>
      </c>
      <c r="N376" s="26">
        <f t="shared" ca="1" si="45"/>
        <v>0</v>
      </c>
    </row>
    <row r="377" spans="1:14" s="16" customFormat="1" hidden="1" outlineLevel="1">
      <c r="A377" s="16">
        <f t="shared" si="50"/>
        <v>34</v>
      </c>
      <c r="B377"/>
      <c r="C377">
        <f>$F372</f>
        <v>0</v>
      </c>
      <c r="D377" s="3" t="str">
        <f t="shared" si="47"/>
        <v>T_BAD_DEBT - Tenant Bad Debt Expense</v>
      </c>
      <c r="E377"/>
      <c r="F377" s="22" t="str">
        <f>_xll.EVDES(D377)</f>
        <v>Tenant Bad Debt Expense</v>
      </c>
      <c r="G377" s="18">
        <f ca="1">SUMIFS(OFFSET('BPC Data'!$F:$F,0,Summary!G$2),'BPC Data'!$E:$E,Summary!$D377,'BPC Data'!$B:$B,Summary!$C377)</f>
        <v>0</v>
      </c>
      <c r="H377" s="315">
        <f ca="1">SUMIFS(OFFSET('BPC Data'!$F:$F,0,Summary!H$2),'BPC Data'!$E:$E,Summary!$D377,'BPC Data'!$B:$B,Summary!$C377)</f>
        <v>0</v>
      </c>
      <c r="I377" s="18">
        <f ca="1">SUMIFS(OFFSET('BPC Data'!$F:$F,0,Summary!I$2),'BPC Data'!$E:$E,Summary!$D377,'BPC Data'!$B:$B,Summary!$C377)</f>
        <v>0</v>
      </c>
      <c r="J377" s="315">
        <f ca="1">SUMIFS(OFFSET('BPC Data'!$F:$F,0,Summary!J$2),'BPC Data'!$E:$E,Summary!$D377,'BPC Data'!$B:$B,Summary!$C377)</f>
        <v>0</v>
      </c>
      <c r="K377" s="18">
        <f ca="1">SUMIFS(OFFSET('BPC Data'!$F:$F,0,Summary!K$2),'BPC Data'!$E:$E,Summary!$D377,'BPC Data'!$B:$B,Summary!$C377)</f>
        <v>0</v>
      </c>
      <c r="L377" s="315">
        <f ca="1">SUMIFS(OFFSET('BPC Data'!$F:$F,0,Summary!L$2),'BPC Data'!$E:$E,Summary!$D377,'BPC Data'!$B:$B,Summary!$C377)</f>
        <v>0</v>
      </c>
      <c r="M377" s="18">
        <f ca="1">SUMIFS(OFFSET('BPC Data'!$F:$F,0,Summary!M$2),'BPC Data'!$E:$E,Summary!$D377,'BPC Data'!$B:$B,Summary!$C377)</f>
        <v>0</v>
      </c>
      <c r="N377" s="26">
        <f t="shared" ca="1" si="45"/>
        <v>0</v>
      </c>
    </row>
    <row r="378" spans="1:14" s="16" customFormat="1" hidden="1" outlineLevel="1">
      <c r="A378" s="16">
        <f t="shared" si="50"/>
        <v>34</v>
      </c>
      <c r="B378"/>
      <c r="C378">
        <f>$F372</f>
        <v>0</v>
      </c>
      <c r="D378" s="2" t="str">
        <f t="shared" si="47"/>
        <v>T_EBITDARM - EBITDARM</v>
      </c>
      <c r="E378"/>
      <c r="F378" s="22" t="str">
        <f>_xll.EVDES(D378)</f>
        <v>EBITDARM</v>
      </c>
      <c r="G378" s="18">
        <f ca="1">SUMIFS(OFFSET('BPC Data'!$F:$F,0,Summary!G$2),'BPC Data'!$E:$E,Summary!$D378,'BPC Data'!$B:$B,Summary!$C378)</f>
        <v>0</v>
      </c>
      <c r="H378" s="315">
        <f ca="1">SUMIFS(OFFSET('BPC Data'!$F:$F,0,Summary!H$2),'BPC Data'!$E:$E,Summary!$D378,'BPC Data'!$B:$B,Summary!$C378)</f>
        <v>0</v>
      </c>
      <c r="I378" s="18">
        <f ca="1">SUMIFS(OFFSET('BPC Data'!$F:$F,0,Summary!I$2),'BPC Data'!$E:$E,Summary!$D378,'BPC Data'!$B:$B,Summary!$C378)</f>
        <v>0</v>
      </c>
      <c r="J378" s="315">
        <f ca="1">SUMIFS(OFFSET('BPC Data'!$F:$F,0,Summary!J$2),'BPC Data'!$E:$E,Summary!$D378,'BPC Data'!$B:$B,Summary!$C378)</f>
        <v>0</v>
      </c>
      <c r="K378" s="18">
        <f ca="1">SUMIFS(OFFSET('BPC Data'!$F:$F,0,Summary!K$2),'BPC Data'!$E:$E,Summary!$D378,'BPC Data'!$B:$B,Summary!$C378)</f>
        <v>0</v>
      </c>
      <c r="L378" s="315">
        <f ca="1">SUMIFS(OFFSET('BPC Data'!$F:$F,0,Summary!L$2),'BPC Data'!$E:$E,Summary!$D378,'BPC Data'!$B:$B,Summary!$C378)</f>
        <v>0</v>
      </c>
      <c r="M378" s="18">
        <f ca="1">SUMIFS(OFFSET('BPC Data'!$F:$F,0,Summary!M$2),'BPC Data'!$E:$E,Summary!$D378,'BPC Data'!$B:$B,Summary!$C378)</f>
        <v>0</v>
      </c>
      <c r="N378" s="26">
        <f t="shared" ca="1" si="45"/>
        <v>0</v>
      </c>
    </row>
    <row r="379" spans="1:14" s="16" customFormat="1" hidden="1" outlineLevel="1">
      <c r="A379" s="16">
        <f t="shared" si="50"/>
        <v>34</v>
      </c>
      <c r="B379"/>
      <c r="C379">
        <f>$F372</f>
        <v>0</v>
      </c>
      <c r="D379" s="2" t="str">
        <f t="shared" si="47"/>
        <v>T_MGMT_FEE - Tenant Management Fee - Actual</v>
      </c>
      <c r="E379"/>
      <c r="F379" s="22" t="str">
        <f>_xll.EVDES(D379)</f>
        <v>Tenant Management Fee - Actual</v>
      </c>
      <c r="G379" s="18">
        <f ca="1">SUMIFS(OFFSET('BPC Data'!$F:$F,0,Summary!G$2),'BPC Data'!$E:$E,Summary!$D379,'BPC Data'!$B:$B,Summary!$C379)</f>
        <v>0</v>
      </c>
      <c r="H379" s="315">
        <f ca="1">SUMIFS(OFFSET('BPC Data'!$F:$F,0,Summary!H$2),'BPC Data'!$E:$E,Summary!$D379,'BPC Data'!$B:$B,Summary!$C379)</f>
        <v>0</v>
      </c>
      <c r="I379" s="18">
        <f ca="1">SUMIFS(OFFSET('BPC Data'!$F:$F,0,Summary!I$2),'BPC Data'!$E:$E,Summary!$D379,'BPC Data'!$B:$B,Summary!$C379)</f>
        <v>0</v>
      </c>
      <c r="J379" s="315">
        <f ca="1">SUMIFS(OFFSET('BPC Data'!$F:$F,0,Summary!J$2),'BPC Data'!$E:$E,Summary!$D379,'BPC Data'!$B:$B,Summary!$C379)</f>
        <v>0</v>
      </c>
      <c r="K379" s="18">
        <f ca="1">SUMIFS(OFFSET('BPC Data'!$F:$F,0,Summary!K$2),'BPC Data'!$E:$E,Summary!$D379,'BPC Data'!$B:$B,Summary!$C379)</f>
        <v>0</v>
      </c>
      <c r="L379" s="315">
        <f ca="1">SUMIFS(OFFSET('BPC Data'!$F:$F,0,Summary!L$2),'BPC Data'!$E:$E,Summary!$D379,'BPC Data'!$B:$B,Summary!$C379)</f>
        <v>0</v>
      </c>
      <c r="M379" s="18">
        <f ca="1">SUMIFS(OFFSET('BPC Data'!$F:$F,0,Summary!M$2),'BPC Data'!$E:$E,Summary!$D379,'BPC Data'!$B:$B,Summary!$C379)</f>
        <v>0</v>
      </c>
      <c r="N379" s="26">
        <f t="shared" ca="1" si="45"/>
        <v>0</v>
      </c>
    </row>
    <row r="380" spans="1:14" s="16" customFormat="1" hidden="1" outlineLevel="1">
      <c r="A380" s="16">
        <f t="shared" si="50"/>
        <v>34</v>
      </c>
      <c r="B380"/>
      <c r="C380">
        <f>$F372</f>
        <v>0</v>
      </c>
      <c r="D380" s="1" t="str">
        <f t="shared" si="47"/>
        <v>T_EBITDAR - EBITDAR</v>
      </c>
      <c r="E380"/>
      <c r="F380" s="22" t="str">
        <f>_xll.EVDES(D380)</f>
        <v>EBITDAR</v>
      </c>
      <c r="G380" s="18">
        <f ca="1">SUMIFS(OFFSET('BPC Data'!$F:$F,0,Summary!G$2),'BPC Data'!$E:$E,Summary!$D380,'BPC Data'!$B:$B,Summary!$C380)</f>
        <v>0</v>
      </c>
      <c r="H380" s="315">
        <f ca="1">SUMIFS(OFFSET('BPC Data'!$F:$F,0,Summary!H$2),'BPC Data'!$E:$E,Summary!$D380,'BPC Data'!$B:$B,Summary!$C380)</f>
        <v>0</v>
      </c>
      <c r="I380" s="18">
        <f ca="1">SUMIFS(OFFSET('BPC Data'!$F:$F,0,Summary!I$2),'BPC Data'!$E:$E,Summary!$D380,'BPC Data'!$B:$B,Summary!$C380)</f>
        <v>0</v>
      </c>
      <c r="J380" s="315">
        <f ca="1">SUMIFS(OFFSET('BPC Data'!$F:$F,0,Summary!J$2),'BPC Data'!$E:$E,Summary!$D380,'BPC Data'!$B:$B,Summary!$C380)</f>
        <v>0</v>
      </c>
      <c r="K380" s="18">
        <f ca="1">SUMIFS(OFFSET('BPC Data'!$F:$F,0,Summary!K$2),'BPC Data'!$E:$E,Summary!$D380,'BPC Data'!$B:$B,Summary!$C380)</f>
        <v>0</v>
      </c>
      <c r="L380" s="315">
        <f ca="1">SUMIFS(OFFSET('BPC Data'!$F:$F,0,Summary!L$2),'BPC Data'!$E:$E,Summary!$D380,'BPC Data'!$B:$B,Summary!$C380)</f>
        <v>0</v>
      </c>
      <c r="M380" s="18">
        <f ca="1">SUMIFS(OFFSET('BPC Data'!$F:$F,0,Summary!M$2),'BPC Data'!$E:$E,Summary!$D380,'BPC Data'!$B:$B,Summary!$C380)</f>
        <v>0</v>
      </c>
      <c r="N380" s="26">
        <f t="shared" ca="1" si="45"/>
        <v>0</v>
      </c>
    </row>
    <row r="381" spans="1:14" s="16" customFormat="1" hidden="1" outlineLevel="1">
      <c r="A381" s="16">
        <f t="shared" si="50"/>
        <v>34</v>
      </c>
      <c r="B381"/>
      <c r="C381">
        <f>$F372</f>
        <v>0</v>
      </c>
      <c r="D381" s="1" t="str">
        <f t="shared" si="47"/>
        <v>T_RENT_EXP - Tenant Rent Expense</v>
      </c>
      <c r="E381"/>
      <c r="F381" s="22" t="str">
        <f>_xll.EVDES(D381)</f>
        <v>Tenant Rent Expense</v>
      </c>
      <c r="G381" s="18">
        <f ca="1">SUMIFS(OFFSET('BPC Data'!$F:$F,0,Summary!G$2),'BPC Data'!$E:$E,Summary!$D381,'BPC Data'!$B:$B,Summary!$C381)</f>
        <v>0</v>
      </c>
      <c r="H381" s="315">
        <f ca="1">SUMIFS(OFFSET('BPC Data'!$F:$F,0,Summary!H$2),'BPC Data'!$E:$E,Summary!$D381,'BPC Data'!$B:$B,Summary!$C381)</f>
        <v>0</v>
      </c>
      <c r="I381" s="18">
        <f ca="1">SUMIFS(OFFSET('BPC Data'!$F:$F,0,Summary!I$2),'BPC Data'!$E:$E,Summary!$D381,'BPC Data'!$B:$B,Summary!$C381)</f>
        <v>0</v>
      </c>
      <c r="J381" s="315">
        <f ca="1">SUMIFS(OFFSET('BPC Data'!$F:$F,0,Summary!J$2),'BPC Data'!$E:$E,Summary!$D381,'BPC Data'!$B:$B,Summary!$C381)</f>
        <v>0</v>
      </c>
      <c r="K381" s="18">
        <f ca="1">SUMIFS(OFFSET('BPC Data'!$F:$F,0,Summary!K$2),'BPC Data'!$E:$E,Summary!$D381,'BPC Data'!$B:$B,Summary!$C381)</f>
        <v>0</v>
      </c>
      <c r="L381" s="315">
        <f ca="1">SUMIFS(OFFSET('BPC Data'!$F:$F,0,Summary!L$2),'BPC Data'!$E:$E,Summary!$D381,'BPC Data'!$B:$B,Summary!$C381)</f>
        <v>0</v>
      </c>
      <c r="M381" s="18">
        <f ca="1">SUMIFS(OFFSET('BPC Data'!$F:$F,0,Summary!M$2),'BPC Data'!$E:$E,Summary!$D381,'BPC Data'!$B:$B,Summary!$C381)</f>
        <v>0</v>
      </c>
      <c r="N381" s="26">
        <f t="shared" ca="1" si="45"/>
        <v>0</v>
      </c>
    </row>
    <row r="382" spans="1:14" s="16" customFormat="1" hidden="1" outlineLevel="1">
      <c r="A382" s="16">
        <f t="shared" si="50"/>
        <v>34</v>
      </c>
      <c r="B382"/>
      <c r="C382"/>
      <c r="D382" s="1" t="str">
        <f t="shared" si="47"/>
        <v>x</v>
      </c>
      <c r="E382"/>
      <c r="F382" s="22" t="s">
        <v>0</v>
      </c>
      <c r="G382" s="12">
        <f ca="1">SUMIFS(OFFSET('BPC Data'!$F:$F,0,Summary!G$2),'BPC Data'!$E:$E,Summary!$D382,'BPC Data'!$B:$B,Summary!$C382)</f>
        <v>0</v>
      </c>
      <c r="H382" s="316">
        <f ca="1">SUMIFS(OFFSET('BPC Data'!$F:$F,0,Summary!H$2),'BPC Data'!$E:$E,Summary!$D382,'BPC Data'!$B:$B,Summary!$C382)</f>
        <v>0</v>
      </c>
      <c r="I382" s="12">
        <f ca="1">SUMIFS(OFFSET('BPC Data'!$F:$F,0,Summary!I$2),'BPC Data'!$E:$E,Summary!$D382,'BPC Data'!$B:$B,Summary!$C382)</f>
        <v>0</v>
      </c>
      <c r="J382" s="316">
        <f ca="1">SUMIFS(OFFSET('BPC Data'!$F:$F,0,Summary!J$2),'BPC Data'!$E:$E,Summary!$D382,'BPC Data'!$B:$B,Summary!$C382)</f>
        <v>0</v>
      </c>
      <c r="K382" s="12">
        <f ca="1">SUMIFS(OFFSET('BPC Data'!$F:$F,0,Summary!K$2),'BPC Data'!$E:$E,Summary!$D382,'BPC Data'!$B:$B,Summary!$C382)</f>
        <v>0</v>
      </c>
      <c r="L382" s="316">
        <f ca="1">SUMIFS(OFFSET('BPC Data'!$F:$F,0,Summary!L$2),'BPC Data'!$E:$E,Summary!$D382,'BPC Data'!$B:$B,Summary!$C382)</f>
        <v>0</v>
      </c>
      <c r="M382" s="12">
        <f ca="1">SUMIFS(OFFSET('BPC Data'!$F:$F,0,Summary!M$2),'BPC Data'!$E:$E,Summary!$D382,'BPC Data'!$B:$B,Summary!$C382)</f>
        <v>0</v>
      </c>
      <c r="N382" s="26">
        <f t="shared" ca="1" si="45"/>
        <v>0</v>
      </c>
    </row>
    <row r="383" spans="1:14" s="16" customFormat="1" hidden="1" outlineLevel="1">
      <c r="A383" s="16">
        <f>IF(AND(D383&lt;&gt;"",C383=""),A382+1,A382)</f>
        <v>35</v>
      </c>
      <c r="B383" s="5"/>
      <c r="C383" s="5"/>
      <c r="D383" s="5" t="str">
        <f t="shared" si="47"/>
        <v>x</v>
      </c>
      <c r="E383" s="5"/>
      <c r="F383" s="21">
        <f>INDEX(PropertyList!$D:$D,MATCH(Summary!$A383,PropertyList!$C:$C,0))</f>
        <v>0</v>
      </c>
      <c r="G383" s="11">
        <f ca="1">SUMIFS(OFFSET('BPC Data'!$F:$F,0,Summary!G$2),'BPC Data'!$E:$E,Summary!$D383,'BPC Data'!$B:$B,Summary!$C383)</f>
        <v>0</v>
      </c>
      <c r="H383" s="314">
        <f ca="1">SUMIFS(OFFSET('BPC Data'!$F:$F,0,Summary!H$2),'BPC Data'!$E:$E,Summary!$D383,'BPC Data'!$B:$B,Summary!$C383)</f>
        <v>0</v>
      </c>
      <c r="I383" s="11">
        <f ca="1">SUMIFS(OFFSET('BPC Data'!$F:$F,0,Summary!I$2),'BPC Data'!$E:$E,Summary!$D383,'BPC Data'!$B:$B,Summary!$C383)</f>
        <v>0</v>
      </c>
      <c r="J383" s="314">
        <f ca="1">SUMIFS(OFFSET('BPC Data'!$F:$F,0,Summary!J$2),'BPC Data'!$E:$E,Summary!$D383,'BPC Data'!$B:$B,Summary!$C383)</f>
        <v>0</v>
      </c>
      <c r="K383" s="11">
        <f ca="1">SUMIFS(OFFSET('BPC Data'!$F:$F,0,Summary!K$2),'BPC Data'!$E:$E,Summary!$D383,'BPC Data'!$B:$B,Summary!$C383)</f>
        <v>0</v>
      </c>
      <c r="L383" s="314">
        <f ca="1">SUMIFS(OFFSET('BPC Data'!$F:$F,0,Summary!L$2),'BPC Data'!$E:$E,Summary!$D383,'BPC Data'!$B:$B,Summary!$C383)</f>
        <v>0</v>
      </c>
      <c r="M383" s="11">
        <f ca="1">SUMIFS(OFFSET('BPC Data'!$F:$F,0,Summary!M$2),'BPC Data'!$E:$E,Summary!$D383,'BPC Data'!$B:$B,Summary!$C383)</f>
        <v>0</v>
      </c>
      <c r="N383" s="26">
        <f t="shared" ca="1" si="45"/>
        <v>0</v>
      </c>
    </row>
    <row r="384" spans="1:14" s="16" customFormat="1" hidden="1" outlineLevel="1">
      <c r="A384" s="16">
        <f>IF(AND(F384&lt;&gt;"",D384=""),A383+1,A383)</f>
        <v>35</v>
      </c>
      <c r="C384">
        <f>$F383</f>
        <v>0</v>
      </c>
      <c r="D384" s="3" t="str">
        <f t="shared" si="47"/>
        <v>PAY_PAT_DAYS - Total Payor Patient Days</v>
      </c>
      <c r="F384" s="22" t="str">
        <f>_xll.EVDES(D384)</f>
        <v>Total Payor Patient Days</v>
      </c>
      <c r="G384" s="18">
        <f ca="1">SUMIFS(OFFSET('BPC Data'!$F:$F,0,Summary!G$2),'BPC Data'!$E:$E,Summary!$D384,'BPC Data'!$B:$B,Summary!$C384)</f>
        <v>0</v>
      </c>
      <c r="H384" s="315">
        <f ca="1">SUMIFS(OFFSET('BPC Data'!$F:$F,0,Summary!H$2),'BPC Data'!$E:$E,Summary!$D384,'BPC Data'!$B:$B,Summary!$C384)</f>
        <v>0</v>
      </c>
      <c r="I384" s="18">
        <f ca="1">SUMIFS(OFFSET('BPC Data'!$F:$F,0,Summary!I$2),'BPC Data'!$E:$E,Summary!$D384,'BPC Data'!$B:$B,Summary!$C384)</f>
        <v>0</v>
      </c>
      <c r="J384" s="315">
        <f ca="1">SUMIFS(OFFSET('BPC Data'!$F:$F,0,Summary!J$2),'BPC Data'!$E:$E,Summary!$D384,'BPC Data'!$B:$B,Summary!$C384)</f>
        <v>0</v>
      </c>
      <c r="K384" s="18">
        <f ca="1">SUMIFS(OFFSET('BPC Data'!$F:$F,0,Summary!K$2),'BPC Data'!$E:$E,Summary!$D384,'BPC Data'!$B:$B,Summary!$C384)</f>
        <v>0</v>
      </c>
      <c r="L384" s="315">
        <f ca="1">SUMIFS(OFFSET('BPC Data'!$F:$F,0,Summary!L$2),'BPC Data'!$E:$E,Summary!$D384,'BPC Data'!$B:$B,Summary!$C384)</f>
        <v>0</v>
      </c>
      <c r="M384" s="18">
        <f ca="1">SUMIFS(OFFSET('BPC Data'!$F:$F,0,Summary!M$2),'BPC Data'!$E:$E,Summary!$D384,'BPC Data'!$B:$B,Summary!$C384)</f>
        <v>0</v>
      </c>
      <c r="N384" s="26">
        <f t="shared" ca="1" si="45"/>
        <v>0</v>
      </c>
    </row>
    <row r="385" spans="1:14" s="16" customFormat="1" hidden="1" outlineLevel="1">
      <c r="A385" s="16">
        <f t="shared" ref="A385:A393" si="51">IF(AND(F385&lt;&gt;"",D385=""),A384+1,A384)</f>
        <v>35</v>
      </c>
      <c r="C385">
        <f>$F383</f>
        <v>0</v>
      </c>
      <c r="D385" s="3" t="str">
        <f t="shared" si="47"/>
        <v>A_BEDS_TOTAL - Total Available Beds</v>
      </c>
      <c r="F385" s="22" t="str">
        <f>_xll.EVDES(D385)</f>
        <v>Total Available Beds</v>
      </c>
      <c r="G385" s="18">
        <f ca="1">SUMIFS(OFFSET('BPC Data'!$F:$F,0,Summary!G$2),'BPC Data'!$E:$E,Summary!$D385,'BPC Data'!$B:$B,Summary!$C385)</f>
        <v>0</v>
      </c>
      <c r="H385" s="315">
        <f ca="1">SUMIFS(OFFSET('BPC Data'!$F:$F,0,Summary!H$2),'BPC Data'!$E:$E,Summary!$D385,'BPC Data'!$B:$B,Summary!$C385)</f>
        <v>0</v>
      </c>
      <c r="I385" s="18">
        <f ca="1">SUMIFS(OFFSET('BPC Data'!$F:$F,0,Summary!I$2),'BPC Data'!$E:$E,Summary!$D385,'BPC Data'!$B:$B,Summary!$C385)</f>
        <v>0</v>
      </c>
      <c r="J385" s="315">
        <f ca="1">SUMIFS(OFFSET('BPC Data'!$F:$F,0,Summary!J$2),'BPC Data'!$E:$E,Summary!$D385,'BPC Data'!$B:$B,Summary!$C385)</f>
        <v>0</v>
      </c>
      <c r="K385" s="18">
        <f ca="1">SUMIFS(OFFSET('BPC Data'!$F:$F,0,Summary!K$2),'BPC Data'!$E:$E,Summary!$D385,'BPC Data'!$B:$B,Summary!$C385)</f>
        <v>0</v>
      </c>
      <c r="L385" s="315">
        <f ca="1">SUMIFS(OFFSET('BPC Data'!$F:$F,0,Summary!L$2),'BPC Data'!$E:$E,Summary!$D385,'BPC Data'!$B:$B,Summary!$C385)</f>
        <v>0</v>
      </c>
      <c r="M385" s="18">
        <f ca="1">SUMIFS(OFFSET('BPC Data'!$F:$F,0,Summary!M$2),'BPC Data'!$E:$E,Summary!$D385,'BPC Data'!$B:$B,Summary!$C385)</f>
        <v>0</v>
      </c>
      <c r="N385" s="26">
        <f t="shared" ca="1" si="45"/>
        <v>0</v>
      </c>
    </row>
    <row r="386" spans="1:14" s="16" customFormat="1" hidden="1" outlineLevel="1">
      <c r="A386" s="16">
        <f t="shared" si="51"/>
        <v>35</v>
      </c>
      <c r="B386"/>
      <c r="C386">
        <f>$F383</f>
        <v>0</v>
      </c>
      <c r="D386" s="3" t="str">
        <f t="shared" si="47"/>
        <v>T_REVENUES - Total Tenant Revenues</v>
      </c>
      <c r="E386"/>
      <c r="F386" s="22" t="str">
        <f>_xll.EVDES(D386)</f>
        <v>Total Tenant Revenues</v>
      </c>
      <c r="G386" s="18">
        <f ca="1">SUMIFS(OFFSET('BPC Data'!$F:$F,0,Summary!G$2),'BPC Data'!$E:$E,Summary!$D386,'BPC Data'!$B:$B,Summary!$C386)</f>
        <v>0</v>
      </c>
      <c r="H386" s="315">
        <f ca="1">SUMIFS(OFFSET('BPC Data'!$F:$F,0,Summary!H$2),'BPC Data'!$E:$E,Summary!$D386,'BPC Data'!$B:$B,Summary!$C386)</f>
        <v>0</v>
      </c>
      <c r="I386" s="18">
        <f ca="1">SUMIFS(OFFSET('BPC Data'!$F:$F,0,Summary!I$2),'BPC Data'!$E:$E,Summary!$D386,'BPC Data'!$B:$B,Summary!$C386)</f>
        <v>0</v>
      </c>
      <c r="J386" s="315">
        <f ca="1">SUMIFS(OFFSET('BPC Data'!$F:$F,0,Summary!J$2),'BPC Data'!$E:$E,Summary!$D386,'BPC Data'!$B:$B,Summary!$C386)</f>
        <v>0</v>
      </c>
      <c r="K386" s="18">
        <f ca="1">SUMIFS(OFFSET('BPC Data'!$F:$F,0,Summary!K$2),'BPC Data'!$E:$E,Summary!$D386,'BPC Data'!$B:$B,Summary!$C386)</f>
        <v>0</v>
      </c>
      <c r="L386" s="315">
        <f ca="1">SUMIFS(OFFSET('BPC Data'!$F:$F,0,Summary!L$2),'BPC Data'!$E:$E,Summary!$D386,'BPC Data'!$B:$B,Summary!$C386)</f>
        <v>0</v>
      </c>
      <c r="M386" s="18">
        <f ca="1">SUMIFS(OFFSET('BPC Data'!$F:$F,0,Summary!M$2),'BPC Data'!$E:$E,Summary!$D386,'BPC Data'!$B:$B,Summary!$C386)</f>
        <v>0</v>
      </c>
      <c r="N386" s="26">
        <f t="shared" ca="1" si="45"/>
        <v>0</v>
      </c>
    </row>
    <row r="387" spans="1:14" s="16" customFormat="1" hidden="1" outlineLevel="1">
      <c r="A387" s="16">
        <f t="shared" si="51"/>
        <v>35</v>
      </c>
      <c r="B387"/>
      <c r="C387">
        <f>$F383</f>
        <v>0</v>
      </c>
      <c r="D387" s="3" t="str">
        <f t="shared" si="47"/>
        <v>T_OPEX - Tenant Operating Expenses</v>
      </c>
      <c r="E387"/>
      <c r="F387" s="22" t="str">
        <f>_xll.EVDES(D387)</f>
        <v>Tenant Operating Expenses</v>
      </c>
      <c r="G387" s="18">
        <f ca="1">SUMIFS(OFFSET('BPC Data'!$F:$F,0,Summary!G$2),'BPC Data'!$E:$E,Summary!$D387,'BPC Data'!$B:$B,Summary!$C387)</f>
        <v>0</v>
      </c>
      <c r="H387" s="315">
        <f ca="1">SUMIFS(OFFSET('BPC Data'!$F:$F,0,Summary!H$2),'BPC Data'!$E:$E,Summary!$D387,'BPC Data'!$B:$B,Summary!$C387)</f>
        <v>0</v>
      </c>
      <c r="I387" s="18">
        <f ca="1">SUMIFS(OFFSET('BPC Data'!$F:$F,0,Summary!I$2),'BPC Data'!$E:$E,Summary!$D387,'BPC Data'!$B:$B,Summary!$C387)</f>
        <v>0</v>
      </c>
      <c r="J387" s="315">
        <f ca="1">SUMIFS(OFFSET('BPC Data'!$F:$F,0,Summary!J$2),'BPC Data'!$E:$E,Summary!$D387,'BPC Data'!$B:$B,Summary!$C387)</f>
        <v>0</v>
      </c>
      <c r="K387" s="18">
        <f ca="1">SUMIFS(OFFSET('BPC Data'!$F:$F,0,Summary!K$2),'BPC Data'!$E:$E,Summary!$D387,'BPC Data'!$B:$B,Summary!$C387)</f>
        <v>0</v>
      </c>
      <c r="L387" s="315">
        <f ca="1">SUMIFS(OFFSET('BPC Data'!$F:$F,0,Summary!L$2),'BPC Data'!$E:$E,Summary!$D387,'BPC Data'!$B:$B,Summary!$C387)</f>
        <v>0</v>
      </c>
      <c r="M387" s="18">
        <f ca="1">SUMIFS(OFFSET('BPC Data'!$F:$F,0,Summary!M$2),'BPC Data'!$E:$E,Summary!$D387,'BPC Data'!$B:$B,Summary!$C387)</f>
        <v>0</v>
      </c>
      <c r="N387" s="26">
        <f t="shared" ca="1" si="45"/>
        <v>0</v>
      </c>
    </row>
    <row r="388" spans="1:14" s="16" customFormat="1" hidden="1" outlineLevel="1">
      <c r="A388" s="16">
        <f t="shared" si="51"/>
        <v>35</v>
      </c>
      <c r="B388"/>
      <c r="C388">
        <f>$F383</f>
        <v>0</v>
      </c>
      <c r="D388" s="3" t="str">
        <f t="shared" si="47"/>
        <v>T_BAD_DEBT - Tenant Bad Debt Expense</v>
      </c>
      <c r="E388"/>
      <c r="F388" s="22" t="str">
        <f>_xll.EVDES(D388)</f>
        <v>Tenant Bad Debt Expense</v>
      </c>
      <c r="G388" s="18">
        <f ca="1">SUMIFS(OFFSET('BPC Data'!$F:$F,0,Summary!G$2),'BPC Data'!$E:$E,Summary!$D388,'BPC Data'!$B:$B,Summary!$C388)</f>
        <v>0</v>
      </c>
      <c r="H388" s="315">
        <f ca="1">SUMIFS(OFFSET('BPC Data'!$F:$F,0,Summary!H$2),'BPC Data'!$E:$E,Summary!$D388,'BPC Data'!$B:$B,Summary!$C388)</f>
        <v>0</v>
      </c>
      <c r="I388" s="18">
        <f ca="1">SUMIFS(OFFSET('BPC Data'!$F:$F,0,Summary!I$2),'BPC Data'!$E:$E,Summary!$D388,'BPC Data'!$B:$B,Summary!$C388)</f>
        <v>0</v>
      </c>
      <c r="J388" s="315">
        <f ca="1">SUMIFS(OFFSET('BPC Data'!$F:$F,0,Summary!J$2),'BPC Data'!$E:$E,Summary!$D388,'BPC Data'!$B:$B,Summary!$C388)</f>
        <v>0</v>
      </c>
      <c r="K388" s="18">
        <f ca="1">SUMIFS(OFFSET('BPC Data'!$F:$F,0,Summary!K$2),'BPC Data'!$E:$E,Summary!$D388,'BPC Data'!$B:$B,Summary!$C388)</f>
        <v>0</v>
      </c>
      <c r="L388" s="315">
        <f ca="1">SUMIFS(OFFSET('BPC Data'!$F:$F,0,Summary!L$2),'BPC Data'!$E:$E,Summary!$D388,'BPC Data'!$B:$B,Summary!$C388)</f>
        <v>0</v>
      </c>
      <c r="M388" s="18">
        <f ca="1">SUMIFS(OFFSET('BPC Data'!$F:$F,0,Summary!M$2),'BPC Data'!$E:$E,Summary!$D388,'BPC Data'!$B:$B,Summary!$C388)</f>
        <v>0</v>
      </c>
      <c r="N388" s="26">
        <f t="shared" ca="1" si="45"/>
        <v>0</v>
      </c>
    </row>
    <row r="389" spans="1:14" s="16" customFormat="1" hidden="1" outlineLevel="1">
      <c r="A389" s="16">
        <f t="shared" si="51"/>
        <v>35</v>
      </c>
      <c r="B389"/>
      <c r="C389">
        <f>$F383</f>
        <v>0</v>
      </c>
      <c r="D389" s="2" t="str">
        <f t="shared" si="47"/>
        <v>T_EBITDARM - EBITDARM</v>
      </c>
      <c r="E389"/>
      <c r="F389" s="22" t="str">
        <f>_xll.EVDES(D389)</f>
        <v>EBITDARM</v>
      </c>
      <c r="G389" s="18">
        <f ca="1">SUMIFS(OFFSET('BPC Data'!$F:$F,0,Summary!G$2),'BPC Data'!$E:$E,Summary!$D389,'BPC Data'!$B:$B,Summary!$C389)</f>
        <v>0</v>
      </c>
      <c r="H389" s="315">
        <f ca="1">SUMIFS(OFFSET('BPC Data'!$F:$F,0,Summary!H$2),'BPC Data'!$E:$E,Summary!$D389,'BPC Data'!$B:$B,Summary!$C389)</f>
        <v>0</v>
      </c>
      <c r="I389" s="18">
        <f ca="1">SUMIFS(OFFSET('BPC Data'!$F:$F,0,Summary!I$2),'BPC Data'!$E:$E,Summary!$D389,'BPC Data'!$B:$B,Summary!$C389)</f>
        <v>0</v>
      </c>
      <c r="J389" s="315">
        <f ca="1">SUMIFS(OFFSET('BPC Data'!$F:$F,0,Summary!J$2),'BPC Data'!$E:$E,Summary!$D389,'BPC Data'!$B:$B,Summary!$C389)</f>
        <v>0</v>
      </c>
      <c r="K389" s="18">
        <f ca="1">SUMIFS(OFFSET('BPC Data'!$F:$F,0,Summary!K$2),'BPC Data'!$E:$E,Summary!$D389,'BPC Data'!$B:$B,Summary!$C389)</f>
        <v>0</v>
      </c>
      <c r="L389" s="315">
        <f ca="1">SUMIFS(OFFSET('BPC Data'!$F:$F,0,Summary!L$2),'BPC Data'!$E:$E,Summary!$D389,'BPC Data'!$B:$B,Summary!$C389)</f>
        <v>0</v>
      </c>
      <c r="M389" s="18">
        <f ca="1">SUMIFS(OFFSET('BPC Data'!$F:$F,0,Summary!M$2),'BPC Data'!$E:$E,Summary!$D389,'BPC Data'!$B:$B,Summary!$C389)</f>
        <v>0</v>
      </c>
      <c r="N389" s="26">
        <f t="shared" ca="1" si="45"/>
        <v>0</v>
      </c>
    </row>
    <row r="390" spans="1:14" s="16" customFormat="1" hidden="1" outlineLevel="1">
      <c r="A390" s="16">
        <f t="shared" si="51"/>
        <v>35</v>
      </c>
      <c r="B390"/>
      <c r="C390">
        <f>$F383</f>
        <v>0</v>
      </c>
      <c r="D390" s="2" t="str">
        <f t="shared" si="47"/>
        <v>T_MGMT_FEE - Tenant Management Fee - Actual</v>
      </c>
      <c r="E390"/>
      <c r="F390" s="22" t="str">
        <f>_xll.EVDES(D390)</f>
        <v>Tenant Management Fee - Actual</v>
      </c>
      <c r="G390" s="18">
        <f ca="1">SUMIFS(OFFSET('BPC Data'!$F:$F,0,Summary!G$2),'BPC Data'!$E:$E,Summary!$D390,'BPC Data'!$B:$B,Summary!$C390)</f>
        <v>0</v>
      </c>
      <c r="H390" s="315">
        <f ca="1">SUMIFS(OFFSET('BPC Data'!$F:$F,0,Summary!H$2),'BPC Data'!$E:$E,Summary!$D390,'BPC Data'!$B:$B,Summary!$C390)</f>
        <v>0</v>
      </c>
      <c r="I390" s="18">
        <f ca="1">SUMIFS(OFFSET('BPC Data'!$F:$F,0,Summary!I$2),'BPC Data'!$E:$E,Summary!$D390,'BPC Data'!$B:$B,Summary!$C390)</f>
        <v>0</v>
      </c>
      <c r="J390" s="315">
        <f ca="1">SUMIFS(OFFSET('BPC Data'!$F:$F,0,Summary!J$2),'BPC Data'!$E:$E,Summary!$D390,'BPC Data'!$B:$B,Summary!$C390)</f>
        <v>0</v>
      </c>
      <c r="K390" s="18">
        <f ca="1">SUMIFS(OFFSET('BPC Data'!$F:$F,0,Summary!K$2),'BPC Data'!$E:$E,Summary!$D390,'BPC Data'!$B:$B,Summary!$C390)</f>
        <v>0</v>
      </c>
      <c r="L390" s="315">
        <f ca="1">SUMIFS(OFFSET('BPC Data'!$F:$F,0,Summary!L$2),'BPC Data'!$E:$E,Summary!$D390,'BPC Data'!$B:$B,Summary!$C390)</f>
        <v>0</v>
      </c>
      <c r="M390" s="18">
        <f ca="1">SUMIFS(OFFSET('BPC Data'!$F:$F,0,Summary!M$2),'BPC Data'!$E:$E,Summary!$D390,'BPC Data'!$B:$B,Summary!$C390)</f>
        <v>0</v>
      </c>
      <c r="N390" s="26">
        <f t="shared" ca="1" si="45"/>
        <v>0</v>
      </c>
    </row>
    <row r="391" spans="1:14" s="16" customFormat="1" hidden="1" outlineLevel="1">
      <c r="A391" s="16">
        <f t="shared" si="51"/>
        <v>35</v>
      </c>
      <c r="B391"/>
      <c r="C391">
        <f>$F383</f>
        <v>0</v>
      </c>
      <c r="D391" s="1" t="str">
        <f t="shared" si="47"/>
        <v>T_EBITDAR - EBITDAR</v>
      </c>
      <c r="E391"/>
      <c r="F391" s="22" t="str">
        <f>_xll.EVDES(D391)</f>
        <v>EBITDAR</v>
      </c>
      <c r="G391" s="18">
        <f ca="1">SUMIFS(OFFSET('BPC Data'!$F:$F,0,Summary!G$2),'BPC Data'!$E:$E,Summary!$D391,'BPC Data'!$B:$B,Summary!$C391)</f>
        <v>0</v>
      </c>
      <c r="H391" s="315">
        <f ca="1">SUMIFS(OFFSET('BPC Data'!$F:$F,0,Summary!H$2),'BPC Data'!$E:$E,Summary!$D391,'BPC Data'!$B:$B,Summary!$C391)</f>
        <v>0</v>
      </c>
      <c r="I391" s="18">
        <f ca="1">SUMIFS(OFFSET('BPC Data'!$F:$F,0,Summary!I$2),'BPC Data'!$E:$E,Summary!$D391,'BPC Data'!$B:$B,Summary!$C391)</f>
        <v>0</v>
      </c>
      <c r="J391" s="315">
        <f ca="1">SUMIFS(OFFSET('BPC Data'!$F:$F,0,Summary!J$2),'BPC Data'!$E:$E,Summary!$D391,'BPC Data'!$B:$B,Summary!$C391)</f>
        <v>0</v>
      </c>
      <c r="K391" s="18">
        <f ca="1">SUMIFS(OFFSET('BPC Data'!$F:$F,0,Summary!K$2),'BPC Data'!$E:$E,Summary!$D391,'BPC Data'!$B:$B,Summary!$C391)</f>
        <v>0</v>
      </c>
      <c r="L391" s="315">
        <f ca="1">SUMIFS(OFFSET('BPC Data'!$F:$F,0,Summary!L$2),'BPC Data'!$E:$E,Summary!$D391,'BPC Data'!$B:$B,Summary!$C391)</f>
        <v>0</v>
      </c>
      <c r="M391" s="18">
        <f ca="1">SUMIFS(OFFSET('BPC Data'!$F:$F,0,Summary!M$2),'BPC Data'!$E:$E,Summary!$D391,'BPC Data'!$B:$B,Summary!$C391)</f>
        <v>0</v>
      </c>
      <c r="N391" s="26">
        <f t="shared" ca="1" si="45"/>
        <v>0</v>
      </c>
    </row>
    <row r="392" spans="1:14" s="16" customFormat="1" hidden="1" outlineLevel="1">
      <c r="A392" s="16">
        <f t="shared" si="51"/>
        <v>35</v>
      </c>
      <c r="B392"/>
      <c r="C392">
        <f>$F383</f>
        <v>0</v>
      </c>
      <c r="D392" s="1" t="str">
        <f t="shared" si="47"/>
        <v>T_RENT_EXP - Tenant Rent Expense</v>
      </c>
      <c r="E392"/>
      <c r="F392" s="22" t="str">
        <f>_xll.EVDES(D392)</f>
        <v>Tenant Rent Expense</v>
      </c>
      <c r="G392" s="18">
        <f ca="1">SUMIFS(OFFSET('BPC Data'!$F:$F,0,Summary!G$2),'BPC Data'!$E:$E,Summary!$D392,'BPC Data'!$B:$B,Summary!$C392)</f>
        <v>0</v>
      </c>
      <c r="H392" s="315">
        <f ca="1">SUMIFS(OFFSET('BPC Data'!$F:$F,0,Summary!H$2),'BPC Data'!$E:$E,Summary!$D392,'BPC Data'!$B:$B,Summary!$C392)</f>
        <v>0</v>
      </c>
      <c r="I392" s="18">
        <f ca="1">SUMIFS(OFFSET('BPC Data'!$F:$F,0,Summary!I$2),'BPC Data'!$E:$E,Summary!$D392,'BPC Data'!$B:$B,Summary!$C392)</f>
        <v>0</v>
      </c>
      <c r="J392" s="315">
        <f ca="1">SUMIFS(OFFSET('BPC Data'!$F:$F,0,Summary!J$2),'BPC Data'!$E:$E,Summary!$D392,'BPC Data'!$B:$B,Summary!$C392)</f>
        <v>0</v>
      </c>
      <c r="K392" s="18">
        <f ca="1">SUMIFS(OFFSET('BPC Data'!$F:$F,0,Summary!K$2),'BPC Data'!$E:$E,Summary!$D392,'BPC Data'!$B:$B,Summary!$C392)</f>
        <v>0</v>
      </c>
      <c r="L392" s="315">
        <f ca="1">SUMIFS(OFFSET('BPC Data'!$F:$F,0,Summary!L$2),'BPC Data'!$E:$E,Summary!$D392,'BPC Data'!$B:$B,Summary!$C392)</f>
        <v>0</v>
      </c>
      <c r="M392" s="18">
        <f ca="1">SUMIFS(OFFSET('BPC Data'!$F:$F,0,Summary!M$2),'BPC Data'!$E:$E,Summary!$D392,'BPC Data'!$B:$B,Summary!$C392)</f>
        <v>0</v>
      </c>
      <c r="N392" s="26">
        <f t="shared" ca="1" si="45"/>
        <v>0</v>
      </c>
    </row>
    <row r="393" spans="1:14" s="16" customFormat="1" hidden="1" outlineLevel="1">
      <c r="A393" s="16">
        <f t="shared" si="51"/>
        <v>35</v>
      </c>
      <c r="B393"/>
      <c r="C393"/>
      <c r="D393" s="1" t="str">
        <f t="shared" si="47"/>
        <v>x</v>
      </c>
      <c r="E393"/>
      <c r="F393" s="22" t="s">
        <v>0</v>
      </c>
      <c r="G393" s="12">
        <f ca="1">SUMIFS(OFFSET('BPC Data'!$F:$F,0,Summary!G$2),'BPC Data'!$E:$E,Summary!$D393,'BPC Data'!$B:$B,Summary!$C393)</f>
        <v>0</v>
      </c>
      <c r="H393" s="316">
        <f ca="1">SUMIFS(OFFSET('BPC Data'!$F:$F,0,Summary!H$2),'BPC Data'!$E:$E,Summary!$D393,'BPC Data'!$B:$B,Summary!$C393)</f>
        <v>0</v>
      </c>
      <c r="I393" s="12">
        <f ca="1">SUMIFS(OFFSET('BPC Data'!$F:$F,0,Summary!I$2),'BPC Data'!$E:$E,Summary!$D393,'BPC Data'!$B:$B,Summary!$C393)</f>
        <v>0</v>
      </c>
      <c r="J393" s="316">
        <f ca="1">SUMIFS(OFFSET('BPC Data'!$F:$F,0,Summary!J$2),'BPC Data'!$E:$E,Summary!$D393,'BPC Data'!$B:$B,Summary!$C393)</f>
        <v>0</v>
      </c>
      <c r="K393" s="12">
        <f ca="1">SUMIFS(OFFSET('BPC Data'!$F:$F,0,Summary!K$2),'BPC Data'!$E:$E,Summary!$D393,'BPC Data'!$B:$B,Summary!$C393)</f>
        <v>0</v>
      </c>
      <c r="L393" s="316">
        <f ca="1">SUMIFS(OFFSET('BPC Data'!$F:$F,0,Summary!L$2),'BPC Data'!$E:$E,Summary!$D393,'BPC Data'!$B:$B,Summary!$C393)</f>
        <v>0</v>
      </c>
      <c r="M393" s="12">
        <f ca="1">SUMIFS(OFFSET('BPC Data'!$F:$F,0,Summary!M$2),'BPC Data'!$E:$E,Summary!$D393,'BPC Data'!$B:$B,Summary!$C393)</f>
        <v>0</v>
      </c>
      <c r="N393" s="26">
        <f t="shared" ca="1" si="45"/>
        <v>0</v>
      </c>
    </row>
    <row r="394" spans="1:14" s="16" customFormat="1" hidden="1" outlineLevel="1">
      <c r="A394" s="16">
        <f>IF(AND(D394&lt;&gt;"",C394=""),A393+1,A393)</f>
        <v>36</v>
      </c>
      <c r="B394" s="5"/>
      <c r="C394" s="5"/>
      <c r="D394" s="5" t="str">
        <f t="shared" si="47"/>
        <v>x</v>
      </c>
      <c r="E394" s="5"/>
      <c r="F394" s="21">
        <f>INDEX(PropertyList!$D:$D,MATCH(Summary!$A394,PropertyList!$C:$C,0))</f>
        <v>0</v>
      </c>
      <c r="G394" s="11">
        <f ca="1">SUMIFS(OFFSET('BPC Data'!$F:$F,0,Summary!G$2),'BPC Data'!$E:$E,Summary!$D394,'BPC Data'!$B:$B,Summary!$C394)</f>
        <v>0</v>
      </c>
      <c r="H394" s="314">
        <f ca="1">SUMIFS(OFFSET('BPC Data'!$F:$F,0,Summary!H$2),'BPC Data'!$E:$E,Summary!$D394,'BPC Data'!$B:$B,Summary!$C394)</f>
        <v>0</v>
      </c>
      <c r="I394" s="11">
        <f ca="1">SUMIFS(OFFSET('BPC Data'!$F:$F,0,Summary!I$2),'BPC Data'!$E:$E,Summary!$D394,'BPC Data'!$B:$B,Summary!$C394)</f>
        <v>0</v>
      </c>
      <c r="J394" s="314">
        <f ca="1">SUMIFS(OFFSET('BPC Data'!$F:$F,0,Summary!J$2),'BPC Data'!$E:$E,Summary!$D394,'BPC Data'!$B:$B,Summary!$C394)</f>
        <v>0</v>
      </c>
      <c r="K394" s="11">
        <f ca="1">SUMIFS(OFFSET('BPC Data'!$F:$F,0,Summary!K$2),'BPC Data'!$E:$E,Summary!$D394,'BPC Data'!$B:$B,Summary!$C394)</f>
        <v>0</v>
      </c>
      <c r="L394" s="314">
        <f ca="1">SUMIFS(OFFSET('BPC Data'!$F:$F,0,Summary!L$2),'BPC Data'!$E:$E,Summary!$D394,'BPC Data'!$B:$B,Summary!$C394)</f>
        <v>0</v>
      </c>
      <c r="M394" s="11">
        <f ca="1">SUMIFS(OFFSET('BPC Data'!$F:$F,0,Summary!M$2),'BPC Data'!$E:$E,Summary!$D394,'BPC Data'!$B:$B,Summary!$C394)</f>
        <v>0</v>
      </c>
      <c r="N394" s="26">
        <f t="shared" ref="N394:N457" ca="1" si="52">SUM(M394)</f>
        <v>0</v>
      </c>
    </row>
    <row r="395" spans="1:14" s="16" customFormat="1" hidden="1" outlineLevel="1">
      <c r="A395" s="16">
        <f>IF(AND(F395&lt;&gt;"",D395=""),A394+1,A394)</f>
        <v>36</v>
      </c>
      <c r="C395">
        <f>$F394</f>
        <v>0</v>
      </c>
      <c r="D395" s="3" t="str">
        <f t="shared" si="47"/>
        <v>PAY_PAT_DAYS - Total Payor Patient Days</v>
      </c>
      <c r="F395" s="22" t="str">
        <f>_xll.EVDES(D395)</f>
        <v>Total Payor Patient Days</v>
      </c>
      <c r="G395" s="18">
        <f ca="1">SUMIFS(OFFSET('BPC Data'!$F:$F,0,Summary!G$2),'BPC Data'!$E:$E,Summary!$D395,'BPC Data'!$B:$B,Summary!$C395)</f>
        <v>0</v>
      </c>
      <c r="H395" s="315">
        <f ca="1">SUMIFS(OFFSET('BPC Data'!$F:$F,0,Summary!H$2),'BPC Data'!$E:$E,Summary!$D395,'BPC Data'!$B:$B,Summary!$C395)</f>
        <v>0</v>
      </c>
      <c r="I395" s="18">
        <f ca="1">SUMIFS(OFFSET('BPC Data'!$F:$F,0,Summary!I$2),'BPC Data'!$E:$E,Summary!$D395,'BPC Data'!$B:$B,Summary!$C395)</f>
        <v>0</v>
      </c>
      <c r="J395" s="315">
        <f ca="1">SUMIFS(OFFSET('BPC Data'!$F:$F,0,Summary!J$2),'BPC Data'!$E:$E,Summary!$D395,'BPC Data'!$B:$B,Summary!$C395)</f>
        <v>0</v>
      </c>
      <c r="K395" s="18">
        <f ca="1">SUMIFS(OFFSET('BPC Data'!$F:$F,0,Summary!K$2),'BPC Data'!$E:$E,Summary!$D395,'BPC Data'!$B:$B,Summary!$C395)</f>
        <v>0</v>
      </c>
      <c r="L395" s="315">
        <f ca="1">SUMIFS(OFFSET('BPC Data'!$F:$F,0,Summary!L$2),'BPC Data'!$E:$E,Summary!$D395,'BPC Data'!$B:$B,Summary!$C395)</f>
        <v>0</v>
      </c>
      <c r="M395" s="18">
        <f ca="1">SUMIFS(OFFSET('BPC Data'!$F:$F,0,Summary!M$2),'BPC Data'!$E:$E,Summary!$D395,'BPC Data'!$B:$B,Summary!$C395)</f>
        <v>0</v>
      </c>
      <c r="N395" s="26">
        <f t="shared" ca="1" si="52"/>
        <v>0</v>
      </c>
    </row>
    <row r="396" spans="1:14" s="16" customFormat="1" hidden="1" outlineLevel="1">
      <c r="A396" s="16">
        <f t="shared" ref="A396:A404" si="53">IF(AND(F396&lt;&gt;"",D396=""),A395+1,A395)</f>
        <v>36</v>
      </c>
      <c r="C396">
        <f>$F394</f>
        <v>0</v>
      </c>
      <c r="D396" s="3" t="str">
        <f t="shared" si="47"/>
        <v>A_BEDS_TOTAL - Total Available Beds</v>
      </c>
      <c r="F396" s="22" t="str">
        <f>_xll.EVDES(D396)</f>
        <v>Total Available Beds</v>
      </c>
      <c r="G396" s="18">
        <f ca="1">SUMIFS(OFFSET('BPC Data'!$F:$F,0,Summary!G$2),'BPC Data'!$E:$E,Summary!$D396,'BPC Data'!$B:$B,Summary!$C396)</f>
        <v>0</v>
      </c>
      <c r="H396" s="315">
        <f ca="1">SUMIFS(OFFSET('BPC Data'!$F:$F,0,Summary!H$2),'BPC Data'!$E:$E,Summary!$D396,'BPC Data'!$B:$B,Summary!$C396)</f>
        <v>0</v>
      </c>
      <c r="I396" s="18">
        <f ca="1">SUMIFS(OFFSET('BPC Data'!$F:$F,0,Summary!I$2),'BPC Data'!$E:$E,Summary!$D396,'BPC Data'!$B:$B,Summary!$C396)</f>
        <v>0</v>
      </c>
      <c r="J396" s="315">
        <f ca="1">SUMIFS(OFFSET('BPC Data'!$F:$F,0,Summary!J$2),'BPC Data'!$E:$E,Summary!$D396,'BPC Data'!$B:$B,Summary!$C396)</f>
        <v>0</v>
      </c>
      <c r="K396" s="18">
        <f ca="1">SUMIFS(OFFSET('BPC Data'!$F:$F,0,Summary!K$2),'BPC Data'!$E:$E,Summary!$D396,'BPC Data'!$B:$B,Summary!$C396)</f>
        <v>0</v>
      </c>
      <c r="L396" s="315">
        <f ca="1">SUMIFS(OFFSET('BPC Data'!$F:$F,0,Summary!L$2),'BPC Data'!$E:$E,Summary!$D396,'BPC Data'!$B:$B,Summary!$C396)</f>
        <v>0</v>
      </c>
      <c r="M396" s="18">
        <f ca="1">SUMIFS(OFFSET('BPC Data'!$F:$F,0,Summary!M$2),'BPC Data'!$E:$E,Summary!$D396,'BPC Data'!$B:$B,Summary!$C396)</f>
        <v>0</v>
      </c>
      <c r="N396" s="26">
        <f t="shared" ca="1" si="52"/>
        <v>0</v>
      </c>
    </row>
    <row r="397" spans="1:14" s="16" customFormat="1" hidden="1" outlineLevel="1">
      <c r="A397" s="16">
        <f t="shared" si="53"/>
        <v>36</v>
      </c>
      <c r="B397"/>
      <c r="C397">
        <f>$F394</f>
        <v>0</v>
      </c>
      <c r="D397" s="3" t="str">
        <f t="shared" si="47"/>
        <v>T_REVENUES - Total Tenant Revenues</v>
      </c>
      <c r="E397"/>
      <c r="F397" s="22" t="str">
        <f>_xll.EVDES(D397)</f>
        <v>Total Tenant Revenues</v>
      </c>
      <c r="G397" s="18">
        <f ca="1">SUMIFS(OFFSET('BPC Data'!$F:$F,0,Summary!G$2),'BPC Data'!$E:$E,Summary!$D397,'BPC Data'!$B:$B,Summary!$C397)</f>
        <v>0</v>
      </c>
      <c r="H397" s="315">
        <f ca="1">SUMIFS(OFFSET('BPC Data'!$F:$F,0,Summary!H$2),'BPC Data'!$E:$E,Summary!$D397,'BPC Data'!$B:$B,Summary!$C397)</f>
        <v>0</v>
      </c>
      <c r="I397" s="18">
        <f ca="1">SUMIFS(OFFSET('BPC Data'!$F:$F,0,Summary!I$2),'BPC Data'!$E:$E,Summary!$D397,'BPC Data'!$B:$B,Summary!$C397)</f>
        <v>0</v>
      </c>
      <c r="J397" s="315">
        <f ca="1">SUMIFS(OFFSET('BPC Data'!$F:$F,0,Summary!J$2),'BPC Data'!$E:$E,Summary!$D397,'BPC Data'!$B:$B,Summary!$C397)</f>
        <v>0</v>
      </c>
      <c r="K397" s="18">
        <f ca="1">SUMIFS(OFFSET('BPC Data'!$F:$F,0,Summary!K$2),'BPC Data'!$E:$E,Summary!$D397,'BPC Data'!$B:$B,Summary!$C397)</f>
        <v>0</v>
      </c>
      <c r="L397" s="315">
        <f ca="1">SUMIFS(OFFSET('BPC Data'!$F:$F,0,Summary!L$2),'BPC Data'!$E:$E,Summary!$D397,'BPC Data'!$B:$B,Summary!$C397)</f>
        <v>0</v>
      </c>
      <c r="M397" s="18">
        <f ca="1">SUMIFS(OFFSET('BPC Data'!$F:$F,0,Summary!M$2),'BPC Data'!$E:$E,Summary!$D397,'BPC Data'!$B:$B,Summary!$C397)</f>
        <v>0</v>
      </c>
      <c r="N397" s="26">
        <f t="shared" ca="1" si="52"/>
        <v>0</v>
      </c>
    </row>
    <row r="398" spans="1:14" s="16" customFormat="1" hidden="1" outlineLevel="1">
      <c r="A398" s="16">
        <f t="shared" si="53"/>
        <v>36</v>
      </c>
      <c r="B398"/>
      <c r="C398">
        <f>$F394</f>
        <v>0</v>
      </c>
      <c r="D398" s="3" t="str">
        <f t="shared" si="47"/>
        <v>T_OPEX - Tenant Operating Expenses</v>
      </c>
      <c r="E398"/>
      <c r="F398" s="22" t="str">
        <f>_xll.EVDES(D398)</f>
        <v>Tenant Operating Expenses</v>
      </c>
      <c r="G398" s="18">
        <f ca="1">SUMIFS(OFFSET('BPC Data'!$F:$F,0,Summary!G$2),'BPC Data'!$E:$E,Summary!$D398,'BPC Data'!$B:$B,Summary!$C398)</f>
        <v>0</v>
      </c>
      <c r="H398" s="315">
        <f ca="1">SUMIFS(OFFSET('BPC Data'!$F:$F,0,Summary!H$2),'BPC Data'!$E:$E,Summary!$D398,'BPC Data'!$B:$B,Summary!$C398)</f>
        <v>0</v>
      </c>
      <c r="I398" s="18">
        <f ca="1">SUMIFS(OFFSET('BPC Data'!$F:$F,0,Summary!I$2),'BPC Data'!$E:$E,Summary!$D398,'BPC Data'!$B:$B,Summary!$C398)</f>
        <v>0</v>
      </c>
      <c r="J398" s="315">
        <f ca="1">SUMIFS(OFFSET('BPC Data'!$F:$F,0,Summary!J$2),'BPC Data'!$E:$E,Summary!$D398,'BPC Data'!$B:$B,Summary!$C398)</f>
        <v>0</v>
      </c>
      <c r="K398" s="18">
        <f ca="1">SUMIFS(OFFSET('BPC Data'!$F:$F,0,Summary!K$2),'BPC Data'!$E:$E,Summary!$D398,'BPC Data'!$B:$B,Summary!$C398)</f>
        <v>0</v>
      </c>
      <c r="L398" s="315">
        <f ca="1">SUMIFS(OFFSET('BPC Data'!$F:$F,0,Summary!L$2),'BPC Data'!$E:$E,Summary!$D398,'BPC Data'!$B:$B,Summary!$C398)</f>
        <v>0</v>
      </c>
      <c r="M398" s="18">
        <f ca="1">SUMIFS(OFFSET('BPC Data'!$F:$F,0,Summary!M$2),'BPC Data'!$E:$E,Summary!$D398,'BPC Data'!$B:$B,Summary!$C398)</f>
        <v>0</v>
      </c>
      <c r="N398" s="26">
        <f t="shared" ca="1" si="52"/>
        <v>0</v>
      </c>
    </row>
    <row r="399" spans="1:14" s="16" customFormat="1" hidden="1" outlineLevel="1">
      <c r="A399" s="16">
        <f t="shared" si="53"/>
        <v>36</v>
      </c>
      <c r="B399"/>
      <c r="C399">
        <f>$F394</f>
        <v>0</v>
      </c>
      <c r="D399" s="3" t="str">
        <f t="shared" si="47"/>
        <v>T_BAD_DEBT - Tenant Bad Debt Expense</v>
      </c>
      <c r="E399"/>
      <c r="F399" s="22" t="str">
        <f>_xll.EVDES(D399)</f>
        <v>Tenant Bad Debt Expense</v>
      </c>
      <c r="G399" s="18">
        <f ca="1">SUMIFS(OFFSET('BPC Data'!$F:$F,0,Summary!G$2),'BPC Data'!$E:$E,Summary!$D399,'BPC Data'!$B:$B,Summary!$C399)</f>
        <v>0</v>
      </c>
      <c r="H399" s="315">
        <f ca="1">SUMIFS(OFFSET('BPC Data'!$F:$F,0,Summary!H$2),'BPC Data'!$E:$E,Summary!$D399,'BPC Data'!$B:$B,Summary!$C399)</f>
        <v>0</v>
      </c>
      <c r="I399" s="18">
        <f ca="1">SUMIFS(OFFSET('BPC Data'!$F:$F,0,Summary!I$2),'BPC Data'!$E:$E,Summary!$D399,'BPC Data'!$B:$B,Summary!$C399)</f>
        <v>0</v>
      </c>
      <c r="J399" s="315">
        <f ca="1">SUMIFS(OFFSET('BPC Data'!$F:$F,0,Summary!J$2),'BPC Data'!$E:$E,Summary!$D399,'BPC Data'!$B:$B,Summary!$C399)</f>
        <v>0</v>
      </c>
      <c r="K399" s="18">
        <f ca="1">SUMIFS(OFFSET('BPC Data'!$F:$F,0,Summary!K$2),'BPC Data'!$E:$E,Summary!$D399,'BPC Data'!$B:$B,Summary!$C399)</f>
        <v>0</v>
      </c>
      <c r="L399" s="315">
        <f ca="1">SUMIFS(OFFSET('BPC Data'!$F:$F,0,Summary!L$2),'BPC Data'!$E:$E,Summary!$D399,'BPC Data'!$B:$B,Summary!$C399)</f>
        <v>0</v>
      </c>
      <c r="M399" s="18">
        <f ca="1">SUMIFS(OFFSET('BPC Data'!$F:$F,0,Summary!M$2),'BPC Data'!$E:$E,Summary!$D399,'BPC Data'!$B:$B,Summary!$C399)</f>
        <v>0</v>
      </c>
      <c r="N399" s="26">
        <f t="shared" ca="1" si="52"/>
        <v>0</v>
      </c>
    </row>
    <row r="400" spans="1:14" s="16" customFormat="1" hidden="1" outlineLevel="1">
      <c r="A400" s="16">
        <f t="shared" si="53"/>
        <v>36</v>
      </c>
      <c r="B400"/>
      <c r="C400">
        <f>$F394</f>
        <v>0</v>
      </c>
      <c r="D400" s="2" t="str">
        <f t="shared" si="47"/>
        <v>T_EBITDARM - EBITDARM</v>
      </c>
      <c r="E400"/>
      <c r="F400" s="22" t="str">
        <f>_xll.EVDES(D400)</f>
        <v>EBITDARM</v>
      </c>
      <c r="G400" s="18">
        <f ca="1">SUMIFS(OFFSET('BPC Data'!$F:$F,0,Summary!G$2),'BPC Data'!$E:$E,Summary!$D400,'BPC Data'!$B:$B,Summary!$C400)</f>
        <v>0</v>
      </c>
      <c r="H400" s="315">
        <f ca="1">SUMIFS(OFFSET('BPC Data'!$F:$F,0,Summary!H$2),'BPC Data'!$E:$E,Summary!$D400,'BPC Data'!$B:$B,Summary!$C400)</f>
        <v>0</v>
      </c>
      <c r="I400" s="18">
        <f ca="1">SUMIFS(OFFSET('BPC Data'!$F:$F,0,Summary!I$2),'BPC Data'!$E:$E,Summary!$D400,'BPC Data'!$B:$B,Summary!$C400)</f>
        <v>0</v>
      </c>
      <c r="J400" s="315">
        <f ca="1">SUMIFS(OFFSET('BPC Data'!$F:$F,0,Summary!J$2),'BPC Data'!$E:$E,Summary!$D400,'BPC Data'!$B:$B,Summary!$C400)</f>
        <v>0</v>
      </c>
      <c r="K400" s="18">
        <f ca="1">SUMIFS(OFFSET('BPC Data'!$F:$F,0,Summary!K$2),'BPC Data'!$E:$E,Summary!$D400,'BPC Data'!$B:$B,Summary!$C400)</f>
        <v>0</v>
      </c>
      <c r="L400" s="315">
        <f ca="1">SUMIFS(OFFSET('BPC Data'!$F:$F,0,Summary!L$2),'BPC Data'!$E:$E,Summary!$D400,'BPC Data'!$B:$B,Summary!$C400)</f>
        <v>0</v>
      </c>
      <c r="M400" s="18">
        <f ca="1">SUMIFS(OFFSET('BPC Data'!$F:$F,0,Summary!M$2),'BPC Data'!$E:$E,Summary!$D400,'BPC Data'!$B:$B,Summary!$C400)</f>
        <v>0</v>
      </c>
      <c r="N400" s="26">
        <f t="shared" ca="1" si="52"/>
        <v>0</v>
      </c>
    </row>
    <row r="401" spans="1:14" s="16" customFormat="1" hidden="1" outlineLevel="1">
      <c r="A401" s="16">
        <f t="shared" si="53"/>
        <v>36</v>
      </c>
      <c r="B401"/>
      <c r="C401">
        <f>$F394</f>
        <v>0</v>
      </c>
      <c r="D401" s="2" t="str">
        <f t="shared" si="47"/>
        <v>T_MGMT_FEE - Tenant Management Fee - Actual</v>
      </c>
      <c r="E401"/>
      <c r="F401" s="22" t="str">
        <f>_xll.EVDES(D401)</f>
        <v>Tenant Management Fee - Actual</v>
      </c>
      <c r="G401" s="18">
        <f ca="1">SUMIFS(OFFSET('BPC Data'!$F:$F,0,Summary!G$2),'BPC Data'!$E:$E,Summary!$D401,'BPC Data'!$B:$B,Summary!$C401)</f>
        <v>0</v>
      </c>
      <c r="H401" s="315">
        <f ca="1">SUMIFS(OFFSET('BPC Data'!$F:$F,0,Summary!H$2),'BPC Data'!$E:$E,Summary!$D401,'BPC Data'!$B:$B,Summary!$C401)</f>
        <v>0</v>
      </c>
      <c r="I401" s="18">
        <f ca="1">SUMIFS(OFFSET('BPC Data'!$F:$F,0,Summary!I$2),'BPC Data'!$E:$E,Summary!$D401,'BPC Data'!$B:$B,Summary!$C401)</f>
        <v>0</v>
      </c>
      <c r="J401" s="315">
        <f ca="1">SUMIFS(OFFSET('BPC Data'!$F:$F,0,Summary!J$2),'BPC Data'!$E:$E,Summary!$D401,'BPC Data'!$B:$B,Summary!$C401)</f>
        <v>0</v>
      </c>
      <c r="K401" s="18">
        <f ca="1">SUMIFS(OFFSET('BPC Data'!$F:$F,0,Summary!K$2),'BPC Data'!$E:$E,Summary!$D401,'BPC Data'!$B:$B,Summary!$C401)</f>
        <v>0</v>
      </c>
      <c r="L401" s="315">
        <f ca="1">SUMIFS(OFFSET('BPC Data'!$F:$F,0,Summary!L$2),'BPC Data'!$E:$E,Summary!$D401,'BPC Data'!$B:$B,Summary!$C401)</f>
        <v>0</v>
      </c>
      <c r="M401" s="18">
        <f ca="1">SUMIFS(OFFSET('BPC Data'!$F:$F,0,Summary!M$2),'BPC Data'!$E:$E,Summary!$D401,'BPC Data'!$B:$B,Summary!$C401)</f>
        <v>0</v>
      </c>
      <c r="N401" s="26">
        <f t="shared" ca="1" si="52"/>
        <v>0</v>
      </c>
    </row>
    <row r="402" spans="1:14" s="16" customFormat="1" hidden="1" outlineLevel="1">
      <c r="A402" s="16">
        <f t="shared" si="53"/>
        <v>36</v>
      </c>
      <c r="B402"/>
      <c r="C402">
        <f>$F394</f>
        <v>0</v>
      </c>
      <c r="D402" s="1" t="str">
        <f t="shared" si="47"/>
        <v>T_EBITDAR - EBITDAR</v>
      </c>
      <c r="E402"/>
      <c r="F402" s="22" t="str">
        <f>_xll.EVDES(D402)</f>
        <v>EBITDAR</v>
      </c>
      <c r="G402" s="18">
        <f ca="1">SUMIFS(OFFSET('BPC Data'!$F:$F,0,Summary!G$2),'BPC Data'!$E:$E,Summary!$D402,'BPC Data'!$B:$B,Summary!$C402)</f>
        <v>0</v>
      </c>
      <c r="H402" s="315">
        <f ca="1">SUMIFS(OFFSET('BPC Data'!$F:$F,0,Summary!H$2),'BPC Data'!$E:$E,Summary!$D402,'BPC Data'!$B:$B,Summary!$C402)</f>
        <v>0</v>
      </c>
      <c r="I402" s="18">
        <f ca="1">SUMIFS(OFFSET('BPC Data'!$F:$F,0,Summary!I$2),'BPC Data'!$E:$E,Summary!$D402,'BPC Data'!$B:$B,Summary!$C402)</f>
        <v>0</v>
      </c>
      <c r="J402" s="315">
        <f ca="1">SUMIFS(OFFSET('BPC Data'!$F:$F,0,Summary!J$2),'BPC Data'!$E:$E,Summary!$D402,'BPC Data'!$B:$B,Summary!$C402)</f>
        <v>0</v>
      </c>
      <c r="K402" s="18">
        <f ca="1">SUMIFS(OFFSET('BPC Data'!$F:$F,0,Summary!K$2),'BPC Data'!$E:$E,Summary!$D402,'BPC Data'!$B:$B,Summary!$C402)</f>
        <v>0</v>
      </c>
      <c r="L402" s="315">
        <f ca="1">SUMIFS(OFFSET('BPC Data'!$F:$F,0,Summary!L$2),'BPC Data'!$E:$E,Summary!$D402,'BPC Data'!$B:$B,Summary!$C402)</f>
        <v>0</v>
      </c>
      <c r="M402" s="18">
        <f ca="1">SUMIFS(OFFSET('BPC Data'!$F:$F,0,Summary!M$2),'BPC Data'!$E:$E,Summary!$D402,'BPC Data'!$B:$B,Summary!$C402)</f>
        <v>0</v>
      </c>
      <c r="N402" s="26">
        <f t="shared" ca="1" si="52"/>
        <v>0</v>
      </c>
    </row>
    <row r="403" spans="1:14" s="16" customFormat="1" hidden="1" outlineLevel="1">
      <c r="A403" s="16">
        <f t="shared" si="53"/>
        <v>36</v>
      </c>
      <c r="B403"/>
      <c r="C403">
        <f>$F394</f>
        <v>0</v>
      </c>
      <c r="D403" s="1" t="str">
        <f t="shared" si="47"/>
        <v>T_RENT_EXP - Tenant Rent Expense</v>
      </c>
      <c r="E403"/>
      <c r="F403" s="22" t="str">
        <f>_xll.EVDES(D403)</f>
        <v>Tenant Rent Expense</v>
      </c>
      <c r="G403" s="18">
        <f ca="1">SUMIFS(OFFSET('BPC Data'!$F:$F,0,Summary!G$2),'BPC Data'!$E:$E,Summary!$D403,'BPC Data'!$B:$B,Summary!$C403)</f>
        <v>0</v>
      </c>
      <c r="H403" s="315">
        <f ca="1">SUMIFS(OFFSET('BPC Data'!$F:$F,0,Summary!H$2),'BPC Data'!$E:$E,Summary!$D403,'BPC Data'!$B:$B,Summary!$C403)</f>
        <v>0</v>
      </c>
      <c r="I403" s="18">
        <f ca="1">SUMIFS(OFFSET('BPC Data'!$F:$F,0,Summary!I$2),'BPC Data'!$E:$E,Summary!$D403,'BPC Data'!$B:$B,Summary!$C403)</f>
        <v>0</v>
      </c>
      <c r="J403" s="315">
        <f ca="1">SUMIFS(OFFSET('BPC Data'!$F:$F,0,Summary!J$2),'BPC Data'!$E:$E,Summary!$D403,'BPC Data'!$B:$B,Summary!$C403)</f>
        <v>0</v>
      </c>
      <c r="K403" s="18">
        <f ca="1">SUMIFS(OFFSET('BPC Data'!$F:$F,0,Summary!K$2),'BPC Data'!$E:$E,Summary!$D403,'BPC Data'!$B:$B,Summary!$C403)</f>
        <v>0</v>
      </c>
      <c r="L403" s="315">
        <f ca="1">SUMIFS(OFFSET('BPC Data'!$F:$F,0,Summary!L$2),'BPC Data'!$E:$E,Summary!$D403,'BPC Data'!$B:$B,Summary!$C403)</f>
        <v>0</v>
      </c>
      <c r="M403" s="18">
        <f ca="1">SUMIFS(OFFSET('BPC Data'!$F:$F,0,Summary!M$2),'BPC Data'!$E:$E,Summary!$D403,'BPC Data'!$B:$B,Summary!$C403)</f>
        <v>0</v>
      </c>
      <c r="N403" s="26">
        <f t="shared" ca="1" si="52"/>
        <v>0</v>
      </c>
    </row>
    <row r="404" spans="1:14" s="16" customFormat="1" hidden="1" outlineLevel="1">
      <c r="A404" s="16">
        <f t="shared" si="53"/>
        <v>36</v>
      </c>
      <c r="B404"/>
      <c r="C404"/>
      <c r="D404" s="1" t="str">
        <f t="shared" si="47"/>
        <v>x</v>
      </c>
      <c r="E404"/>
      <c r="F404" s="22" t="s">
        <v>0</v>
      </c>
      <c r="G404" s="12">
        <f ca="1">SUMIFS(OFFSET('BPC Data'!$F:$F,0,Summary!G$2),'BPC Data'!$E:$E,Summary!$D404,'BPC Data'!$B:$B,Summary!$C404)</f>
        <v>0</v>
      </c>
      <c r="H404" s="316">
        <f ca="1">SUMIFS(OFFSET('BPC Data'!$F:$F,0,Summary!H$2),'BPC Data'!$E:$E,Summary!$D404,'BPC Data'!$B:$B,Summary!$C404)</f>
        <v>0</v>
      </c>
      <c r="I404" s="12">
        <f ca="1">SUMIFS(OFFSET('BPC Data'!$F:$F,0,Summary!I$2),'BPC Data'!$E:$E,Summary!$D404,'BPC Data'!$B:$B,Summary!$C404)</f>
        <v>0</v>
      </c>
      <c r="J404" s="316">
        <f ca="1">SUMIFS(OFFSET('BPC Data'!$F:$F,0,Summary!J$2),'BPC Data'!$E:$E,Summary!$D404,'BPC Data'!$B:$B,Summary!$C404)</f>
        <v>0</v>
      </c>
      <c r="K404" s="12">
        <f ca="1">SUMIFS(OFFSET('BPC Data'!$F:$F,0,Summary!K$2),'BPC Data'!$E:$E,Summary!$D404,'BPC Data'!$B:$B,Summary!$C404)</f>
        <v>0</v>
      </c>
      <c r="L404" s="316">
        <f ca="1">SUMIFS(OFFSET('BPC Data'!$F:$F,0,Summary!L$2),'BPC Data'!$E:$E,Summary!$D404,'BPC Data'!$B:$B,Summary!$C404)</f>
        <v>0</v>
      </c>
      <c r="M404" s="12">
        <f ca="1">SUMIFS(OFFSET('BPC Data'!$F:$F,0,Summary!M$2),'BPC Data'!$E:$E,Summary!$D404,'BPC Data'!$B:$B,Summary!$C404)</f>
        <v>0</v>
      </c>
      <c r="N404" s="26">
        <f t="shared" ca="1" si="52"/>
        <v>0</v>
      </c>
    </row>
    <row r="405" spans="1:14" s="16" customFormat="1" hidden="1" outlineLevel="1">
      <c r="A405" s="16">
        <f>IF(AND(D405&lt;&gt;"",C405=""),A404+1,A404)</f>
        <v>37</v>
      </c>
      <c r="B405" s="5"/>
      <c r="C405" s="5"/>
      <c r="D405" s="5" t="str">
        <f t="shared" si="47"/>
        <v>x</v>
      </c>
      <c r="E405" s="5"/>
      <c r="F405" s="21">
        <f>INDEX(PropertyList!$D:$D,MATCH(Summary!$A405,PropertyList!$C:$C,0))</f>
        <v>0</v>
      </c>
      <c r="G405" s="11">
        <f ca="1">SUMIFS(OFFSET('BPC Data'!$F:$F,0,Summary!G$2),'BPC Data'!$E:$E,Summary!$D405,'BPC Data'!$B:$B,Summary!$C405)</f>
        <v>0</v>
      </c>
      <c r="H405" s="314">
        <f ca="1">SUMIFS(OFFSET('BPC Data'!$F:$F,0,Summary!H$2),'BPC Data'!$E:$E,Summary!$D405,'BPC Data'!$B:$B,Summary!$C405)</f>
        <v>0</v>
      </c>
      <c r="I405" s="11">
        <f ca="1">SUMIFS(OFFSET('BPC Data'!$F:$F,0,Summary!I$2),'BPC Data'!$E:$E,Summary!$D405,'BPC Data'!$B:$B,Summary!$C405)</f>
        <v>0</v>
      </c>
      <c r="J405" s="314">
        <f ca="1">SUMIFS(OFFSET('BPC Data'!$F:$F,0,Summary!J$2),'BPC Data'!$E:$E,Summary!$D405,'BPC Data'!$B:$B,Summary!$C405)</f>
        <v>0</v>
      </c>
      <c r="K405" s="11">
        <f ca="1">SUMIFS(OFFSET('BPC Data'!$F:$F,0,Summary!K$2),'BPC Data'!$E:$E,Summary!$D405,'BPC Data'!$B:$B,Summary!$C405)</f>
        <v>0</v>
      </c>
      <c r="L405" s="314">
        <f ca="1">SUMIFS(OFFSET('BPC Data'!$F:$F,0,Summary!L$2),'BPC Data'!$E:$E,Summary!$D405,'BPC Data'!$B:$B,Summary!$C405)</f>
        <v>0</v>
      </c>
      <c r="M405" s="11">
        <f ca="1">SUMIFS(OFFSET('BPC Data'!$F:$F,0,Summary!M$2),'BPC Data'!$E:$E,Summary!$D405,'BPC Data'!$B:$B,Summary!$C405)</f>
        <v>0</v>
      </c>
      <c r="N405" s="26">
        <f t="shared" ca="1" si="52"/>
        <v>0</v>
      </c>
    </row>
    <row r="406" spans="1:14" s="16" customFormat="1" hidden="1" outlineLevel="1">
      <c r="A406" s="16">
        <f>IF(AND(F406&lt;&gt;"",D406=""),A405+1,A405)</f>
        <v>37</v>
      </c>
      <c r="C406">
        <f>$F405</f>
        <v>0</v>
      </c>
      <c r="D406" s="3" t="str">
        <f t="shared" ref="D406:D469" si="54">$D395</f>
        <v>PAY_PAT_DAYS - Total Payor Patient Days</v>
      </c>
      <c r="F406" s="22" t="str">
        <f>_xll.EVDES(D406)</f>
        <v>Total Payor Patient Days</v>
      </c>
      <c r="G406" s="18">
        <f ca="1">SUMIFS(OFFSET('BPC Data'!$F:$F,0,Summary!G$2),'BPC Data'!$E:$E,Summary!$D406,'BPC Data'!$B:$B,Summary!$C406)</f>
        <v>0</v>
      </c>
      <c r="H406" s="315">
        <f ca="1">SUMIFS(OFFSET('BPC Data'!$F:$F,0,Summary!H$2),'BPC Data'!$E:$E,Summary!$D406,'BPC Data'!$B:$B,Summary!$C406)</f>
        <v>0</v>
      </c>
      <c r="I406" s="18">
        <f ca="1">SUMIFS(OFFSET('BPC Data'!$F:$F,0,Summary!I$2),'BPC Data'!$E:$E,Summary!$D406,'BPC Data'!$B:$B,Summary!$C406)</f>
        <v>0</v>
      </c>
      <c r="J406" s="315">
        <f ca="1">SUMIFS(OFFSET('BPC Data'!$F:$F,0,Summary!J$2),'BPC Data'!$E:$E,Summary!$D406,'BPC Data'!$B:$B,Summary!$C406)</f>
        <v>0</v>
      </c>
      <c r="K406" s="18">
        <f ca="1">SUMIFS(OFFSET('BPC Data'!$F:$F,0,Summary!K$2),'BPC Data'!$E:$E,Summary!$D406,'BPC Data'!$B:$B,Summary!$C406)</f>
        <v>0</v>
      </c>
      <c r="L406" s="315">
        <f ca="1">SUMIFS(OFFSET('BPC Data'!$F:$F,0,Summary!L$2),'BPC Data'!$E:$E,Summary!$D406,'BPC Data'!$B:$B,Summary!$C406)</f>
        <v>0</v>
      </c>
      <c r="M406" s="18">
        <f ca="1">SUMIFS(OFFSET('BPC Data'!$F:$F,0,Summary!M$2),'BPC Data'!$E:$E,Summary!$D406,'BPC Data'!$B:$B,Summary!$C406)</f>
        <v>0</v>
      </c>
      <c r="N406" s="26">
        <f t="shared" ca="1" si="52"/>
        <v>0</v>
      </c>
    </row>
    <row r="407" spans="1:14" s="16" customFormat="1" hidden="1" outlineLevel="1">
      <c r="A407" s="16">
        <f t="shared" ref="A407:A415" si="55">IF(AND(F407&lt;&gt;"",D407=""),A406+1,A406)</f>
        <v>37</v>
      </c>
      <c r="C407">
        <f>$F405</f>
        <v>0</v>
      </c>
      <c r="D407" s="3" t="str">
        <f t="shared" si="54"/>
        <v>A_BEDS_TOTAL - Total Available Beds</v>
      </c>
      <c r="F407" s="22" t="str">
        <f>_xll.EVDES(D407)</f>
        <v>Total Available Beds</v>
      </c>
      <c r="G407" s="18">
        <f ca="1">SUMIFS(OFFSET('BPC Data'!$F:$F,0,Summary!G$2),'BPC Data'!$E:$E,Summary!$D407,'BPC Data'!$B:$B,Summary!$C407)</f>
        <v>0</v>
      </c>
      <c r="H407" s="315">
        <f ca="1">SUMIFS(OFFSET('BPC Data'!$F:$F,0,Summary!H$2),'BPC Data'!$E:$E,Summary!$D407,'BPC Data'!$B:$B,Summary!$C407)</f>
        <v>0</v>
      </c>
      <c r="I407" s="18">
        <f ca="1">SUMIFS(OFFSET('BPC Data'!$F:$F,0,Summary!I$2),'BPC Data'!$E:$E,Summary!$D407,'BPC Data'!$B:$B,Summary!$C407)</f>
        <v>0</v>
      </c>
      <c r="J407" s="315">
        <f ca="1">SUMIFS(OFFSET('BPC Data'!$F:$F,0,Summary!J$2),'BPC Data'!$E:$E,Summary!$D407,'BPC Data'!$B:$B,Summary!$C407)</f>
        <v>0</v>
      </c>
      <c r="K407" s="18">
        <f ca="1">SUMIFS(OFFSET('BPC Data'!$F:$F,0,Summary!K$2),'BPC Data'!$E:$E,Summary!$D407,'BPC Data'!$B:$B,Summary!$C407)</f>
        <v>0</v>
      </c>
      <c r="L407" s="315">
        <f ca="1">SUMIFS(OFFSET('BPC Data'!$F:$F,0,Summary!L$2),'BPC Data'!$E:$E,Summary!$D407,'BPC Data'!$B:$B,Summary!$C407)</f>
        <v>0</v>
      </c>
      <c r="M407" s="18">
        <f ca="1">SUMIFS(OFFSET('BPC Data'!$F:$F,0,Summary!M$2),'BPC Data'!$E:$E,Summary!$D407,'BPC Data'!$B:$B,Summary!$C407)</f>
        <v>0</v>
      </c>
      <c r="N407" s="26">
        <f t="shared" ca="1" si="52"/>
        <v>0</v>
      </c>
    </row>
    <row r="408" spans="1:14" s="16" customFormat="1" hidden="1" outlineLevel="1">
      <c r="A408" s="16">
        <f t="shared" si="55"/>
        <v>37</v>
      </c>
      <c r="B408"/>
      <c r="C408">
        <f>$F405</f>
        <v>0</v>
      </c>
      <c r="D408" s="3" t="str">
        <f t="shared" si="54"/>
        <v>T_REVENUES - Total Tenant Revenues</v>
      </c>
      <c r="E408"/>
      <c r="F408" s="22" t="str">
        <f>_xll.EVDES(D408)</f>
        <v>Total Tenant Revenues</v>
      </c>
      <c r="G408" s="18">
        <f ca="1">SUMIFS(OFFSET('BPC Data'!$F:$F,0,Summary!G$2),'BPC Data'!$E:$E,Summary!$D408,'BPC Data'!$B:$B,Summary!$C408)</f>
        <v>0</v>
      </c>
      <c r="H408" s="315">
        <f ca="1">SUMIFS(OFFSET('BPC Data'!$F:$F,0,Summary!H$2),'BPC Data'!$E:$E,Summary!$D408,'BPC Data'!$B:$B,Summary!$C408)</f>
        <v>0</v>
      </c>
      <c r="I408" s="18">
        <f ca="1">SUMIFS(OFFSET('BPC Data'!$F:$F,0,Summary!I$2),'BPC Data'!$E:$E,Summary!$D408,'BPC Data'!$B:$B,Summary!$C408)</f>
        <v>0</v>
      </c>
      <c r="J408" s="315">
        <f ca="1">SUMIFS(OFFSET('BPC Data'!$F:$F,0,Summary!J$2),'BPC Data'!$E:$E,Summary!$D408,'BPC Data'!$B:$B,Summary!$C408)</f>
        <v>0</v>
      </c>
      <c r="K408" s="18">
        <f ca="1">SUMIFS(OFFSET('BPC Data'!$F:$F,0,Summary!K$2),'BPC Data'!$E:$E,Summary!$D408,'BPC Data'!$B:$B,Summary!$C408)</f>
        <v>0</v>
      </c>
      <c r="L408" s="315">
        <f ca="1">SUMIFS(OFFSET('BPC Data'!$F:$F,0,Summary!L$2),'BPC Data'!$E:$E,Summary!$D408,'BPC Data'!$B:$B,Summary!$C408)</f>
        <v>0</v>
      </c>
      <c r="M408" s="18">
        <f ca="1">SUMIFS(OFFSET('BPC Data'!$F:$F,0,Summary!M$2),'BPC Data'!$E:$E,Summary!$D408,'BPC Data'!$B:$B,Summary!$C408)</f>
        <v>0</v>
      </c>
      <c r="N408" s="26">
        <f t="shared" ca="1" si="52"/>
        <v>0</v>
      </c>
    </row>
    <row r="409" spans="1:14" s="16" customFormat="1" hidden="1" outlineLevel="1">
      <c r="A409" s="16">
        <f t="shared" si="55"/>
        <v>37</v>
      </c>
      <c r="B409"/>
      <c r="C409">
        <f>$F405</f>
        <v>0</v>
      </c>
      <c r="D409" s="3" t="str">
        <f t="shared" si="54"/>
        <v>T_OPEX - Tenant Operating Expenses</v>
      </c>
      <c r="E409"/>
      <c r="F409" s="22" t="str">
        <f>_xll.EVDES(D409)</f>
        <v>Tenant Operating Expenses</v>
      </c>
      <c r="G409" s="18">
        <f ca="1">SUMIFS(OFFSET('BPC Data'!$F:$F,0,Summary!G$2),'BPC Data'!$E:$E,Summary!$D409,'BPC Data'!$B:$B,Summary!$C409)</f>
        <v>0</v>
      </c>
      <c r="H409" s="315">
        <f ca="1">SUMIFS(OFFSET('BPC Data'!$F:$F,0,Summary!H$2),'BPC Data'!$E:$E,Summary!$D409,'BPC Data'!$B:$B,Summary!$C409)</f>
        <v>0</v>
      </c>
      <c r="I409" s="18">
        <f ca="1">SUMIFS(OFFSET('BPC Data'!$F:$F,0,Summary!I$2),'BPC Data'!$E:$E,Summary!$D409,'BPC Data'!$B:$B,Summary!$C409)</f>
        <v>0</v>
      </c>
      <c r="J409" s="315">
        <f ca="1">SUMIFS(OFFSET('BPC Data'!$F:$F,0,Summary!J$2),'BPC Data'!$E:$E,Summary!$D409,'BPC Data'!$B:$B,Summary!$C409)</f>
        <v>0</v>
      </c>
      <c r="K409" s="18">
        <f ca="1">SUMIFS(OFFSET('BPC Data'!$F:$F,0,Summary!K$2),'BPC Data'!$E:$E,Summary!$D409,'BPC Data'!$B:$B,Summary!$C409)</f>
        <v>0</v>
      </c>
      <c r="L409" s="315">
        <f ca="1">SUMIFS(OFFSET('BPC Data'!$F:$F,0,Summary!L$2),'BPC Data'!$E:$E,Summary!$D409,'BPC Data'!$B:$B,Summary!$C409)</f>
        <v>0</v>
      </c>
      <c r="M409" s="18">
        <f ca="1">SUMIFS(OFFSET('BPC Data'!$F:$F,0,Summary!M$2),'BPC Data'!$E:$E,Summary!$D409,'BPC Data'!$B:$B,Summary!$C409)</f>
        <v>0</v>
      </c>
      <c r="N409" s="26">
        <f t="shared" ca="1" si="52"/>
        <v>0</v>
      </c>
    </row>
    <row r="410" spans="1:14" s="16" customFormat="1" hidden="1" outlineLevel="1">
      <c r="A410" s="16">
        <f t="shared" si="55"/>
        <v>37</v>
      </c>
      <c r="B410"/>
      <c r="C410">
        <f>$F405</f>
        <v>0</v>
      </c>
      <c r="D410" s="3" t="str">
        <f t="shared" si="54"/>
        <v>T_BAD_DEBT - Tenant Bad Debt Expense</v>
      </c>
      <c r="E410"/>
      <c r="F410" s="22" t="str">
        <f>_xll.EVDES(D410)</f>
        <v>Tenant Bad Debt Expense</v>
      </c>
      <c r="G410" s="18">
        <f ca="1">SUMIFS(OFFSET('BPC Data'!$F:$F,0,Summary!G$2),'BPC Data'!$E:$E,Summary!$D410,'BPC Data'!$B:$B,Summary!$C410)</f>
        <v>0</v>
      </c>
      <c r="H410" s="315">
        <f ca="1">SUMIFS(OFFSET('BPC Data'!$F:$F,0,Summary!H$2),'BPC Data'!$E:$E,Summary!$D410,'BPC Data'!$B:$B,Summary!$C410)</f>
        <v>0</v>
      </c>
      <c r="I410" s="18">
        <f ca="1">SUMIFS(OFFSET('BPC Data'!$F:$F,0,Summary!I$2),'BPC Data'!$E:$E,Summary!$D410,'BPC Data'!$B:$B,Summary!$C410)</f>
        <v>0</v>
      </c>
      <c r="J410" s="315">
        <f ca="1">SUMIFS(OFFSET('BPC Data'!$F:$F,0,Summary!J$2),'BPC Data'!$E:$E,Summary!$D410,'BPC Data'!$B:$B,Summary!$C410)</f>
        <v>0</v>
      </c>
      <c r="K410" s="18">
        <f ca="1">SUMIFS(OFFSET('BPC Data'!$F:$F,0,Summary!K$2),'BPC Data'!$E:$E,Summary!$D410,'BPC Data'!$B:$B,Summary!$C410)</f>
        <v>0</v>
      </c>
      <c r="L410" s="315">
        <f ca="1">SUMIFS(OFFSET('BPC Data'!$F:$F,0,Summary!L$2),'BPC Data'!$E:$E,Summary!$D410,'BPC Data'!$B:$B,Summary!$C410)</f>
        <v>0</v>
      </c>
      <c r="M410" s="18">
        <f ca="1">SUMIFS(OFFSET('BPC Data'!$F:$F,0,Summary!M$2),'BPC Data'!$E:$E,Summary!$D410,'BPC Data'!$B:$B,Summary!$C410)</f>
        <v>0</v>
      </c>
      <c r="N410" s="26">
        <f t="shared" ca="1" si="52"/>
        <v>0</v>
      </c>
    </row>
    <row r="411" spans="1:14" s="16" customFormat="1" hidden="1" outlineLevel="1">
      <c r="A411" s="16">
        <f t="shared" si="55"/>
        <v>37</v>
      </c>
      <c r="B411"/>
      <c r="C411">
        <f>$F405</f>
        <v>0</v>
      </c>
      <c r="D411" s="2" t="str">
        <f t="shared" si="54"/>
        <v>T_EBITDARM - EBITDARM</v>
      </c>
      <c r="E411"/>
      <c r="F411" s="22" t="str">
        <f>_xll.EVDES(D411)</f>
        <v>EBITDARM</v>
      </c>
      <c r="G411" s="18">
        <f ca="1">SUMIFS(OFFSET('BPC Data'!$F:$F,0,Summary!G$2),'BPC Data'!$E:$E,Summary!$D411,'BPC Data'!$B:$B,Summary!$C411)</f>
        <v>0</v>
      </c>
      <c r="H411" s="315">
        <f ca="1">SUMIFS(OFFSET('BPC Data'!$F:$F,0,Summary!H$2),'BPC Data'!$E:$E,Summary!$D411,'BPC Data'!$B:$B,Summary!$C411)</f>
        <v>0</v>
      </c>
      <c r="I411" s="18">
        <f ca="1">SUMIFS(OFFSET('BPC Data'!$F:$F,0,Summary!I$2),'BPC Data'!$E:$E,Summary!$D411,'BPC Data'!$B:$B,Summary!$C411)</f>
        <v>0</v>
      </c>
      <c r="J411" s="315">
        <f ca="1">SUMIFS(OFFSET('BPC Data'!$F:$F,0,Summary!J$2),'BPC Data'!$E:$E,Summary!$D411,'BPC Data'!$B:$B,Summary!$C411)</f>
        <v>0</v>
      </c>
      <c r="K411" s="18">
        <f ca="1">SUMIFS(OFFSET('BPC Data'!$F:$F,0,Summary!K$2),'BPC Data'!$E:$E,Summary!$D411,'BPC Data'!$B:$B,Summary!$C411)</f>
        <v>0</v>
      </c>
      <c r="L411" s="315">
        <f ca="1">SUMIFS(OFFSET('BPC Data'!$F:$F,0,Summary!L$2),'BPC Data'!$E:$E,Summary!$D411,'BPC Data'!$B:$B,Summary!$C411)</f>
        <v>0</v>
      </c>
      <c r="M411" s="18">
        <f ca="1">SUMIFS(OFFSET('BPC Data'!$F:$F,0,Summary!M$2),'BPC Data'!$E:$E,Summary!$D411,'BPC Data'!$B:$B,Summary!$C411)</f>
        <v>0</v>
      </c>
      <c r="N411" s="26">
        <f t="shared" ca="1" si="52"/>
        <v>0</v>
      </c>
    </row>
    <row r="412" spans="1:14" s="16" customFormat="1" hidden="1" outlineLevel="1">
      <c r="A412" s="16">
        <f t="shared" si="55"/>
        <v>37</v>
      </c>
      <c r="B412"/>
      <c r="C412">
        <f>$F405</f>
        <v>0</v>
      </c>
      <c r="D412" s="2" t="str">
        <f t="shared" si="54"/>
        <v>T_MGMT_FEE - Tenant Management Fee - Actual</v>
      </c>
      <c r="E412"/>
      <c r="F412" s="22" t="str">
        <f>_xll.EVDES(D412)</f>
        <v>Tenant Management Fee - Actual</v>
      </c>
      <c r="G412" s="18">
        <f ca="1">SUMIFS(OFFSET('BPC Data'!$F:$F,0,Summary!G$2),'BPC Data'!$E:$E,Summary!$D412,'BPC Data'!$B:$B,Summary!$C412)</f>
        <v>0</v>
      </c>
      <c r="H412" s="315">
        <f ca="1">SUMIFS(OFFSET('BPC Data'!$F:$F,0,Summary!H$2),'BPC Data'!$E:$E,Summary!$D412,'BPC Data'!$B:$B,Summary!$C412)</f>
        <v>0</v>
      </c>
      <c r="I412" s="18">
        <f ca="1">SUMIFS(OFFSET('BPC Data'!$F:$F,0,Summary!I$2),'BPC Data'!$E:$E,Summary!$D412,'BPC Data'!$B:$B,Summary!$C412)</f>
        <v>0</v>
      </c>
      <c r="J412" s="315">
        <f ca="1">SUMIFS(OFFSET('BPC Data'!$F:$F,0,Summary!J$2),'BPC Data'!$E:$E,Summary!$D412,'BPC Data'!$B:$B,Summary!$C412)</f>
        <v>0</v>
      </c>
      <c r="K412" s="18">
        <f ca="1">SUMIFS(OFFSET('BPC Data'!$F:$F,0,Summary!K$2),'BPC Data'!$E:$E,Summary!$D412,'BPC Data'!$B:$B,Summary!$C412)</f>
        <v>0</v>
      </c>
      <c r="L412" s="315">
        <f ca="1">SUMIFS(OFFSET('BPC Data'!$F:$F,0,Summary!L$2),'BPC Data'!$E:$E,Summary!$D412,'BPC Data'!$B:$B,Summary!$C412)</f>
        <v>0</v>
      </c>
      <c r="M412" s="18">
        <f ca="1">SUMIFS(OFFSET('BPC Data'!$F:$F,0,Summary!M$2),'BPC Data'!$E:$E,Summary!$D412,'BPC Data'!$B:$B,Summary!$C412)</f>
        <v>0</v>
      </c>
      <c r="N412" s="26">
        <f t="shared" ca="1" si="52"/>
        <v>0</v>
      </c>
    </row>
    <row r="413" spans="1:14" s="16" customFormat="1" hidden="1" outlineLevel="1">
      <c r="A413" s="16">
        <f t="shared" si="55"/>
        <v>37</v>
      </c>
      <c r="B413"/>
      <c r="C413">
        <f>$F405</f>
        <v>0</v>
      </c>
      <c r="D413" s="1" t="str">
        <f t="shared" si="54"/>
        <v>T_EBITDAR - EBITDAR</v>
      </c>
      <c r="E413"/>
      <c r="F413" s="22" t="str">
        <f>_xll.EVDES(D413)</f>
        <v>EBITDAR</v>
      </c>
      <c r="G413" s="18">
        <f ca="1">SUMIFS(OFFSET('BPC Data'!$F:$F,0,Summary!G$2),'BPC Data'!$E:$E,Summary!$D413,'BPC Data'!$B:$B,Summary!$C413)</f>
        <v>0</v>
      </c>
      <c r="H413" s="315">
        <f ca="1">SUMIFS(OFFSET('BPC Data'!$F:$F,0,Summary!H$2),'BPC Data'!$E:$E,Summary!$D413,'BPC Data'!$B:$B,Summary!$C413)</f>
        <v>0</v>
      </c>
      <c r="I413" s="18">
        <f ca="1">SUMIFS(OFFSET('BPC Data'!$F:$F,0,Summary!I$2),'BPC Data'!$E:$E,Summary!$D413,'BPC Data'!$B:$B,Summary!$C413)</f>
        <v>0</v>
      </c>
      <c r="J413" s="315">
        <f ca="1">SUMIFS(OFFSET('BPC Data'!$F:$F,0,Summary!J$2),'BPC Data'!$E:$E,Summary!$D413,'BPC Data'!$B:$B,Summary!$C413)</f>
        <v>0</v>
      </c>
      <c r="K413" s="18">
        <f ca="1">SUMIFS(OFFSET('BPC Data'!$F:$F,0,Summary!K$2),'BPC Data'!$E:$E,Summary!$D413,'BPC Data'!$B:$B,Summary!$C413)</f>
        <v>0</v>
      </c>
      <c r="L413" s="315">
        <f ca="1">SUMIFS(OFFSET('BPC Data'!$F:$F,0,Summary!L$2),'BPC Data'!$E:$E,Summary!$D413,'BPC Data'!$B:$B,Summary!$C413)</f>
        <v>0</v>
      </c>
      <c r="M413" s="18">
        <f ca="1">SUMIFS(OFFSET('BPC Data'!$F:$F,0,Summary!M$2),'BPC Data'!$E:$E,Summary!$D413,'BPC Data'!$B:$B,Summary!$C413)</f>
        <v>0</v>
      </c>
      <c r="N413" s="26">
        <f t="shared" ca="1" si="52"/>
        <v>0</v>
      </c>
    </row>
    <row r="414" spans="1:14" s="16" customFormat="1" hidden="1" outlineLevel="1">
      <c r="A414" s="16">
        <f t="shared" si="55"/>
        <v>37</v>
      </c>
      <c r="B414"/>
      <c r="C414">
        <f>$F405</f>
        <v>0</v>
      </c>
      <c r="D414" s="1" t="str">
        <f t="shared" si="54"/>
        <v>T_RENT_EXP - Tenant Rent Expense</v>
      </c>
      <c r="E414"/>
      <c r="F414" s="22" t="str">
        <f>_xll.EVDES(D414)</f>
        <v>Tenant Rent Expense</v>
      </c>
      <c r="G414" s="18">
        <f ca="1">SUMIFS(OFFSET('BPC Data'!$F:$F,0,Summary!G$2),'BPC Data'!$E:$E,Summary!$D414,'BPC Data'!$B:$B,Summary!$C414)</f>
        <v>0</v>
      </c>
      <c r="H414" s="315">
        <f ca="1">SUMIFS(OFFSET('BPC Data'!$F:$F,0,Summary!H$2),'BPC Data'!$E:$E,Summary!$D414,'BPC Data'!$B:$B,Summary!$C414)</f>
        <v>0</v>
      </c>
      <c r="I414" s="18">
        <f ca="1">SUMIFS(OFFSET('BPC Data'!$F:$F,0,Summary!I$2),'BPC Data'!$E:$E,Summary!$D414,'BPC Data'!$B:$B,Summary!$C414)</f>
        <v>0</v>
      </c>
      <c r="J414" s="315">
        <f ca="1">SUMIFS(OFFSET('BPC Data'!$F:$F,0,Summary!J$2),'BPC Data'!$E:$E,Summary!$D414,'BPC Data'!$B:$B,Summary!$C414)</f>
        <v>0</v>
      </c>
      <c r="K414" s="18">
        <f ca="1">SUMIFS(OFFSET('BPC Data'!$F:$F,0,Summary!K$2),'BPC Data'!$E:$E,Summary!$D414,'BPC Data'!$B:$B,Summary!$C414)</f>
        <v>0</v>
      </c>
      <c r="L414" s="315">
        <f ca="1">SUMIFS(OFFSET('BPC Data'!$F:$F,0,Summary!L$2),'BPC Data'!$E:$E,Summary!$D414,'BPC Data'!$B:$B,Summary!$C414)</f>
        <v>0</v>
      </c>
      <c r="M414" s="18">
        <f ca="1">SUMIFS(OFFSET('BPC Data'!$F:$F,0,Summary!M$2),'BPC Data'!$E:$E,Summary!$D414,'BPC Data'!$B:$B,Summary!$C414)</f>
        <v>0</v>
      </c>
      <c r="N414" s="26">
        <f t="shared" ca="1" si="52"/>
        <v>0</v>
      </c>
    </row>
    <row r="415" spans="1:14" s="16" customFormat="1" hidden="1" outlineLevel="1">
      <c r="A415" s="16">
        <f t="shared" si="55"/>
        <v>37</v>
      </c>
      <c r="B415"/>
      <c r="C415"/>
      <c r="D415" s="1" t="str">
        <f t="shared" si="54"/>
        <v>x</v>
      </c>
      <c r="E415"/>
      <c r="F415" s="22" t="s">
        <v>0</v>
      </c>
      <c r="G415" s="12">
        <f ca="1">SUMIFS(OFFSET('BPC Data'!$F:$F,0,Summary!G$2),'BPC Data'!$E:$E,Summary!$D415,'BPC Data'!$B:$B,Summary!$C415)</f>
        <v>0</v>
      </c>
      <c r="H415" s="316">
        <f ca="1">SUMIFS(OFFSET('BPC Data'!$F:$F,0,Summary!H$2),'BPC Data'!$E:$E,Summary!$D415,'BPC Data'!$B:$B,Summary!$C415)</f>
        <v>0</v>
      </c>
      <c r="I415" s="12">
        <f ca="1">SUMIFS(OFFSET('BPC Data'!$F:$F,0,Summary!I$2),'BPC Data'!$E:$E,Summary!$D415,'BPC Data'!$B:$B,Summary!$C415)</f>
        <v>0</v>
      </c>
      <c r="J415" s="316">
        <f ca="1">SUMIFS(OFFSET('BPC Data'!$F:$F,0,Summary!J$2),'BPC Data'!$E:$E,Summary!$D415,'BPC Data'!$B:$B,Summary!$C415)</f>
        <v>0</v>
      </c>
      <c r="K415" s="12">
        <f ca="1">SUMIFS(OFFSET('BPC Data'!$F:$F,0,Summary!K$2),'BPC Data'!$E:$E,Summary!$D415,'BPC Data'!$B:$B,Summary!$C415)</f>
        <v>0</v>
      </c>
      <c r="L415" s="316">
        <f ca="1">SUMIFS(OFFSET('BPC Data'!$F:$F,0,Summary!L$2),'BPC Data'!$E:$E,Summary!$D415,'BPC Data'!$B:$B,Summary!$C415)</f>
        <v>0</v>
      </c>
      <c r="M415" s="12">
        <f ca="1">SUMIFS(OFFSET('BPC Data'!$F:$F,0,Summary!M$2),'BPC Data'!$E:$E,Summary!$D415,'BPC Data'!$B:$B,Summary!$C415)</f>
        <v>0</v>
      </c>
      <c r="N415" s="26">
        <f t="shared" ca="1" si="52"/>
        <v>0</v>
      </c>
    </row>
    <row r="416" spans="1:14" s="16" customFormat="1" hidden="1" outlineLevel="1">
      <c r="A416" s="16">
        <f>IF(AND(D416&lt;&gt;"",C416=""),A415+1,A415)</f>
        <v>38</v>
      </c>
      <c r="B416" s="5"/>
      <c r="C416" s="5"/>
      <c r="D416" s="5" t="str">
        <f t="shared" si="54"/>
        <v>x</v>
      </c>
      <c r="E416" s="5"/>
      <c r="F416" s="21">
        <f>INDEX(PropertyList!$D:$D,MATCH(Summary!$A416,PropertyList!$C:$C,0))</f>
        <v>0</v>
      </c>
      <c r="G416" s="11">
        <f ca="1">SUMIFS(OFFSET('BPC Data'!$F:$F,0,Summary!G$2),'BPC Data'!$E:$E,Summary!$D416,'BPC Data'!$B:$B,Summary!$C416)</f>
        <v>0</v>
      </c>
      <c r="H416" s="314">
        <f ca="1">SUMIFS(OFFSET('BPC Data'!$F:$F,0,Summary!H$2),'BPC Data'!$E:$E,Summary!$D416,'BPC Data'!$B:$B,Summary!$C416)</f>
        <v>0</v>
      </c>
      <c r="I416" s="11">
        <f ca="1">SUMIFS(OFFSET('BPC Data'!$F:$F,0,Summary!I$2),'BPC Data'!$E:$E,Summary!$D416,'BPC Data'!$B:$B,Summary!$C416)</f>
        <v>0</v>
      </c>
      <c r="J416" s="314">
        <f ca="1">SUMIFS(OFFSET('BPC Data'!$F:$F,0,Summary!J$2),'BPC Data'!$E:$E,Summary!$D416,'BPC Data'!$B:$B,Summary!$C416)</f>
        <v>0</v>
      </c>
      <c r="K416" s="11">
        <f ca="1">SUMIFS(OFFSET('BPC Data'!$F:$F,0,Summary!K$2),'BPC Data'!$E:$E,Summary!$D416,'BPC Data'!$B:$B,Summary!$C416)</f>
        <v>0</v>
      </c>
      <c r="L416" s="314">
        <f ca="1">SUMIFS(OFFSET('BPC Data'!$F:$F,0,Summary!L$2),'BPC Data'!$E:$E,Summary!$D416,'BPC Data'!$B:$B,Summary!$C416)</f>
        <v>0</v>
      </c>
      <c r="M416" s="11">
        <f ca="1">SUMIFS(OFFSET('BPC Data'!$F:$F,0,Summary!M$2),'BPC Data'!$E:$E,Summary!$D416,'BPC Data'!$B:$B,Summary!$C416)</f>
        <v>0</v>
      </c>
      <c r="N416" s="26">
        <f t="shared" ca="1" si="52"/>
        <v>0</v>
      </c>
    </row>
    <row r="417" spans="1:14" s="16" customFormat="1" hidden="1" outlineLevel="1">
      <c r="A417" s="16">
        <f>IF(AND(F417&lt;&gt;"",D417=""),A416+1,A416)</f>
        <v>38</v>
      </c>
      <c r="C417">
        <f>$F416</f>
        <v>0</v>
      </c>
      <c r="D417" s="3" t="str">
        <f t="shared" si="54"/>
        <v>PAY_PAT_DAYS - Total Payor Patient Days</v>
      </c>
      <c r="F417" s="22" t="str">
        <f>_xll.EVDES(D417)</f>
        <v>Total Payor Patient Days</v>
      </c>
      <c r="G417" s="18">
        <f ca="1">SUMIFS(OFFSET('BPC Data'!$F:$F,0,Summary!G$2),'BPC Data'!$E:$E,Summary!$D417,'BPC Data'!$B:$B,Summary!$C417)</f>
        <v>0</v>
      </c>
      <c r="H417" s="315">
        <f ca="1">SUMIFS(OFFSET('BPC Data'!$F:$F,0,Summary!H$2),'BPC Data'!$E:$E,Summary!$D417,'BPC Data'!$B:$B,Summary!$C417)</f>
        <v>0</v>
      </c>
      <c r="I417" s="18">
        <f ca="1">SUMIFS(OFFSET('BPC Data'!$F:$F,0,Summary!I$2),'BPC Data'!$E:$E,Summary!$D417,'BPC Data'!$B:$B,Summary!$C417)</f>
        <v>0</v>
      </c>
      <c r="J417" s="315">
        <f ca="1">SUMIFS(OFFSET('BPC Data'!$F:$F,0,Summary!J$2),'BPC Data'!$E:$E,Summary!$D417,'BPC Data'!$B:$B,Summary!$C417)</f>
        <v>0</v>
      </c>
      <c r="K417" s="18">
        <f ca="1">SUMIFS(OFFSET('BPC Data'!$F:$F,0,Summary!K$2),'BPC Data'!$E:$E,Summary!$D417,'BPC Data'!$B:$B,Summary!$C417)</f>
        <v>0</v>
      </c>
      <c r="L417" s="315">
        <f ca="1">SUMIFS(OFFSET('BPC Data'!$F:$F,0,Summary!L$2),'BPC Data'!$E:$E,Summary!$D417,'BPC Data'!$B:$B,Summary!$C417)</f>
        <v>0</v>
      </c>
      <c r="M417" s="18">
        <f ca="1">SUMIFS(OFFSET('BPC Data'!$F:$F,0,Summary!M$2),'BPC Data'!$E:$E,Summary!$D417,'BPC Data'!$B:$B,Summary!$C417)</f>
        <v>0</v>
      </c>
      <c r="N417" s="26">
        <f t="shared" ca="1" si="52"/>
        <v>0</v>
      </c>
    </row>
    <row r="418" spans="1:14" s="16" customFormat="1" hidden="1" outlineLevel="1">
      <c r="A418" s="16">
        <f t="shared" ref="A418:A426" si="56">IF(AND(F418&lt;&gt;"",D418=""),A417+1,A417)</f>
        <v>38</v>
      </c>
      <c r="C418">
        <f>$F416</f>
        <v>0</v>
      </c>
      <c r="D418" s="3" t="str">
        <f t="shared" si="54"/>
        <v>A_BEDS_TOTAL - Total Available Beds</v>
      </c>
      <c r="F418" s="22" t="str">
        <f>_xll.EVDES(D418)</f>
        <v>Total Available Beds</v>
      </c>
      <c r="G418" s="18">
        <f ca="1">SUMIFS(OFFSET('BPC Data'!$F:$F,0,Summary!G$2),'BPC Data'!$E:$E,Summary!$D418,'BPC Data'!$B:$B,Summary!$C418)</f>
        <v>0</v>
      </c>
      <c r="H418" s="315">
        <f ca="1">SUMIFS(OFFSET('BPC Data'!$F:$F,0,Summary!H$2),'BPC Data'!$E:$E,Summary!$D418,'BPC Data'!$B:$B,Summary!$C418)</f>
        <v>0</v>
      </c>
      <c r="I418" s="18">
        <f ca="1">SUMIFS(OFFSET('BPC Data'!$F:$F,0,Summary!I$2),'BPC Data'!$E:$E,Summary!$D418,'BPC Data'!$B:$B,Summary!$C418)</f>
        <v>0</v>
      </c>
      <c r="J418" s="315">
        <f ca="1">SUMIFS(OFFSET('BPC Data'!$F:$F,0,Summary!J$2),'BPC Data'!$E:$E,Summary!$D418,'BPC Data'!$B:$B,Summary!$C418)</f>
        <v>0</v>
      </c>
      <c r="K418" s="18">
        <f ca="1">SUMIFS(OFFSET('BPC Data'!$F:$F,0,Summary!K$2),'BPC Data'!$E:$E,Summary!$D418,'BPC Data'!$B:$B,Summary!$C418)</f>
        <v>0</v>
      </c>
      <c r="L418" s="315">
        <f ca="1">SUMIFS(OFFSET('BPC Data'!$F:$F,0,Summary!L$2),'BPC Data'!$E:$E,Summary!$D418,'BPC Data'!$B:$B,Summary!$C418)</f>
        <v>0</v>
      </c>
      <c r="M418" s="18">
        <f ca="1">SUMIFS(OFFSET('BPC Data'!$F:$F,0,Summary!M$2),'BPC Data'!$E:$E,Summary!$D418,'BPC Data'!$B:$B,Summary!$C418)</f>
        <v>0</v>
      </c>
      <c r="N418" s="26">
        <f t="shared" ca="1" si="52"/>
        <v>0</v>
      </c>
    </row>
    <row r="419" spans="1:14" s="16" customFormat="1" hidden="1" outlineLevel="1">
      <c r="A419" s="16">
        <f t="shared" si="56"/>
        <v>38</v>
      </c>
      <c r="B419"/>
      <c r="C419">
        <f>$F416</f>
        <v>0</v>
      </c>
      <c r="D419" s="3" t="str">
        <f t="shared" si="54"/>
        <v>T_REVENUES - Total Tenant Revenues</v>
      </c>
      <c r="E419"/>
      <c r="F419" s="22" t="str">
        <f>_xll.EVDES(D419)</f>
        <v>Total Tenant Revenues</v>
      </c>
      <c r="G419" s="18">
        <f ca="1">SUMIFS(OFFSET('BPC Data'!$F:$F,0,Summary!G$2),'BPC Data'!$E:$E,Summary!$D419,'BPC Data'!$B:$B,Summary!$C419)</f>
        <v>0</v>
      </c>
      <c r="H419" s="315">
        <f ca="1">SUMIFS(OFFSET('BPC Data'!$F:$F,0,Summary!H$2),'BPC Data'!$E:$E,Summary!$D419,'BPC Data'!$B:$B,Summary!$C419)</f>
        <v>0</v>
      </c>
      <c r="I419" s="18">
        <f ca="1">SUMIFS(OFFSET('BPC Data'!$F:$F,0,Summary!I$2),'BPC Data'!$E:$E,Summary!$D419,'BPC Data'!$B:$B,Summary!$C419)</f>
        <v>0</v>
      </c>
      <c r="J419" s="315">
        <f ca="1">SUMIFS(OFFSET('BPC Data'!$F:$F,0,Summary!J$2),'BPC Data'!$E:$E,Summary!$D419,'BPC Data'!$B:$B,Summary!$C419)</f>
        <v>0</v>
      </c>
      <c r="K419" s="18">
        <f ca="1">SUMIFS(OFFSET('BPC Data'!$F:$F,0,Summary!K$2),'BPC Data'!$E:$E,Summary!$D419,'BPC Data'!$B:$B,Summary!$C419)</f>
        <v>0</v>
      </c>
      <c r="L419" s="315">
        <f ca="1">SUMIFS(OFFSET('BPC Data'!$F:$F,0,Summary!L$2),'BPC Data'!$E:$E,Summary!$D419,'BPC Data'!$B:$B,Summary!$C419)</f>
        <v>0</v>
      </c>
      <c r="M419" s="18">
        <f ca="1">SUMIFS(OFFSET('BPC Data'!$F:$F,0,Summary!M$2),'BPC Data'!$E:$E,Summary!$D419,'BPC Data'!$B:$B,Summary!$C419)</f>
        <v>0</v>
      </c>
      <c r="N419" s="26">
        <f t="shared" ca="1" si="52"/>
        <v>0</v>
      </c>
    </row>
    <row r="420" spans="1:14" s="16" customFormat="1" hidden="1" outlineLevel="1">
      <c r="A420" s="16">
        <f t="shared" si="56"/>
        <v>38</v>
      </c>
      <c r="B420"/>
      <c r="C420">
        <f>$F416</f>
        <v>0</v>
      </c>
      <c r="D420" s="3" t="str">
        <f t="shared" si="54"/>
        <v>T_OPEX - Tenant Operating Expenses</v>
      </c>
      <c r="E420"/>
      <c r="F420" s="22" t="str">
        <f>_xll.EVDES(D420)</f>
        <v>Tenant Operating Expenses</v>
      </c>
      <c r="G420" s="18">
        <f ca="1">SUMIFS(OFFSET('BPC Data'!$F:$F,0,Summary!G$2),'BPC Data'!$E:$E,Summary!$D420,'BPC Data'!$B:$B,Summary!$C420)</f>
        <v>0</v>
      </c>
      <c r="H420" s="315">
        <f ca="1">SUMIFS(OFFSET('BPC Data'!$F:$F,0,Summary!H$2),'BPC Data'!$E:$E,Summary!$D420,'BPC Data'!$B:$B,Summary!$C420)</f>
        <v>0</v>
      </c>
      <c r="I420" s="18">
        <f ca="1">SUMIFS(OFFSET('BPC Data'!$F:$F,0,Summary!I$2),'BPC Data'!$E:$E,Summary!$D420,'BPC Data'!$B:$B,Summary!$C420)</f>
        <v>0</v>
      </c>
      <c r="J420" s="315">
        <f ca="1">SUMIFS(OFFSET('BPC Data'!$F:$F,0,Summary!J$2),'BPC Data'!$E:$E,Summary!$D420,'BPC Data'!$B:$B,Summary!$C420)</f>
        <v>0</v>
      </c>
      <c r="K420" s="18">
        <f ca="1">SUMIFS(OFFSET('BPC Data'!$F:$F,0,Summary!K$2),'BPC Data'!$E:$E,Summary!$D420,'BPC Data'!$B:$B,Summary!$C420)</f>
        <v>0</v>
      </c>
      <c r="L420" s="315">
        <f ca="1">SUMIFS(OFFSET('BPC Data'!$F:$F,0,Summary!L$2),'BPC Data'!$E:$E,Summary!$D420,'BPC Data'!$B:$B,Summary!$C420)</f>
        <v>0</v>
      </c>
      <c r="M420" s="18">
        <f ca="1">SUMIFS(OFFSET('BPC Data'!$F:$F,0,Summary!M$2),'BPC Data'!$E:$E,Summary!$D420,'BPC Data'!$B:$B,Summary!$C420)</f>
        <v>0</v>
      </c>
      <c r="N420" s="26">
        <f t="shared" ca="1" si="52"/>
        <v>0</v>
      </c>
    </row>
    <row r="421" spans="1:14" s="16" customFormat="1" hidden="1" outlineLevel="1">
      <c r="A421" s="16">
        <f t="shared" si="56"/>
        <v>38</v>
      </c>
      <c r="B421"/>
      <c r="C421">
        <f>$F416</f>
        <v>0</v>
      </c>
      <c r="D421" s="3" t="str">
        <f t="shared" si="54"/>
        <v>T_BAD_DEBT - Tenant Bad Debt Expense</v>
      </c>
      <c r="E421"/>
      <c r="F421" s="22" t="str">
        <f>_xll.EVDES(D421)</f>
        <v>Tenant Bad Debt Expense</v>
      </c>
      <c r="G421" s="18">
        <f ca="1">SUMIFS(OFFSET('BPC Data'!$F:$F,0,Summary!G$2),'BPC Data'!$E:$E,Summary!$D421,'BPC Data'!$B:$B,Summary!$C421)</f>
        <v>0</v>
      </c>
      <c r="H421" s="315">
        <f ca="1">SUMIFS(OFFSET('BPC Data'!$F:$F,0,Summary!H$2),'BPC Data'!$E:$E,Summary!$D421,'BPC Data'!$B:$B,Summary!$C421)</f>
        <v>0</v>
      </c>
      <c r="I421" s="18">
        <f ca="1">SUMIFS(OFFSET('BPC Data'!$F:$F,0,Summary!I$2),'BPC Data'!$E:$E,Summary!$D421,'BPC Data'!$B:$B,Summary!$C421)</f>
        <v>0</v>
      </c>
      <c r="J421" s="315">
        <f ca="1">SUMIFS(OFFSET('BPC Data'!$F:$F,0,Summary!J$2),'BPC Data'!$E:$E,Summary!$D421,'BPC Data'!$B:$B,Summary!$C421)</f>
        <v>0</v>
      </c>
      <c r="K421" s="18">
        <f ca="1">SUMIFS(OFFSET('BPC Data'!$F:$F,0,Summary!K$2),'BPC Data'!$E:$E,Summary!$D421,'BPC Data'!$B:$B,Summary!$C421)</f>
        <v>0</v>
      </c>
      <c r="L421" s="315">
        <f ca="1">SUMIFS(OFFSET('BPC Data'!$F:$F,0,Summary!L$2),'BPC Data'!$E:$E,Summary!$D421,'BPC Data'!$B:$B,Summary!$C421)</f>
        <v>0</v>
      </c>
      <c r="M421" s="18">
        <f ca="1">SUMIFS(OFFSET('BPC Data'!$F:$F,0,Summary!M$2),'BPC Data'!$E:$E,Summary!$D421,'BPC Data'!$B:$B,Summary!$C421)</f>
        <v>0</v>
      </c>
      <c r="N421" s="26">
        <f t="shared" ca="1" si="52"/>
        <v>0</v>
      </c>
    </row>
    <row r="422" spans="1:14" s="16" customFormat="1" hidden="1" outlineLevel="1">
      <c r="A422" s="16">
        <f t="shared" si="56"/>
        <v>38</v>
      </c>
      <c r="B422"/>
      <c r="C422">
        <f>$F416</f>
        <v>0</v>
      </c>
      <c r="D422" s="2" t="str">
        <f t="shared" si="54"/>
        <v>T_EBITDARM - EBITDARM</v>
      </c>
      <c r="E422"/>
      <c r="F422" s="22" t="str">
        <f>_xll.EVDES(D422)</f>
        <v>EBITDARM</v>
      </c>
      <c r="G422" s="18">
        <f ca="1">SUMIFS(OFFSET('BPC Data'!$F:$F,0,Summary!G$2),'BPC Data'!$E:$E,Summary!$D422,'BPC Data'!$B:$B,Summary!$C422)</f>
        <v>0</v>
      </c>
      <c r="H422" s="315">
        <f ca="1">SUMIFS(OFFSET('BPC Data'!$F:$F,0,Summary!H$2),'BPC Data'!$E:$E,Summary!$D422,'BPC Data'!$B:$B,Summary!$C422)</f>
        <v>0</v>
      </c>
      <c r="I422" s="18">
        <f ca="1">SUMIFS(OFFSET('BPC Data'!$F:$F,0,Summary!I$2),'BPC Data'!$E:$E,Summary!$D422,'BPC Data'!$B:$B,Summary!$C422)</f>
        <v>0</v>
      </c>
      <c r="J422" s="315">
        <f ca="1">SUMIFS(OFFSET('BPC Data'!$F:$F,0,Summary!J$2),'BPC Data'!$E:$E,Summary!$D422,'BPC Data'!$B:$B,Summary!$C422)</f>
        <v>0</v>
      </c>
      <c r="K422" s="18">
        <f ca="1">SUMIFS(OFFSET('BPC Data'!$F:$F,0,Summary!K$2),'BPC Data'!$E:$E,Summary!$D422,'BPC Data'!$B:$B,Summary!$C422)</f>
        <v>0</v>
      </c>
      <c r="L422" s="315">
        <f ca="1">SUMIFS(OFFSET('BPC Data'!$F:$F,0,Summary!L$2),'BPC Data'!$E:$E,Summary!$D422,'BPC Data'!$B:$B,Summary!$C422)</f>
        <v>0</v>
      </c>
      <c r="M422" s="18">
        <f ca="1">SUMIFS(OFFSET('BPC Data'!$F:$F,0,Summary!M$2),'BPC Data'!$E:$E,Summary!$D422,'BPC Data'!$B:$B,Summary!$C422)</f>
        <v>0</v>
      </c>
      <c r="N422" s="26">
        <f t="shared" ca="1" si="52"/>
        <v>0</v>
      </c>
    </row>
    <row r="423" spans="1:14" s="16" customFormat="1" hidden="1" outlineLevel="1">
      <c r="A423" s="16">
        <f t="shared" si="56"/>
        <v>38</v>
      </c>
      <c r="B423"/>
      <c r="C423">
        <f>$F416</f>
        <v>0</v>
      </c>
      <c r="D423" s="2" t="str">
        <f t="shared" si="54"/>
        <v>T_MGMT_FEE - Tenant Management Fee - Actual</v>
      </c>
      <c r="E423"/>
      <c r="F423" s="22" t="str">
        <f>_xll.EVDES(D423)</f>
        <v>Tenant Management Fee - Actual</v>
      </c>
      <c r="G423" s="18">
        <f ca="1">SUMIFS(OFFSET('BPC Data'!$F:$F,0,Summary!G$2),'BPC Data'!$E:$E,Summary!$D423,'BPC Data'!$B:$B,Summary!$C423)</f>
        <v>0</v>
      </c>
      <c r="H423" s="315">
        <f ca="1">SUMIFS(OFFSET('BPC Data'!$F:$F,0,Summary!H$2),'BPC Data'!$E:$E,Summary!$D423,'BPC Data'!$B:$B,Summary!$C423)</f>
        <v>0</v>
      </c>
      <c r="I423" s="18">
        <f ca="1">SUMIFS(OFFSET('BPC Data'!$F:$F,0,Summary!I$2),'BPC Data'!$E:$E,Summary!$D423,'BPC Data'!$B:$B,Summary!$C423)</f>
        <v>0</v>
      </c>
      <c r="J423" s="315">
        <f ca="1">SUMIFS(OFFSET('BPC Data'!$F:$F,0,Summary!J$2),'BPC Data'!$E:$E,Summary!$D423,'BPC Data'!$B:$B,Summary!$C423)</f>
        <v>0</v>
      </c>
      <c r="K423" s="18">
        <f ca="1">SUMIFS(OFFSET('BPC Data'!$F:$F,0,Summary!K$2),'BPC Data'!$E:$E,Summary!$D423,'BPC Data'!$B:$B,Summary!$C423)</f>
        <v>0</v>
      </c>
      <c r="L423" s="315">
        <f ca="1">SUMIFS(OFFSET('BPC Data'!$F:$F,0,Summary!L$2),'BPC Data'!$E:$E,Summary!$D423,'BPC Data'!$B:$B,Summary!$C423)</f>
        <v>0</v>
      </c>
      <c r="M423" s="18">
        <f ca="1">SUMIFS(OFFSET('BPC Data'!$F:$F,0,Summary!M$2),'BPC Data'!$E:$E,Summary!$D423,'BPC Data'!$B:$B,Summary!$C423)</f>
        <v>0</v>
      </c>
      <c r="N423" s="26">
        <f t="shared" ca="1" si="52"/>
        <v>0</v>
      </c>
    </row>
    <row r="424" spans="1:14" s="16" customFormat="1" hidden="1" outlineLevel="1">
      <c r="A424" s="16">
        <f t="shared" si="56"/>
        <v>38</v>
      </c>
      <c r="B424"/>
      <c r="C424">
        <f>$F416</f>
        <v>0</v>
      </c>
      <c r="D424" s="1" t="str">
        <f t="shared" si="54"/>
        <v>T_EBITDAR - EBITDAR</v>
      </c>
      <c r="E424"/>
      <c r="F424" s="22" t="str">
        <f>_xll.EVDES(D424)</f>
        <v>EBITDAR</v>
      </c>
      <c r="G424" s="18">
        <f ca="1">SUMIFS(OFFSET('BPC Data'!$F:$F,0,Summary!G$2),'BPC Data'!$E:$E,Summary!$D424,'BPC Data'!$B:$B,Summary!$C424)</f>
        <v>0</v>
      </c>
      <c r="H424" s="315">
        <f ca="1">SUMIFS(OFFSET('BPC Data'!$F:$F,0,Summary!H$2),'BPC Data'!$E:$E,Summary!$D424,'BPC Data'!$B:$B,Summary!$C424)</f>
        <v>0</v>
      </c>
      <c r="I424" s="18">
        <f ca="1">SUMIFS(OFFSET('BPC Data'!$F:$F,0,Summary!I$2),'BPC Data'!$E:$E,Summary!$D424,'BPC Data'!$B:$B,Summary!$C424)</f>
        <v>0</v>
      </c>
      <c r="J424" s="315">
        <f ca="1">SUMIFS(OFFSET('BPC Data'!$F:$F,0,Summary!J$2),'BPC Data'!$E:$E,Summary!$D424,'BPC Data'!$B:$B,Summary!$C424)</f>
        <v>0</v>
      </c>
      <c r="K424" s="18">
        <f ca="1">SUMIFS(OFFSET('BPC Data'!$F:$F,0,Summary!K$2),'BPC Data'!$E:$E,Summary!$D424,'BPC Data'!$B:$B,Summary!$C424)</f>
        <v>0</v>
      </c>
      <c r="L424" s="315">
        <f ca="1">SUMIFS(OFFSET('BPC Data'!$F:$F,0,Summary!L$2),'BPC Data'!$E:$E,Summary!$D424,'BPC Data'!$B:$B,Summary!$C424)</f>
        <v>0</v>
      </c>
      <c r="M424" s="18">
        <f ca="1">SUMIFS(OFFSET('BPC Data'!$F:$F,0,Summary!M$2),'BPC Data'!$E:$E,Summary!$D424,'BPC Data'!$B:$B,Summary!$C424)</f>
        <v>0</v>
      </c>
      <c r="N424" s="26">
        <f t="shared" ca="1" si="52"/>
        <v>0</v>
      </c>
    </row>
    <row r="425" spans="1:14" s="16" customFormat="1" hidden="1" outlineLevel="1">
      <c r="A425" s="16">
        <f t="shared" si="56"/>
        <v>38</v>
      </c>
      <c r="B425"/>
      <c r="C425">
        <f>$F416</f>
        <v>0</v>
      </c>
      <c r="D425" s="1" t="str">
        <f t="shared" si="54"/>
        <v>T_RENT_EXP - Tenant Rent Expense</v>
      </c>
      <c r="E425"/>
      <c r="F425" s="22" t="str">
        <f>_xll.EVDES(D425)</f>
        <v>Tenant Rent Expense</v>
      </c>
      <c r="G425" s="18">
        <f ca="1">SUMIFS(OFFSET('BPC Data'!$F:$F,0,Summary!G$2),'BPC Data'!$E:$E,Summary!$D425,'BPC Data'!$B:$B,Summary!$C425)</f>
        <v>0</v>
      </c>
      <c r="H425" s="315">
        <f ca="1">SUMIFS(OFFSET('BPC Data'!$F:$F,0,Summary!H$2),'BPC Data'!$E:$E,Summary!$D425,'BPC Data'!$B:$B,Summary!$C425)</f>
        <v>0</v>
      </c>
      <c r="I425" s="18">
        <f ca="1">SUMIFS(OFFSET('BPC Data'!$F:$F,0,Summary!I$2),'BPC Data'!$E:$E,Summary!$D425,'BPC Data'!$B:$B,Summary!$C425)</f>
        <v>0</v>
      </c>
      <c r="J425" s="315">
        <f ca="1">SUMIFS(OFFSET('BPC Data'!$F:$F,0,Summary!J$2),'BPC Data'!$E:$E,Summary!$D425,'BPC Data'!$B:$B,Summary!$C425)</f>
        <v>0</v>
      </c>
      <c r="K425" s="18">
        <f ca="1">SUMIFS(OFFSET('BPC Data'!$F:$F,0,Summary!K$2),'BPC Data'!$E:$E,Summary!$D425,'BPC Data'!$B:$B,Summary!$C425)</f>
        <v>0</v>
      </c>
      <c r="L425" s="315">
        <f ca="1">SUMIFS(OFFSET('BPC Data'!$F:$F,0,Summary!L$2),'BPC Data'!$E:$E,Summary!$D425,'BPC Data'!$B:$B,Summary!$C425)</f>
        <v>0</v>
      </c>
      <c r="M425" s="18">
        <f ca="1">SUMIFS(OFFSET('BPC Data'!$F:$F,0,Summary!M$2),'BPC Data'!$E:$E,Summary!$D425,'BPC Data'!$B:$B,Summary!$C425)</f>
        <v>0</v>
      </c>
      <c r="N425" s="26">
        <f t="shared" ca="1" si="52"/>
        <v>0</v>
      </c>
    </row>
    <row r="426" spans="1:14" s="16" customFormat="1" hidden="1" outlineLevel="1">
      <c r="A426" s="16">
        <f t="shared" si="56"/>
        <v>38</v>
      </c>
      <c r="B426"/>
      <c r="C426"/>
      <c r="D426" s="1" t="str">
        <f t="shared" si="54"/>
        <v>x</v>
      </c>
      <c r="E426"/>
      <c r="F426" s="22" t="s">
        <v>0</v>
      </c>
      <c r="G426" s="12">
        <f ca="1">SUMIFS(OFFSET('BPC Data'!$F:$F,0,Summary!G$2),'BPC Data'!$E:$E,Summary!$D426,'BPC Data'!$B:$B,Summary!$C426)</f>
        <v>0</v>
      </c>
      <c r="H426" s="316">
        <f ca="1">SUMIFS(OFFSET('BPC Data'!$F:$F,0,Summary!H$2),'BPC Data'!$E:$E,Summary!$D426,'BPC Data'!$B:$B,Summary!$C426)</f>
        <v>0</v>
      </c>
      <c r="I426" s="12">
        <f ca="1">SUMIFS(OFFSET('BPC Data'!$F:$F,0,Summary!I$2),'BPC Data'!$E:$E,Summary!$D426,'BPC Data'!$B:$B,Summary!$C426)</f>
        <v>0</v>
      </c>
      <c r="J426" s="316">
        <f ca="1">SUMIFS(OFFSET('BPC Data'!$F:$F,0,Summary!J$2),'BPC Data'!$E:$E,Summary!$D426,'BPC Data'!$B:$B,Summary!$C426)</f>
        <v>0</v>
      </c>
      <c r="K426" s="12">
        <f ca="1">SUMIFS(OFFSET('BPC Data'!$F:$F,0,Summary!K$2),'BPC Data'!$E:$E,Summary!$D426,'BPC Data'!$B:$B,Summary!$C426)</f>
        <v>0</v>
      </c>
      <c r="L426" s="316">
        <f ca="1">SUMIFS(OFFSET('BPC Data'!$F:$F,0,Summary!L$2),'BPC Data'!$E:$E,Summary!$D426,'BPC Data'!$B:$B,Summary!$C426)</f>
        <v>0</v>
      </c>
      <c r="M426" s="12">
        <f ca="1">SUMIFS(OFFSET('BPC Data'!$F:$F,0,Summary!M$2),'BPC Data'!$E:$E,Summary!$D426,'BPC Data'!$B:$B,Summary!$C426)</f>
        <v>0</v>
      </c>
      <c r="N426" s="26">
        <f t="shared" ca="1" si="52"/>
        <v>0</v>
      </c>
    </row>
    <row r="427" spans="1:14" s="16" customFormat="1" hidden="1" outlineLevel="1">
      <c r="A427" s="16">
        <f>IF(AND(D427&lt;&gt;"",C427=""),A426+1,A426)</f>
        <v>39</v>
      </c>
      <c r="B427" s="5"/>
      <c r="C427" s="5"/>
      <c r="D427" s="5" t="str">
        <f t="shared" si="54"/>
        <v>x</v>
      </c>
      <c r="E427" s="5"/>
      <c r="F427" s="21">
        <f>INDEX(PropertyList!$D:$D,MATCH(Summary!$A427,PropertyList!$C:$C,0))</f>
        <v>0</v>
      </c>
      <c r="G427" s="11">
        <f ca="1">SUMIFS(OFFSET('BPC Data'!$F:$F,0,Summary!G$2),'BPC Data'!$E:$E,Summary!$D427,'BPC Data'!$B:$B,Summary!$C427)</f>
        <v>0</v>
      </c>
      <c r="H427" s="314">
        <f ca="1">SUMIFS(OFFSET('BPC Data'!$F:$F,0,Summary!H$2),'BPC Data'!$E:$E,Summary!$D427,'BPC Data'!$B:$B,Summary!$C427)</f>
        <v>0</v>
      </c>
      <c r="I427" s="11">
        <f ca="1">SUMIFS(OFFSET('BPC Data'!$F:$F,0,Summary!I$2),'BPC Data'!$E:$E,Summary!$D427,'BPC Data'!$B:$B,Summary!$C427)</f>
        <v>0</v>
      </c>
      <c r="J427" s="314">
        <f ca="1">SUMIFS(OFFSET('BPC Data'!$F:$F,0,Summary!J$2),'BPC Data'!$E:$E,Summary!$D427,'BPC Data'!$B:$B,Summary!$C427)</f>
        <v>0</v>
      </c>
      <c r="K427" s="11">
        <f ca="1">SUMIFS(OFFSET('BPC Data'!$F:$F,0,Summary!K$2),'BPC Data'!$E:$E,Summary!$D427,'BPC Data'!$B:$B,Summary!$C427)</f>
        <v>0</v>
      </c>
      <c r="L427" s="314">
        <f ca="1">SUMIFS(OFFSET('BPC Data'!$F:$F,0,Summary!L$2),'BPC Data'!$E:$E,Summary!$D427,'BPC Data'!$B:$B,Summary!$C427)</f>
        <v>0</v>
      </c>
      <c r="M427" s="11">
        <f ca="1">SUMIFS(OFFSET('BPC Data'!$F:$F,0,Summary!M$2),'BPC Data'!$E:$E,Summary!$D427,'BPC Data'!$B:$B,Summary!$C427)</f>
        <v>0</v>
      </c>
      <c r="N427" s="26">
        <f t="shared" ca="1" si="52"/>
        <v>0</v>
      </c>
    </row>
    <row r="428" spans="1:14" s="16" customFormat="1" hidden="1" outlineLevel="1">
      <c r="A428" s="16">
        <f>IF(AND(F428&lt;&gt;"",D428=""),A427+1,A427)</f>
        <v>39</v>
      </c>
      <c r="C428">
        <f>$F427</f>
        <v>0</v>
      </c>
      <c r="D428" s="3" t="str">
        <f t="shared" si="54"/>
        <v>PAY_PAT_DAYS - Total Payor Patient Days</v>
      </c>
      <c r="F428" s="22" t="str">
        <f>_xll.EVDES(D428)</f>
        <v>Total Payor Patient Days</v>
      </c>
      <c r="G428" s="18">
        <f ca="1">SUMIFS(OFFSET('BPC Data'!$F:$F,0,Summary!G$2),'BPC Data'!$E:$E,Summary!$D428,'BPC Data'!$B:$B,Summary!$C428)</f>
        <v>0</v>
      </c>
      <c r="H428" s="315">
        <f ca="1">SUMIFS(OFFSET('BPC Data'!$F:$F,0,Summary!H$2),'BPC Data'!$E:$E,Summary!$D428,'BPC Data'!$B:$B,Summary!$C428)</f>
        <v>0</v>
      </c>
      <c r="I428" s="18">
        <f ca="1">SUMIFS(OFFSET('BPC Data'!$F:$F,0,Summary!I$2),'BPC Data'!$E:$E,Summary!$D428,'BPC Data'!$B:$B,Summary!$C428)</f>
        <v>0</v>
      </c>
      <c r="J428" s="315">
        <f ca="1">SUMIFS(OFFSET('BPC Data'!$F:$F,0,Summary!J$2),'BPC Data'!$E:$E,Summary!$D428,'BPC Data'!$B:$B,Summary!$C428)</f>
        <v>0</v>
      </c>
      <c r="K428" s="18">
        <f ca="1">SUMIFS(OFFSET('BPC Data'!$F:$F,0,Summary!K$2),'BPC Data'!$E:$E,Summary!$D428,'BPC Data'!$B:$B,Summary!$C428)</f>
        <v>0</v>
      </c>
      <c r="L428" s="315">
        <f ca="1">SUMIFS(OFFSET('BPC Data'!$F:$F,0,Summary!L$2),'BPC Data'!$E:$E,Summary!$D428,'BPC Data'!$B:$B,Summary!$C428)</f>
        <v>0</v>
      </c>
      <c r="M428" s="18">
        <f ca="1">SUMIFS(OFFSET('BPC Data'!$F:$F,0,Summary!M$2),'BPC Data'!$E:$E,Summary!$D428,'BPC Data'!$B:$B,Summary!$C428)</f>
        <v>0</v>
      </c>
      <c r="N428" s="26">
        <f t="shared" ca="1" si="52"/>
        <v>0</v>
      </c>
    </row>
    <row r="429" spans="1:14" s="16" customFormat="1" hidden="1" outlineLevel="1">
      <c r="A429" s="16">
        <f t="shared" ref="A429:A437" si="57">IF(AND(F429&lt;&gt;"",D429=""),A428+1,A428)</f>
        <v>39</v>
      </c>
      <c r="C429">
        <f>$F427</f>
        <v>0</v>
      </c>
      <c r="D429" s="3" t="str">
        <f t="shared" si="54"/>
        <v>A_BEDS_TOTAL - Total Available Beds</v>
      </c>
      <c r="F429" s="22" t="str">
        <f>_xll.EVDES(D429)</f>
        <v>Total Available Beds</v>
      </c>
      <c r="G429" s="18">
        <f ca="1">SUMIFS(OFFSET('BPC Data'!$F:$F,0,Summary!G$2),'BPC Data'!$E:$E,Summary!$D429,'BPC Data'!$B:$B,Summary!$C429)</f>
        <v>0</v>
      </c>
      <c r="H429" s="315">
        <f ca="1">SUMIFS(OFFSET('BPC Data'!$F:$F,0,Summary!H$2),'BPC Data'!$E:$E,Summary!$D429,'BPC Data'!$B:$B,Summary!$C429)</f>
        <v>0</v>
      </c>
      <c r="I429" s="18">
        <f ca="1">SUMIFS(OFFSET('BPC Data'!$F:$F,0,Summary!I$2),'BPC Data'!$E:$E,Summary!$D429,'BPC Data'!$B:$B,Summary!$C429)</f>
        <v>0</v>
      </c>
      <c r="J429" s="315">
        <f ca="1">SUMIFS(OFFSET('BPC Data'!$F:$F,0,Summary!J$2),'BPC Data'!$E:$E,Summary!$D429,'BPC Data'!$B:$B,Summary!$C429)</f>
        <v>0</v>
      </c>
      <c r="K429" s="18">
        <f ca="1">SUMIFS(OFFSET('BPC Data'!$F:$F,0,Summary!K$2),'BPC Data'!$E:$E,Summary!$D429,'BPC Data'!$B:$B,Summary!$C429)</f>
        <v>0</v>
      </c>
      <c r="L429" s="315">
        <f ca="1">SUMIFS(OFFSET('BPC Data'!$F:$F,0,Summary!L$2),'BPC Data'!$E:$E,Summary!$D429,'BPC Data'!$B:$B,Summary!$C429)</f>
        <v>0</v>
      </c>
      <c r="M429" s="18">
        <f ca="1">SUMIFS(OFFSET('BPC Data'!$F:$F,0,Summary!M$2),'BPC Data'!$E:$E,Summary!$D429,'BPC Data'!$B:$B,Summary!$C429)</f>
        <v>0</v>
      </c>
      <c r="N429" s="26">
        <f t="shared" ca="1" si="52"/>
        <v>0</v>
      </c>
    </row>
    <row r="430" spans="1:14" s="16" customFormat="1" hidden="1" outlineLevel="1">
      <c r="A430" s="16">
        <f t="shared" si="57"/>
        <v>39</v>
      </c>
      <c r="B430"/>
      <c r="C430">
        <f>$F427</f>
        <v>0</v>
      </c>
      <c r="D430" s="3" t="str">
        <f t="shared" si="54"/>
        <v>T_REVENUES - Total Tenant Revenues</v>
      </c>
      <c r="E430"/>
      <c r="F430" s="22" t="str">
        <f>_xll.EVDES(D430)</f>
        <v>Total Tenant Revenues</v>
      </c>
      <c r="G430" s="18">
        <f ca="1">SUMIFS(OFFSET('BPC Data'!$F:$F,0,Summary!G$2),'BPC Data'!$E:$E,Summary!$D430,'BPC Data'!$B:$B,Summary!$C430)</f>
        <v>0</v>
      </c>
      <c r="H430" s="315">
        <f ca="1">SUMIFS(OFFSET('BPC Data'!$F:$F,0,Summary!H$2),'BPC Data'!$E:$E,Summary!$D430,'BPC Data'!$B:$B,Summary!$C430)</f>
        <v>0</v>
      </c>
      <c r="I430" s="18">
        <f ca="1">SUMIFS(OFFSET('BPC Data'!$F:$F,0,Summary!I$2),'BPC Data'!$E:$E,Summary!$D430,'BPC Data'!$B:$B,Summary!$C430)</f>
        <v>0</v>
      </c>
      <c r="J430" s="315">
        <f ca="1">SUMIFS(OFFSET('BPC Data'!$F:$F,0,Summary!J$2),'BPC Data'!$E:$E,Summary!$D430,'BPC Data'!$B:$B,Summary!$C430)</f>
        <v>0</v>
      </c>
      <c r="K430" s="18">
        <f ca="1">SUMIFS(OFFSET('BPC Data'!$F:$F,0,Summary!K$2),'BPC Data'!$E:$E,Summary!$D430,'BPC Data'!$B:$B,Summary!$C430)</f>
        <v>0</v>
      </c>
      <c r="L430" s="315">
        <f ca="1">SUMIFS(OFFSET('BPC Data'!$F:$F,0,Summary!L$2),'BPC Data'!$E:$E,Summary!$D430,'BPC Data'!$B:$B,Summary!$C430)</f>
        <v>0</v>
      </c>
      <c r="M430" s="18">
        <f ca="1">SUMIFS(OFFSET('BPC Data'!$F:$F,0,Summary!M$2),'BPC Data'!$E:$E,Summary!$D430,'BPC Data'!$B:$B,Summary!$C430)</f>
        <v>0</v>
      </c>
      <c r="N430" s="26">
        <f t="shared" ca="1" si="52"/>
        <v>0</v>
      </c>
    </row>
    <row r="431" spans="1:14" s="16" customFormat="1" hidden="1" outlineLevel="1">
      <c r="A431" s="16">
        <f t="shared" si="57"/>
        <v>39</v>
      </c>
      <c r="B431"/>
      <c r="C431">
        <f>$F427</f>
        <v>0</v>
      </c>
      <c r="D431" s="3" t="str">
        <f t="shared" si="54"/>
        <v>T_OPEX - Tenant Operating Expenses</v>
      </c>
      <c r="E431"/>
      <c r="F431" s="22" t="str">
        <f>_xll.EVDES(D431)</f>
        <v>Tenant Operating Expenses</v>
      </c>
      <c r="G431" s="18">
        <f ca="1">SUMIFS(OFFSET('BPC Data'!$F:$F,0,Summary!G$2),'BPC Data'!$E:$E,Summary!$D431,'BPC Data'!$B:$B,Summary!$C431)</f>
        <v>0</v>
      </c>
      <c r="H431" s="315">
        <f ca="1">SUMIFS(OFFSET('BPC Data'!$F:$F,0,Summary!H$2),'BPC Data'!$E:$E,Summary!$D431,'BPC Data'!$B:$B,Summary!$C431)</f>
        <v>0</v>
      </c>
      <c r="I431" s="18">
        <f ca="1">SUMIFS(OFFSET('BPC Data'!$F:$F,0,Summary!I$2),'BPC Data'!$E:$E,Summary!$D431,'BPC Data'!$B:$B,Summary!$C431)</f>
        <v>0</v>
      </c>
      <c r="J431" s="315">
        <f ca="1">SUMIFS(OFFSET('BPC Data'!$F:$F,0,Summary!J$2),'BPC Data'!$E:$E,Summary!$D431,'BPC Data'!$B:$B,Summary!$C431)</f>
        <v>0</v>
      </c>
      <c r="K431" s="18">
        <f ca="1">SUMIFS(OFFSET('BPC Data'!$F:$F,0,Summary!K$2),'BPC Data'!$E:$E,Summary!$D431,'BPC Data'!$B:$B,Summary!$C431)</f>
        <v>0</v>
      </c>
      <c r="L431" s="315">
        <f ca="1">SUMIFS(OFFSET('BPC Data'!$F:$F,0,Summary!L$2),'BPC Data'!$E:$E,Summary!$D431,'BPC Data'!$B:$B,Summary!$C431)</f>
        <v>0</v>
      </c>
      <c r="M431" s="18">
        <f ca="1">SUMIFS(OFFSET('BPC Data'!$F:$F,0,Summary!M$2),'BPC Data'!$E:$E,Summary!$D431,'BPC Data'!$B:$B,Summary!$C431)</f>
        <v>0</v>
      </c>
      <c r="N431" s="26">
        <f t="shared" ca="1" si="52"/>
        <v>0</v>
      </c>
    </row>
    <row r="432" spans="1:14" s="16" customFormat="1" hidden="1" outlineLevel="1">
      <c r="A432" s="16">
        <f t="shared" si="57"/>
        <v>39</v>
      </c>
      <c r="B432"/>
      <c r="C432">
        <f>$F427</f>
        <v>0</v>
      </c>
      <c r="D432" s="3" t="str">
        <f t="shared" si="54"/>
        <v>T_BAD_DEBT - Tenant Bad Debt Expense</v>
      </c>
      <c r="E432"/>
      <c r="F432" s="22" t="str">
        <f>_xll.EVDES(D432)</f>
        <v>Tenant Bad Debt Expense</v>
      </c>
      <c r="G432" s="18">
        <f ca="1">SUMIFS(OFFSET('BPC Data'!$F:$F,0,Summary!G$2),'BPC Data'!$E:$E,Summary!$D432,'BPC Data'!$B:$B,Summary!$C432)</f>
        <v>0</v>
      </c>
      <c r="H432" s="315">
        <f ca="1">SUMIFS(OFFSET('BPC Data'!$F:$F,0,Summary!H$2),'BPC Data'!$E:$E,Summary!$D432,'BPC Data'!$B:$B,Summary!$C432)</f>
        <v>0</v>
      </c>
      <c r="I432" s="18">
        <f ca="1">SUMIFS(OFFSET('BPC Data'!$F:$F,0,Summary!I$2),'BPC Data'!$E:$E,Summary!$D432,'BPC Data'!$B:$B,Summary!$C432)</f>
        <v>0</v>
      </c>
      <c r="J432" s="315">
        <f ca="1">SUMIFS(OFFSET('BPC Data'!$F:$F,0,Summary!J$2),'BPC Data'!$E:$E,Summary!$D432,'BPC Data'!$B:$B,Summary!$C432)</f>
        <v>0</v>
      </c>
      <c r="K432" s="18">
        <f ca="1">SUMIFS(OFFSET('BPC Data'!$F:$F,0,Summary!K$2),'BPC Data'!$E:$E,Summary!$D432,'BPC Data'!$B:$B,Summary!$C432)</f>
        <v>0</v>
      </c>
      <c r="L432" s="315">
        <f ca="1">SUMIFS(OFFSET('BPC Data'!$F:$F,0,Summary!L$2),'BPC Data'!$E:$E,Summary!$D432,'BPC Data'!$B:$B,Summary!$C432)</f>
        <v>0</v>
      </c>
      <c r="M432" s="18">
        <f ca="1">SUMIFS(OFFSET('BPC Data'!$F:$F,0,Summary!M$2),'BPC Data'!$E:$E,Summary!$D432,'BPC Data'!$B:$B,Summary!$C432)</f>
        <v>0</v>
      </c>
      <c r="N432" s="26">
        <f t="shared" ca="1" si="52"/>
        <v>0</v>
      </c>
    </row>
    <row r="433" spans="1:14" s="16" customFormat="1" hidden="1" outlineLevel="1">
      <c r="A433" s="16">
        <f t="shared" si="57"/>
        <v>39</v>
      </c>
      <c r="B433"/>
      <c r="C433">
        <f>$F427</f>
        <v>0</v>
      </c>
      <c r="D433" s="2" t="str">
        <f t="shared" si="54"/>
        <v>T_EBITDARM - EBITDARM</v>
      </c>
      <c r="E433"/>
      <c r="F433" s="22" t="str">
        <f>_xll.EVDES(D433)</f>
        <v>EBITDARM</v>
      </c>
      <c r="G433" s="18">
        <f ca="1">SUMIFS(OFFSET('BPC Data'!$F:$F,0,Summary!G$2),'BPC Data'!$E:$E,Summary!$D433,'BPC Data'!$B:$B,Summary!$C433)</f>
        <v>0</v>
      </c>
      <c r="H433" s="315">
        <f ca="1">SUMIFS(OFFSET('BPC Data'!$F:$F,0,Summary!H$2),'BPC Data'!$E:$E,Summary!$D433,'BPC Data'!$B:$B,Summary!$C433)</f>
        <v>0</v>
      </c>
      <c r="I433" s="18">
        <f ca="1">SUMIFS(OFFSET('BPC Data'!$F:$F,0,Summary!I$2),'BPC Data'!$E:$E,Summary!$D433,'BPC Data'!$B:$B,Summary!$C433)</f>
        <v>0</v>
      </c>
      <c r="J433" s="315">
        <f ca="1">SUMIFS(OFFSET('BPC Data'!$F:$F,0,Summary!J$2),'BPC Data'!$E:$E,Summary!$D433,'BPC Data'!$B:$B,Summary!$C433)</f>
        <v>0</v>
      </c>
      <c r="K433" s="18">
        <f ca="1">SUMIFS(OFFSET('BPC Data'!$F:$F,0,Summary!K$2),'BPC Data'!$E:$E,Summary!$D433,'BPC Data'!$B:$B,Summary!$C433)</f>
        <v>0</v>
      </c>
      <c r="L433" s="315">
        <f ca="1">SUMIFS(OFFSET('BPC Data'!$F:$F,0,Summary!L$2),'BPC Data'!$E:$E,Summary!$D433,'BPC Data'!$B:$B,Summary!$C433)</f>
        <v>0</v>
      </c>
      <c r="M433" s="18">
        <f ca="1">SUMIFS(OFFSET('BPC Data'!$F:$F,0,Summary!M$2),'BPC Data'!$E:$E,Summary!$D433,'BPC Data'!$B:$B,Summary!$C433)</f>
        <v>0</v>
      </c>
      <c r="N433" s="26">
        <f t="shared" ca="1" si="52"/>
        <v>0</v>
      </c>
    </row>
    <row r="434" spans="1:14" s="16" customFormat="1" hidden="1" outlineLevel="1">
      <c r="A434" s="16">
        <f t="shared" si="57"/>
        <v>39</v>
      </c>
      <c r="B434"/>
      <c r="C434">
        <f>$F427</f>
        <v>0</v>
      </c>
      <c r="D434" s="2" t="str">
        <f t="shared" si="54"/>
        <v>T_MGMT_FEE - Tenant Management Fee - Actual</v>
      </c>
      <c r="E434"/>
      <c r="F434" s="22" t="str">
        <f>_xll.EVDES(D434)</f>
        <v>Tenant Management Fee - Actual</v>
      </c>
      <c r="G434" s="18">
        <f ca="1">SUMIFS(OFFSET('BPC Data'!$F:$F,0,Summary!G$2),'BPC Data'!$E:$E,Summary!$D434,'BPC Data'!$B:$B,Summary!$C434)</f>
        <v>0</v>
      </c>
      <c r="H434" s="315">
        <f ca="1">SUMIFS(OFFSET('BPC Data'!$F:$F,0,Summary!H$2),'BPC Data'!$E:$E,Summary!$D434,'BPC Data'!$B:$B,Summary!$C434)</f>
        <v>0</v>
      </c>
      <c r="I434" s="18">
        <f ca="1">SUMIFS(OFFSET('BPC Data'!$F:$F,0,Summary!I$2),'BPC Data'!$E:$E,Summary!$D434,'BPC Data'!$B:$B,Summary!$C434)</f>
        <v>0</v>
      </c>
      <c r="J434" s="315">
        <f ca="1">SUMIFS(OFFSET('BPC Data'!$F:$F,0,Summary!J$2),'BPC Data'!$E:$E,Summary!$D434,'BPC Data'!$B:$B,Summary!$C434)</f>
        <v>0</v>
      </c>
      <c r="K434" s="18">
        <f ca="1">SUMIFS(OFFSET('BPC Data'!$F:$F,0,Summary!K$2),'BPC Data'!$E:$E,Summary!$D434,'BPC Data'!$B:$B,Summary!$C434)</f>
        <v>0</v>
      </c>
      <c r="L434" s="315">
        <f ca="1">SUMIFS(OFFSET('BPC Data'!$F:$F,0,Summary!L$2),'BPC Data'!$E:$E,Summary!$D434,'BPC Data'!$B:$B,Summary!$C434)</f>
        <v>0</v>
      </c>
      <c r="M434" s="18">
        <f ca="1">SUMIFS(OFFSET('BPC Data'!$F:$F,0,Summary!M$2),'BPC Data'!$E:$E,Summary!$D434,'BPC Data'!$B:$B,Summary!$C434)</f>
        <v>0</v>
      </c>
      <c r="N434" s="26">
        <f t="shared" ca="1" si="52"/>
        <v>0</v>
      </c>
    </row>
    <row r="435" spans="1:14" s="16" customFormat="1" hidden="1" outlineLevel="1">
      <c r="A435" s="16">
        <f t="shared" si="57"/>
        <v>39</v>
      </c>
      <c r="B435"/>
      <c r="C435">
        <f>$F427</f>
        <v>0</v>
      </c>
      <c r="D435" s="1" t="str">
        <f t="shared" si="54"/>
        <v>T_EBITDAR - EBITDAR</v>
      </c>
      <c r="E435"/>
      <c r="F435" s="22" t="str">
        <f>_xll.EVDES(D435)</f>
        <v>EBITDAR</v>
      </c>
      <c r="G435" s="18">
        <f ca="1">SUMIFS(OFFSET('BPC Data'!$F:$F,0,Summary!G$2),'BPC Data'!$E:$E,Summary!$D435,'BPC Data'!$B:$B,Summary!$C435)</f>
        <v>0</v>
      </c>
      <c r="H435" s="315">
        <f ca="1">SUMIFS(OFFSET('BPC Data'!$F:$F,0,Summary!H$2),'BPC Data'!$E:$E,Summary!$D435,'BPC Data'!$B:$B,Summary!$C435)</f>
        <v>0</v>
      </c>
      <c r="I435" s="18">
        <f ca="1">SUMIFS(OFFSET('BPC Data'!$F:$F,0,Summary!I$2),'BPC Data'!$E:$E,Summary!$D435,'BPC Data'!$B:$B,Summary!$C435)</f>
        <v>0</v>
      </c>
      <c r="J435" s="315">
        <f ca="1">SUMIFS(OFFSET('BPC Data'!$F:$F,0,Summary!J$2),'BPC Data'!$E:$E,Summary!$D435,'BPC Data'!$B:$B,Summary!$C435)</f>
        <v>0</v>
      </c>
      <c r="K435" s="18">
        <f ca="1">SUMIFS(OFFSET('BPC Data'!$F:$F,0,Summary!K$2),'BPC Data'!$E:$E,Summary!$D435,'BPC Data'!$B:$B,Summary!$C435)</f>
        <v>0</v>
      </c>
      <c r="L435" s="315">
        <f ca="1">SUMIFS(OFFSET('BPC Data'!$F:$F,0,Summary!L$2),'BPC Data'!$E:$E,Summary!$D435,'BPC Data'!$B:$B,Summary!$C435)</f>
        <v>0</v>
      </c>
      <c r="M435" s="18">
        <f ca="1">SUMIFS(OFFSET('BPC Data'!$F:$F,0,Summary!M$2),'BPC Data'!$E:$E,Summary!$D435,'BPC Data'!$B:$B,Summary!$C435)</f>
        <v>0</v>
      </c>
      <c r="N435" s="26">
        <f t="shared" ca="1" si="52"/>
        <v>0</v>
      </c>
    </row>
    <row r="436" spans="1:14" s="16" customFormat="1" hidden="1" outlineLevel="1">
      <c r="A436" s="16">
        <f t="shared" si="57"/>
        <v>39</v>
      </c>
      <c r="B436"/>
      <c r="C436">
        <f>$F427</f>
        <v>0</v>
      </c>
      <c r="D436" s="1" t="str">
        <f t="shared" si="54"/>
        <v>T_RENT_EXP - Tenant Rent Expense</v>
      </c>
      <c r="E436"/>
      <c r="F436" s="22" t="str">
        <f>_xll.EVDES(D436)</f>
        <v>Tenant Rent Expense</v>
      </c>
      <c r="G436" s="18">
        <f ca="1">SUMIFS(OFFSET('BPC Data'!$F:$F,0,Summary!G$2),'BPC Data'!$E:$E,Summary!$D436,'BPC Data'!$B:$B,Summary!$C436)</f>
        <v>0</v>
      </c>
      <c r="H436" s="315">
        <f ca="1">SUMIFS(OFFSET('BPC Data'!$F:$F,0,Summary!H$2),'BPC Data'!$E:$E,Summary!$D436,'BPC Data'!$B:$B,Summary!$C436)</f>
        <v>0</v>
      </c>
      <c r="I436" s="18">
        <f ca="1">SUMIFS(OFFSET('BPC Data'!$F:$F,0,Summary!I$2),'BPC Data'!$E:$E,Summary!$D436,'BPC Data'!$B:$B,Summary!$C436)</f>
        <v>0</v>
      </c>
      <c r="J436" s="315">
        <f ca="1">SUMIFS(OFFSET('BPC Data'!$F:$F,0,Summary!J$2),'BPC Data'!$E:$E,Summary!$D436,'BPC Data'!$B:$B,Summary!$C436)</f>
        <v>0</v>
      </c>
      <c r="K436" s="18">
        <f ca="1">SUMIFS(OFFSET('BPC Data'!$F:$F,0,Summary!K$2),'BPC Data'!$E:$E,Summary!$D436,'BPC Data'!$B:$B,Summary!$C436)</f>
        <v>0</v>
      </c>
      <c r="L436" s="315">
        <f ca="1">SUMIFS(OFFSET('BPC Data'!$F:$F,0,Summary!L$2),'BPC Data'!$E:$E,Summary!$D436,'BPC Data'!$B:$B,Summary!$C436)</f>
        <v>0</v>
      </c>
      <c r="M436" s="18">
        <f ca="1">SUMIFS(OFFSET('BPC Data'!$F:$F,0,Summary!M$2),'BPC Data'!$E:$E,Summary!$D436,'BPC Data'!$B:$B,Summary!$C436)</f>
        <v>0</v>
      </c>
      <c r="N436" s="26">
        <f t="shared" ca="1" si="52"/>
        <v>0</v>
      </c>
    </row>
    <row r="437" spans="1:14" s="16" customFormat="1" hidden="1" outlineLevel="1">
      <c r="A437" s="16">
        <f t="shared" si="57"/>
        <v>39</v>
      </c>
      <c r="B437"/>
      <c r="C437"/>
      <c r="D437" s="1" t="str">
        <f t="shared" si="54"/>
        <v>x</v>
      </c>
      <c r="E437"/>
      <c r="F437" s="22" t="s">
        <v>0</v>
      </c>
      <c r="G437" s="12">
        <f ca="1">SUMIFS(OFFSET('BPC Data'!$F:$F,0,Summary!G$2),'BPC Data'!$E:$E,Summary!$D437,'BPC Data'!$B:$B,Summary!$C437)</f>
        <v>0</v>
      </c>
      <c r="H437" s="316">
        <f ca="1">SUMIFS(OFFSET('BPC Data'!$F:$F,0,Summary!H$2),'BPC Data'!$E:$E,Summary!$D437,'BPC Data'!$B:$B,Summary!$C437)</f>
        <v>0</v>
      </c>
      <c r="I437" s="12">
        <f ca="1">SUMIFS(OFFSET('BPC Data'!$F:$F,0,Summary!I$2),'BPC Data'!$E:$E,Summary!$D437,'BPC Data'!$B:$B,Summary!$C437)</f>
        <v>0</v>
      </c>
      <c r="J437" s="316">
        <f ca="1">SUMIFS(OFFSET('BPC Data'!$F:$F,0,Summary!J$2),'BPC Data'!$E:$E,Summary!$D437,'BPC Data'!$B:$B,Summary!$C437)</f>
        <v>0</v>
      </c>
      <c r="K437" s="12">
        <f ca="1">SUMIFS(OFFSET('BPC Data'!$F:$F,0,Summary!K$2),'BPC Data'!$E:$E,Summary!$D437,'BPC Data'!$B:$B,Summary!$C437)</f>
        <v>0</v>
      </c>
      <c r="L437" s="316">
        <f ca="1">SUMIFS(OFFSET('BPC Data'!$F:$F,0,Summary!L$2),'BPC Data'!$E:$E,Summary!$D437,'BPC Data'!$B:$B,Summary!$C437)</f>
        <v>0</v>
      </c>
      <c r="M437" s="12">
        <f ca="1">SUMIFS(OFFSET('BPC Data'!$F:$F,0,Summary!M$2),'BPC Data'!$E:$E,Summary!$D437,'BPC Data'!$B:$B,Summary!$C437)</f>
        <v>0</v>
      </c>
      <c r="N437" s="26">
        <f t="shared" ca="1" si="52"/>
        <v>0</v>
      </c>
    </row>
    <row r="438" spans="1:14" s="16" customFormat="1" hidden="1" outlineLevel="1">
      <c r="A438" s="16">
        <f>IF(AND(D438&lt;&gt;"",C438=""),A437+1,A437)</f>
        <v>40</v>
      </c>
      <c r="B438" s="5"/>
      <c r="C438" s="5"/>
      <c r="D438" s="5" t="str">
        <f t="shared" si="54"/>
        <v>x</v>
      </c>
      <c r="E438" s="5"/>
      <c r="F438" s="21">
        <f>INDEX(PropertyList!$D:$D,MATCH(Summary!$A438,PropertyList!$C:$C,0))</f>
        <v>0</v>
      </c>
      <c r="G438" s="11">
        <f ca="1">SUMIFS(OFFSET('BPC Data'!$F:$F,0,Summary!G$2),'BPC Data'!$E:$E,Summary!$D438,'BPC Data'!$B:$B,Summary!$C438)</f>
        <v>0</v>
      </c>
      <c r="H438" s="314">
        <f ca="1">SUMIFS(OFFSET('BPC Data'!$F:$F,0,Summary!H$2),'BPC Data'!$E:$E,Summary!$D438,'BPC Data'!$B:$B,Summary!$C438)</f>
        <v>0</v>
      </c>
      <c r="I438" s="11">
        <f ca="1">SUMIFS(OFFSET('BPC Data'!$F:$F,0,Summary!I$2),'BPC Data'!$E:$E,Summary!$D438,'BPC Data'!$B:$B,Summary!$C438)</f>
        <v>0</v>
      </c>
      <c r="J438" s="314">
        <f ca="1">SUMIFS(OFFSET('BPC Data'!$F:$F,0,Summary!J$2),'BPC Data'!$E:$E,Summary!$D438,'BPC Data'!$B:$B,Summary!$C438)</f>
        <v>0</v>
      </c>
      <c r="K438" s="11">
        <f ca="1">SUMIFS(OFFSET('BPC Data'!$F:$F,0,Summary!K$2),'BPC Data'!$E:$E,Summary!$D438,'BPC Data'!$B:$B,Summary!$C438)</f>
        <v>0</v>
      </c>
      <c r="L438" s="314">
        <f ca="1">SUMIFS(OFFSET('BPC Data'!$F:$F,0,Summary!L$2),'BPC Data'!$E:$E,Summary!$D438,'BPC Data'!$B:$B,Summary!$C438)</f>
        <v>0</v>
      </c>
      <c r="M438" s="11">
        <f ca="1">SUMIFS(OFFSET('BPC Data'!$F:$F,0,Summary!M$2),'BPC Data'!$E:$E,Summary!$D438,'BPC Data'!$B:$B,Summary!$C438)</f>
        <v>0</v>
      </c>
      <c r="N438" s="26">
        <f t="shared" ca="1" si="52"/>
        <v>0</v>
      </c>
    </row>
    <row r="439" spans="1:14" s="16" customFormat="1" hidden="1" outlineLevel="1">
      <c r="A439" s="16">
        <f>IF(AND(F439&lt;&gt;"",D439=""),A438+1,A438)</f>
        <v>40</v>
      </c>
      <c r="C439">
        <f>$F438</f>
        <v>0</v>
      </c>
      <c r="D439" s="3" t="str">
        <f t="shared" si="54"/>
        <v>PAY_PAT_DAYS - Total Payor Patient Days</v>
      </c>
      <c r="F439" s="22" t="str">
        <f>_xll.EVDES(D439)</f>
        <v>Total Payor Patient Days</v>
      </c>
      <c r="G439" s="18">
        <f ca="1">SUMIFS(OFFSET('BPC Data'!$F:$F,0,Summary!G$2),'BPC Data'!$E:$E,Summary!$D439,'BPC Data'!$B:$B,Summary!$C439)</f>
        <v>0</v>
      </c>
      <c r="H439" s="315">
        <f ca="1">SUMIFS(OFFSET('BPC Data'!$F:$F,0,Summary!H$2),'BPC Data'!$E:$E,Summary!$D439,'BPC Data'!$B:$B,Summary!$C439)</f>
        <v>0</v>
      </c>
      <c r="I439" s="18">
        <f ca="1">SUMIFS(OFFSET('BPC Data'!$F:$F,0,Summary!I$2),'BPC Data'!$E:$E,Summary!$D439,'BPC Data'!$B:$B,Summary!$C439)</f>
        <v>0</v>
      </c>
      <c r="J439" s="315">
        <f ca="1">SUMIFS(OFFSET('BPC Data'!$F:$F,0,Summary!J$2),'BPC Data'!$E:$E,Summary!$D439,'BPC Data'!$B:$B,Summary!$C439)</f>
        <v>0</v>
      </c>
      <c r="K439" s="18">
        <f ca="1">SUMIFS(OFFSET('BPC Data'!$F:$F,0,Summary!K$2),'BPC Data'!$E:$E,Summary!$D439,'BPC Data'!$B:$B,Summary!$C439)</f>
        <v>0</v>
      </c>
      <c r="L439" s="315">
        <f ca="1">SUMIFS(OFFSET('BPC Data'!$F:$F,0,Summary!L$2),'BPC Data'!$E:$E,Summary!$D439,'BPC Data'!$B:$B,Summary!$C439)</f>
        <v>0</v>
      </c>
      <c r="M439" s="18">
        <f ca="1">SUMIFS(OFFSET('BPC Data'!$F:$F,0,Summary!M$2),'BPC Data'!$E:$E,Summary!$D439,'BPC Data'!$B:$B,Summary!$C439)</f>
        <v>0</v>
      </c>
      <c r="N439" s="26">
        <f t="shared" ca="1" si="52"/>
        <v>0</v>
      </c>
    </row>
    <row r="440" spans="1:14" s="16" customFormat="1" hidden="1" outlineLevel="1">
      <c r="A440" s="16">
        <f t="shared" ref="A440:A448" si="58">IF(AND(F440&lt;&gt;"",D440=""),A439+1,A439)</f>
        <v>40</v>
      </c>
      <c r="C440">
        <f>$F438</f>
        <v>0</v>
      </c>
      <c r="D440" s="3" t="str">
        <f t="shared" si="54"/>
        <v>A_BEDS_TOTAL - Total Available Beds</v>
      </c>
      <c r="F440" s="22" t="str">
        <f>_xll.EVDES(D440)</f>
        <v>Total Available Beds</v>
      </c>
      <c r="G440" s="18">
        <f ca="1">SUMIFS(OFFSET('BPC Data'!$F:$F,0,Summary!G$2),'BPC Data'!$E:$E,Summary!$D440,'BPC Data'!$B:$B,Summary!$C440)</f>
        <v>0</v>
      </c>
      <c r="H440" s="315">
        <f ca="1">SUMIFS(OFFSET('BPC Data'!$F:$F,0,Summary!H$2),'BPC Data'!$E:$E,Summary!$D440,'BPC Data'!$B:$B,Summary!$C440)</f>
        <v>0</v>
      </c>
      <c r="I440" s="18">
        <f ca="1">SUMIFS(OFFSET('BPC Data'!$F:$F,0,Summary!I$2),'BPC Data'!$E:$E,Summary!$D440,'BPC Data'!$B:$B,Summary!$C440)</f>
        <v>0</v>
      </c>
      <c r="J440" s="315">
        <f ca="1">SUMIFS(OFFSET('BPC Data'!$F:$F,0,Summary!J$2),'BPC Data'!$E:$E,Summary!$D440,'BPC Data'!$B:$B,Summary!$C440)</f>
        <v>0</v>
      </c>
      <c r="K440" s="18">
        <f ca="1">SUMIFS(OFFSET('BPC Data'!$F:$F,0,Summary!K$2),'BPC Data'!$E:$E,Summary!$D440,'BPC Data'!$B:$B,Summary!$C440)</f>
        <v>0</v>
      </c>
      <c r="L440" s="315">
        <f ca="1">SUMIFS(OFFSET('BPC Data'!$F:$F,0,Summary!L$2),'BPC Data'!$E:$E,Summary!$D440,'BPC Data'!$B:$B,Summary!$C440)</f>
        <v>0</v>
      </c>
      <c r="M440" s="18">
        <f ca="1">SUMIFS(OFFSET('BPC Data'!$F:$F,0,Summary!M$2),'BPC Data'!$E:$E,Summary!$D440,'BPC Data'!$B:$B,Summary!$C440)</f>
        <v>0</v>
      </c>
      <c r="N440" s="26">
        <f t="shared" ca="1" si="52"/>
        <v>0</v>
      </c>
    </row>
    <row r="441" spans="1:14" s="16" customFormat="1" hidden="1" outlineLevel="1">
      <c r="A441" s="16">
        <f t="shared" si="58"/>
        <v>40</v>
      </c>
      <c r="B441"/>
      <c r="C441">
        <f>$F438</f>
        <v>0</v>
      </c>
      <c r="D441" s="3" t="str">
        <f t="shared" si="54"/>
        <v>T_REVENUES - Total Tenant Revenues</v>
      </c>
      <c r="E441"/>
      <c r="F441" s="22" t="str">
        <f>_xll.EVDES(D441)</f>
        <v>Total Tenant Revenues</v>
      </c>
      <c r="G441" s="18">
        <f ca="1">SUMIFS(OFFSET('BPC Data'!$F:$F,0,Summary!G$2),'BPC Data'!$E:$E,Summary!$D441,'BPC Data'!$B:$B,Summary!$C441)</f>
        <v>0</v>
      </c>
      <c r="H441" s="315">
        <f ca="1">SUMIFS(OFFSET('BPC Data'!$F:$F,0,Summary!H$2),'BPC Data'!$E:$E,Summary!$D441,'BPC Data'!$B:$B,Summary!$C441)</f>
        <v>0</v>
      </c>
      <c r="I441" s="18">
        <f ca="1">SUMIFS(OFFSET('BPC Data'!$F:$F,0,Summary!I$2),'BPC Data'!$E:$E,Summary!$D441,'BPC Data'!$B:$B,Summary!$C441)</f>
        <v>0</v>
      </c>
      <c r="J441" s="315">
        <f ca="1">SUMIFS(OFFSET('BPC Data'!$F:$F,0,Summary!J$2),'BPC Data'!$E:$E,Summary!$D441,'BPC Data'!$B:$B,Summary!$C441)</f>
        <v>0</v>
      </c>
      <c r="K441" s="18">
        <f ca="1">SUMIFS(OFFSET('BPC Data'!$F:$F,0,Summary!K$2),'BPC Data'!$E:$E,Summary!$D441,'BPC Data'!$B:$B,Summary!$C441)</f>
        <v>0</v>
      </c>
      <c r="L441" s="315">
        <f ca="1">SUMIFS(OFFSET('BPC Data'!$F:$F,0,Summary!L$2),'BPC Data'!$E:$E,Summary!$D441,'BPC Data'!$B:$B,Summary!$C441)</f>
        <v>0</v>
      </c>
      <c r="M441" s="18">
        <f ca="1">SUMIFS(OFFSET('BPC Data'!$F:$F,0,Summary!M$2),'BPC Data'!$E:$E,Summary!$D441,'BPC Data'!$B:$B,Summary!$C441)</f>
        <v>0</v>
      </c>
      <c r="N441" s="26">
        <f t="shared" ca="1" si="52"/>
        <v>0</v>
      </c>
    </row>
    <row r="442" spans="1:14" s="16" customFormat="1" hidden="1" outlineLevel="1">
      <c r="A442" s="16">
        <f t="shared" si="58"/>
        <v>40</v>
      </c>
      <c r="B442"/>
      <c r="C442">
        <f>$F438</f>
        <v>0</v>
      </c>
      <c r="D442" s="3" t="str">
        <f t="shared" si="54"/>
        <v>T_OPEX - Tenant Operating Expenses</v>
      </c>
      <c r="E442"/>
      <c r="F442" s="22" t="str">
        <f>_xll.EVDES(D442)</f>
        <v>Tenant Operating Expenses</v>
      </c>
      <c r="G442" s="18">
        <f ca="1">SUMIFS(OFFSET('BPC Data'!$F:$F,0,Summary!G$2),'BPC Data'!$E:$E,Summary!$D442,'BPC Data'!$B:$B,Summary!$C442)</f>
        <v>0</v>
      </c>
      <c r="H442" s="315">
        <f ca="1">SUMIFS(OFFSET('BPC Data'!$F:$F,0,Summary!H$2),'BPC Data'!$E:$E,Summary!$D442,'BPC Data'!$B:$B,Summary!$C442)</f>
        <v>0</v>
      </c>
      <c r="I442" s="18">
        <f ca="1">SUMIFS(OFFSET('BPC Data'!$F:$F,0,Summary!I$2),'BPC Data'!$E:$E,Summary!$D442,'BPC Data'!$B:$B,Summary!$C442)</f>
        <v>0</v>
      </c>
      <c r="J442" s="315">
        <f ca="1">SUMIFS(OFFSET('BPC Data'!$F:$F,0,Summary!J$2),'BPC Data'!$E:$E,Summary!$D442,'BPC Data'!$B:$B,Summary!$C442)</f>
        <v>0</v>
      </c>
      <c r="K442" s="18">
        <f ca="1">SUMIFS(OFFSET('BPC Data'!$F:$F,0,Summary!K$2),'BPC Data'!$E:$E,Summary!$D442,'BPC Data'!$B:$B,Summary!$C442)</f>
        <v>0</v>
      </c>
      <c r="L442" s="315">
        <f ca="1">SUMIFS(OFFSET('BPC Data'!$F:$F,0,Summary!L$2),'BPC Data'!$E:$E,Summary!$D442,'BPC Data'!$B:$B,Summary!$C442)</f>
        <v>0</v>
      </c>
      <c r="M442" s="18">
        <f ca="1">SUMIFS(OFFSET('BPC Data'!$F:$F,0,Summary!M$2),'BPC Data'!$E:$E,Summary!$D442,'BPC Data'!$B:$B,Summary!$C442)</f>
        <v>0</v>
      </c>
      <c r="N442" s="26">
        <f t="shared" ca="1" si="52"/>
        <v>0</v>
      </c>
    </row>
    <row r="443" spans="1:14" s="16" customFormat="1" hidden="1" outlineLevel="1">
      <c r="A443" s="16">
        <f t="shared" si="58"/>
        <v>40</v>
      </c>
      <c r="B443"/>
      <c r="C443">
        <f>$F438</f>
        <v>0</v>
      </c>
      <c r="D443" s="3" t="str">
        <f t="shared" si="54"/>
        <v>T_BAD_DEBT - Tenant Bad Debt Expense</v>
      </c>
      <c r="E443"/>
      <c r="F443" s="22" t="str">
        <f>_xll.EVDES(D443)</f>
        <v>Tenant Bad Debt Expense</v>
      </c>
      <c r="G443" s="18">
        <f ca="1">SUMIFS(OFFSET('BPC Data'!$F:$F,0,Summary!G$2),'BPC Data'!$E:$E,Summary!$D443,'BPC Data'!$B:$B,Summary!$C443)</f>
        <v>0</v>
      </c>
      <c r="H443" s="315">
        <f ca="1">SUMIFS(OFFSET('BPC Data'!$F:$F,0,Summary!H$2),'BPC Data'!$E:$E,Summary!$D443,'BPC Data'!$B:$B,Summary!$C443)</f>
        <v>0</v>
      </c>
      <c r="I443" s="18">
        <f ca="1">SUMIFS(OFFSET('BPC Data'!$F:$F,0,Summary!I$2),'BPC Data'!$E:$E,Summary!$D443,'BPC Data'!$B:$B,Summary!$C443)</f>
        <v>0</v>
      </c>
      <c r="J443" s="315">
        <f ca="1">SUMIFS(OFFSET('BPC Data'!$F:$F,0,Summary!J$2),'BPC Data'!$E:$E,Summary!$D443,'BPC Data'!$B:$B,Summary!$C443)</f>
        <v>0</v>
      </c>
      <c r="K443" s="18">
        <f ca="1">SUMIFS(OFFSET('BPC Data'!$F:$F,0,Summary!K$2),'BPC Data'!$E:$E,Summary!$D443,'BPC Data'!$B:$B,Summary!$C443)</f>
        <v>0</v>
      </c>
      <c r="L443" s="315">
        <f ca="1">SUMIFS(OFFSET('BPC Data'!$F:$F,0,Summary!L$2),'BPC Data'!$E:$E,Summary!$D443,'BPC Data'!$B:$B,Summary!$C443)</f>
        <v>0</v>
      </c>
      <c r="M443" s="18">
        <f ca="1">SUMIFS(OFFSET('BPC Data'!$F:$F,0,Summary!M$2),'BPC Data'!$E:$E,Summary!$D443,'BPC Data'!$B:$B,Summary!$C443)</f>
        <v>0</v>
      </c>
      <c r="N443" s="26">
        <f t="shared" ca="1" si="52"/>
        <v>0</v>
      </c>
    </row>
    <row r="444" spans="1:14" s="16" customFormat="1" hidden="1" outlineLevel="1">
      <c r="A444" s="16">
        <f t="shared" si="58"/>
        <v>40</v>
      </c>
      <c r="B444"/>
      <c r="C444">
        <f>$F438</f>
        <v>0</v>
      </c>
      <c r="D444" s="2" t="str">
        <f t="shared" si="54"/>
        <v>T_EBITDARM - EBITDARM</v>
      </c>
      <c r="E444"/>
      <c r="F444" s="22" t="str">
        <f>_xll.EVDES(D444)</f>
        <v>EBITDARM</v>
      </c>
      <c r="G444" s="18">
        <f ca="1">SUMIFS(OFFSET('BPC Data'!$F:$F,0,Summary!G$2),'BPC Data'!$E:$E,Summary!$D444,'BPC Data'!$B:$B,Summary!$C444)</f>
        <v>0</v>
      </c>
      <c r="H444" s="315">
        <f ca="1">SUMIFS(OFFSET('BPC Data'!$F:$F,0,Summary!H$2),'BPC Data'!$E:$E,Summary!$D444,'BPC Data'!$B:$B,Summary!$C444)</f>
        <v>0</v>
      </c>
      <c r="I444" s="18">
        <f ca="1">SUMIFS(OFFSET('BPC Data'!$F:$F,0,Summary!I$2),'BPC Data'!$E:$E,Summary!$D444,'BPC Data'!$B:$B,Summary!$C444)</f>
        <v>0</v>
      </c>
      <c r="J444" s="315">
        <f ca="1">SUMIFS(OFFSET('BPC Data'!$F:$F,0,Summary!J$2),'BPC Data'!$E:$E,Summary!$D444,'BPC Data'!$B:$B,Summary!$C444)</f>
        <v>0</v>
      </c>
      <c r="K444" s="18">
        <f ca="1">SUMIFS(OFFSET('BPC Data'!$F:$F,0,Summary!K$2),'BPC Data'!$E:$E,Summary!$D444,'BPC Data'!$B:$B,Summary!$C444)</f>
        <v>0</v>
      </c>
      <c r="L444" s="315">
        <f ca="1">SUMIFS(OFFSET('BPC Data'!$F:$F,0,Summary!L$2),'BPC Data'!$E:$E,Summary!$D444,'BPC Data'!$B:$B,Summary!$C444)</f>
        <v>0</v>
      </c>
      <c r="M444" s="18">
        <f ca="1">SUMIFS(OFFSET('BPC Data'!$F:$F,0,Summary!M$2),'BPC Data'!$E:$E,Summary!$D444,'BPC Data'!$B:$B,Summary!$C444)</f>
        <v>0</v>
      </c>
      <c r="N444" s="26">
        <f t="shared" ca="1" si="52"/>
        <v>0</v>
      </c>
    </row>
    <row r="445" spans="1:14" s="16" customFormat="1" hidden="1" outlineLevel="1">
      <c r="A445" s="16">
        <f t="shared" si="58"/>
        <v>40</v>
      </c>
      <c r="B445"/>
      <c r="C445">
        <f>$F438</f>
        <v>0</v>
      </c>
      <c r="D445" s="2" t="str">
        <f t="shared" si="54"/>
        <v>T_MGMT_FEE - Tenant Management Fee - Actual</v>
      </c>
      <c r="E445"/>
      <c r="F445" s="22" t="str">
        <f>_xll.EVDES(D445)</f>
        <v>Tenant Management Fee - Actual</v>
      </c>
      <c r="G445" s="18">
        <f ca="1">SUMIFS(OFFSET('BPC Data'!$F:$F,0,Summary!G$2),'BPC Data'!$E:$E,Summary!$D445,'BPC Data'!$B:$B,Summary!$C445)</f>
        <v>0</v>
      </c>
      <c r="H445" s="315">
        <f ca="1">SUMIFS(OFFSET('BPC Data'!$F:$F,0,Summary!H$2),'BPC Data'!$E:$E,Summary!$D445,'BPC Data'!$B:$B,Summary!$C445)</f>
        <v>0</v>
      </c>
      <c r="I445" s="18">
        <f ca="1">SUMIFS(OFFSET('BPC Data'!$F:$F,0,Summary!I$2),'BPC Data'!$E:$E,Summary!$D445,'BPC Data'!$B:$B,Summary!$C445)</f>
        <v>0</v>
      </c>
      <c r="J445" s="315">
        <f ca="1">SUMIFS(OFFSET('BPC Data'!$F:$F,0,Summary!J$2),'BPC Data'!$E:$E,Summary!$D445,'BPC Data'!$B:$B,Summary!$C445)</f>
        <v>0</v>
      </c>
      <c r="K445" s="18">
        <f ca="1">SUMIFS(OFFSET('BPC Data'!$F:$F,0,Summary!K$2),'BPC Data'!$E:$E,Summary!$D445,'BPC Data'!$B:$B,Summary!$C445)</f>
        <v>0</v>
      </c>
      <c r="L445" s="315">
        <f ca="1">SUMIFS(OFFSET('BPC Data'!$F:$F,0,Summary!L$2),'BPC Data'!$E:$E,Summary!$D445,'BPC Data'!$B:$B,Summary!$C445)</f>
        <v>0</v>
      </c>
      <c r="M445" s="18">
        <f ca="1">SUMIFS(OFFSET('BPC Data'!$F:$F,0,Summary!M$2),'BPC Data'!$E:$E,Summary!$D445,'BPC Data'!$B:$B,Summary!$C445)</f>
        <v>0</v>
      </c>
      <c r="N445" s="26">
        <f t="shared" ca="1" si="52"/>
        <v>0</v>
      </c>
    </row>
    <row r="446" spans="1:14" s="16" customFormat="1" hidden="1" outlineLevel="1">
      <c r="A446" s="16">
        <f t="shared" si="58"/>
        <v>40</v>
      </c>
      <c r="B446"/>
      <c r="C446">
        <f>$F438</f>
        <v>0</v>
      </c>
      <c r="D446" s="1" t="str">
        <f t="shared" si="54"/>
        <v>T_EBITDAR - EBITDAR</v>
      </c>
      <c r="E446"/>
      <c r="F446" s="22" t="str">
        <f>_xll.EVDES(D446)</f>
        <v>EBITDAR</v>
      </c>
      <c r="G446" s="18">
        <f ca="1">SUMIFS(OFFSET('BPC Data'!$F:$F,0,Summary!G$2),'BPC Data'!$E:$E,Summary!$D446,'BPC Data'!$B:$B,Summary!$C446)</f>
        <v>0</v>
      </c>
      <c r="H446" s="315">
        <f ca="1">SUMIFS(OFFSET('BPC Data'!$F:$F,0,Summary!H$2),'BPC Data'!$E:$E,Summary!$D446,'BPC Data'!$B:$B,Summary!$C446)</f>
        <v>0</v>
      </c>
      <c r="I446" s="18">
        <f ca="1">SUMIFS(OFFSET('BPC Data'!$F:$F,0,Summary!I$2),'BPC Data'!$E:$E,Summary!$D446,'BPC Data'!$B:$B,Summary!$C446)</f>
        <v>0</v>
      </c>
      <c r="J446" s="315">
        <f ca="1">SUMIFS(OFFSET('BPC Data'!$F:$F,0,Summary!J$2),'BPC Data'!$E:$E,Summary!$D446,'BPC Data'!$B:$B,Summary!$C446)</f>
        <v>0</v>
      </c>
      <c r="K446" s="18">
        <f ca="1">SUMIFS(OFFSET('BPC Data'!$F:$F,0,Summary!K$2),'BPC Data'!$E:$E,Summary!$D446,'BPC Data'!$B:$B,Summary!$C446)</f>
        <v>0</v>
      </c>
      <c r="L446" s="315">
        <f ca="1">SUMIFS(OFFSET('BPC Data'!$F:$F,0,Summary!L$2),'BPC Data'!$E:$E,Summary!$D446,'BPC Data'!$B:$B,Summary!$C446)</f>
        <v>0</v>
      </c>
      <c r="M446" s="18">
        <f ca="1">SUMIFS(OFFSET('BPC Data'!$F:$F,0,Summary!M$2),'BPC Data'!$E:$E,Summary!$D446,'BPC Data'!$B:$B,Summary!$C446)</f>
        <v>0</v>
      </c>
      <c r="N446" s="26">
        <f t="shared" ca="1" si="52"/>
        <v>0</v>
      </c>
    </row>
    <row r="447" spans="1:14" s="16" customFormat="1" hidden="1" outlineLevel="1">
      <c r="A447" s="16">
        <f t="shared" si="58"/>
        <v>40</v>
      </c>
      <c r="B447"/>
      <c r="C447">
        <f>$F438</f>
        <v>0</v>
      </c>
      <c r="D447" s="1" t="str">
        <f t="shared" si="54"/>
        <v>T_RENT_EXP - Tenant Rent Expense</v>
      </c>
      <c r="E447"/>
      <c r="F447" s="22" t="str">
        <f>_xll.EVDES(D447)</f>
        <v>Tenant Rent Expense</v>
      </c>
      <c r="G447" s="18">
        <f ca="1">SUMIFS(OFFSET('BPC Data'!$F:$F,0,Summary!G$2),'BPC Data'!$E:$E,Summary!$D447,'BPC Data'!$B:$B,Summary!$C447)</f>
        <v>0</v>
      </c>
      <c r="H447" s="315">
        <f ca="1">SUMIFS(OFFSET('BPC Data'!$F:$F,0,Summary!H$2),'BPC Data'!$E:$E,Summary!$D447,'BPC Data'!$B:$B,Summary!$C447)</f>
        <v>0</v>
      </c>
      <c r="I447" s="18">
        <f ca="1">SUMIFS(OFFSET('BPC Data'!$F:$F,0,Summary!I$2),'BPC Data'!$E:$E,Summary!$D447,'BPC Data'!$B:$B,Summary!$C447)</f>
        <v>0</v>
      </c>
      <c r="J447" s="315">
        <f ca="1">SUMIFS(OFFSET('BPC Data'!$F:$F,0,Summary!J$2),'BPC Data'!$E:$E,Summary!$D447,'BPC Data'!$B:$B,Summary!$C447)</f>
        <v>0</v>
      </c>
      <c r="K447" s="18">
        <f ca="1">SUMIFS(OFFSET('BPC Data'!$F:$F,0,Summary!K$2),'BPC Data'!$E:$E,Summary!$D447,'BPC Data'!$B:$B,Summary!$C447)</f>
        <v>0</v>
      </c>
      <c r="L447" s="315">
        <f ca="1">SUMIFS(OFFSET('BPC Data'!$F:$F,0,Summary!L$2),'BPC Data'!$E:$E,Summary!$D447,'BPC Data'!$B:$B,Summary!$C447)</f>
        <v>0</v>
      </c>
      <c r="M447" s="18">
        <f ca="1">SUMIFS(OFFSET('BPC Data'!$F:$F,0,Summary!M$2),'BPC Data'!$E:$E,Summary!$D447,'BPC Data'!$B:$B,Summary!$C447)</f>
        <v>0</v>
      </c>
      <c r="N447" s="26">
        <f t="shared" ca="1" si="52"/>
        <v>0</v>
      </c>
    </row>
    <row r="448" spans="1:14" s="16" customFormat="1" hidden="1" outlineLevel="1">
      <c r="A448" s="16">
        <f t="shared" si="58"/>
        <v>40</v>
      </c>
      <c r="B448"/>
      <c r="C448"/>
      <c r="D448" s="1" t="str">
        <f t="shared" si="54"/>
        <v>x</v>
      </c>
      <c r="E448"/>
      <c r="F448" s="22" t="s">
        <v>0</v>
      </c>
      <c r="G448" s="12">
        <f ca="1">SUMIFS(OFFSET('BPC Data'!$F:$F,0,Summary!G$2),'BPC Data'!$E:$E,Summary!$D448,'BPC Data'!$B:$B,Summary!$C448)</f>
        <v>0</v>
      </c>
      <c r="H448" s="316">
        <f ca="1">SUMIFS(OFFSET('BPC Data'!$F:$F,0,Summary!H$2),'BPC Data'!$E:$E,Summary!$D448,'BPC Data'!$B:$B,Summary!$C448)</f>
        <v>0</v>
      </c>
      <c r="I448" s="12">
        <f ca="1">SUMIFS(OFFSET('BPC Data'!$F:$F,0,Summary!I$2),'BPC Data'!$E:$E,Summary!$D448,'BPC Data'!$B:$B,Summary!$C448)</f>
        <v>0</v>
      </c>
      <c r="J448" s="316">
        <f ca="1">SUMIFS(OFFSET('BPC Data'!$F:$F,0,Summary!J$2),'BPC Data'!$E:$E,Summary!$D448,'BPC Data'!$B:$B,Summary!$C448)</f>
        <v>0</v>
      </c>
      <c r="K448" s="12">
        <f ca="1">SUMIFS(OFFSET('BPC Data'!$F:$F,0,Summary!K$2),'BPC Data'!$E:$E,Summary!$D448,'BPC Data'!$B:$B,Summary!$C448)</f>
        <v>0</v>
      </c>
      <c r="L448" s="316">
        <f ca="1">SUMIFS(OFFSET('BPC Data'!$F:$F,0,Summary!L$2),'BPC Data'!$E:$E,Summary!$D448,'BPC Data'!$B:$B,Summary!$C448)</f>
        <v>0</v>
      </c>
      <c r="M448" s="12">
        <f ca="1">SUMIFS(OFFSET('BPC Data'!$F:$F,0,Summary!M$2),'BPC Data'!$E:$E,Summary!$D448,'BPC Data'!$B:$B,Summary!$C448)</f>
        <v>0</v>
      </c>
      <c r="N448" s="26">
        <f t="shared" ca="1" si="52"/>
        <v>0</v>
      </c>
    </row>
    <row r="449" spans="1:14" s="16" customFormat="1" hidden="1" outlineLevel="1">
      <c r="A449" s="16">
        <f>IF(AND(D449&lt;&gt;"",C449=""),A448+1,A448)</f>
        <v>41</v>
      </c>
      <c r="B449" s="5"/>
      <c r="C449" s="5"/>
      <c r="D449" s="5" t="str">
        <f t="shared" si="54"/>
        <v>x</v>
      </c>
      <c r="E449" s="5"/>
      <c r="F449" s="21">
        <f>INDEX(PropertyList!$D:$D,MATCH(Summary!$A449,PropertyList!$C:$C,0))</f>
        <v>0</v>
      </c>
      <c r="G449" s="11">
        <f ca="1">SUMIFS(OFFSET('BPC Data'!$F:$F,0,Summary!G$2),'BPC Data'!$E:$E,Summary!$D449,'BPC Data'!$B:$B,Summary!$C449)</f>
        <v>0</v>
      </c>
      <c r="H449" s="314">
        <f ca="1">SUMIFS(OFFSET('BPC Data'!$F:$F,0,Summary!H$2),'BPC Data'!$E:$E,Summary!$D449,'BPC Data'!$B:$B,Summary!$C449)</f>
        <v>0</v>
      </c>
      <c r="I449" s="11">
        <f ca="1">SUMIFS(OFFSET('BPC Data'!$F:$F,0,Summary!I$2),'BPC Data'!$E:$E,Summary!$D449,'BPC Data'!$B:$B,Summary!$C449)</f>
        <v>0</v>
      </c>
      <c r="J449" s="314">
        <f ca="1">SUMIFS(OFFSET('BPC Data'!$F:$F,0,Summary!J$2),'BPC Data'!$E:$E,Summary!$D449,'BPC Data'!$B:$B,Summary!$C449)</f>
        <v>0</v>
      </c>
      <c r="K449" s="11">
        <f ca="1">SUMIFS(OFFSET('BPC Data'!$F:$F,0,Summary!K$2),'BPC Data'!$E:$E,Summary!$D449,'BPC Data'!$B:$B,Summary!$C449)</f>
        <v>0</v>
      </c>
      <c r="L449" s="314">
        <f ca="1">SUMIFS(OFFSET('BPC Data'!$F:$F,0,Summary!L$2),'BPC Data'!$E:$E,Summary!$D449,'BPC Data'!$B:$B,Summary!$C449)</f>
        <v>0</v>
      </c>
      <c r="M449" s="11">
        <f ca="1">SUMIFS(OFFSET('BPC Data'!$F:$F,0,Summary!M$2),'BPC Data'!$E:$E,Summary!$D449,'BPC Data'!$B:$B,Summary!$C449)</f>
        <v>0</v>
      </c>
      <c r="N449" s="26">
        <f t="shared" ca="1" si="52"/>
        <v>0</v>
      </c>
    </row>
    <row r="450" spans="1:14" s="16" customFormat="1" hidden="1" outlineLevel="1">
      <c r="A450" s="16">
        <f>IF(AND(F450&lt;&gt;"",D450=""),A449+1,A449)</f>
        <v>41</v>
      </c>
      <c r="C450">
        <f>$F449</f>
        <v>0</v>
      </c>
      <c r="D450" s="3" t="str">
        <f t="shared" si="54"/>
        <v>PAY_PAT_DAYS - Total Payor Patient Days</v>
      </c>
      <c r="F450" s="22" t="str">
        <f>_xll.EVDES(D450)</f>
        <v>Total Payor Patient Days</v>
      </c>
      <c r="G450" s="18">
        <f ca="1">SUMIFS(OFFSET('BPC Data'!$F:$F,0,Summary!G$2),'BPC Data'!$E:$E,Summary!$D450,'BPC Data'!$B:$B,Summary!$C450)</f>
        <v>0</v>
      </c>
      <c r="H450" s="315">
        <f ca="1">SUMIFS(OFFSET('BPC Data'!$F:$F,0,Summary!H$2),'BPC Data'!$E:$E,Summary!$D450,'BPC Data'!$B:$B,Summary!$C450)</f>
        <v>0</v>
      </c>
      <c r="I450" s="18">
        <f ca="1">SUMIFS(OFFSET('BPC Data'!$F:$F,0,Summary!I$2),'BPC Data'!$E:$E,Summary!$D450,'BPC Data'!$B:$B,Summary!$C450)</f>
        <v>0</v>
      </c>
      <c r="J450" s="315">
        <f ca="1">SUMIFS(OFFSET('BPC Data'!$F:$F,0,Summary!J$2),'BPC Data'!$E:$E,Summary!$D450,'BPC Data'!$B:$B,Summary!$C450)</f>
        <v>0</v>
      </c>
      <c r="K450" s="18">
        <f ca="1">SUMIFS(OFFSET('BPC Data'!$F:$F,0,Summary!K$2),'BPC Data'!$E:$E,Summary!$D450,'BPC Data'!$B:$B,Summary!$C450)</f>
        <v>0</v>
      </c>
      <c r="L450" s="315">
        <f ca="1">SUMIFS(OFFSET('BPC Data'!$F:$F,0,Summary!L$2),'BPC Data'!$E:$E,Summary!$D450,'BPC Data'!$B:$B,Summary!$C450)</f>
        <v>0</v>
      </c>
      <c r="M450" s="18">
        <f ca="1">SUMIFS(OFFSET('BPC Data'!$F:$F,0,Summary!M$2),'BPC Data'!$E:$E,Summary!$D450,'BPC Data'!$B:$B,Summary!$C450)</f>
        <v>0</v>
      </c>
      <c r="N450" s="26">
        <f t="shared" ca="1" si="52"/>
        <v>0</v>
      </c>
    </row>
    <row r="451" spans="1:14" s="16" customFormat="1" hidden="1" outlineLevel="1">
      <c r="A451" s="16">
        <f t="shared" ref="A451:A459" si="59">IF(AND(F451&lt;&gt;"",D451=""),A450+1,A450)</f>
        <v>41</v>
      </c>
      <c r="C451">
        <f>$F449</f>
        <v>0</v>
      </c>
      <c r="D451" s="3" t="str">
        <f t="shared" si="54"/>
        <v>A_BEDS_TOTAL - Total Available Beds</v>
      </c>
      <c r="F451" s="22" t="str">
        <f>_xll.EVDES(D451)</f>
        <v>Total Available Beds</v>
      </c>
      <c r="G451" s="18">
        <f ca="1">SUMIFS(OFFSET('BPC Data'!$F:$F,0,Summary!G$2),'BPC Data'!$E:$E,Summary!$D451,'BPC Data'!$B:$B,Summary!$C451)</f>
        <v>0</v>
      </c>
      <c r="H451" s="315">
        <f ca="1">SUMIFS(OFFSET('BPC Data'!$F:$F,0,Summary!H$2),'BPC Data'!$E:$E,Summary!$D451,'BPC Data'!$B:$B,Summary!$C451)</f>
        <v>0</v>
      </c>
      <c r="I451" s="18">
        <f ca="1">SUMIFS(OFFSET('BPC Data'!$F:$F,0,Summary!I$2),'BPC Data'!$E:$E,Summary!$D451,'BPC Data'!$B:$B,Summary!$C451)</f>
        <v>0</v>
      </c>
      <c r="J451" s="315">
        <f ca="1">SUMIFS(OFFSET('BPC Data'!$F:$F,0,Summary!J$2),'BPC Data'!$E:$E,Summary!$D451,'BPC Data'!$B:$B,Summary!$C451)</f>
        <v>0</v>
      </c>
      <c r="K451" s="18">
        <f ca="1">SUMIFS(OFFSET('BPC Data'!$F:$F,0,Summary!K$2),'BPC Data'!$E:$E,Summary!$D451,'BPC Data'!$B:$B,Summary!$C451)</f>
        <v>0</v>
      </c>
      <c r="L451" s="315">
        <f ca="1">SUMIFS(OFFSET('BPC Data'!$F:$F,0,Summary!L$2),'BPC Data'!$E:$E,Summary!$D451,'BPC Data'!$B:$B,Summary!$C451)</f>
        <v>0</v>
      </c>
      <c r="M451" s="18">
        <f ca="1">SUMIFS(OFFSET('BPC Data'!$F:$F,0,Summary!M$2),'BPC Data'!$E:$E,Summary!$D451,'BPC Data'!$B:$B,Summary!$C451)</f>
        <v>0</v>
      </c>
      <c r="N451" s="26">
        <f t="shared" ca="1" si="52"/>
        <v>0</v>
      </c>
    </row>
    <row r="452" spans="1:14" s="16" customFormat="1" hidden="1" outlineLevel="1">
      <c r="A452" s="16">
        <f t="shared" si="59"/>
        <v>41</v>
      </c>
      <c r="B452"/>
      <c r="C452">
        <f>$F449</f>
        <v>0</v>
      </c>
      <c r="D452" s="3" t="str">
        <f t="shared" si="54"/>
        <v>T_REVENUES - Total Tenant Revenues</v>
      </c>
      <c r="E452"/>
      <c r="F452" s="22" t="str">
        <f>_xll.EVDES(D452)</f>
        <v>Total Tenant Revenues</v>
      </c>
      <c r="G452" s="18">
        <f ca="1">SUMIFS(OFFSET('BPC Data'!$F:$F,0,Summary!G$2),'BPC Data'!$E:$E,Summary!$D452,'BPC Data'!$B:$B,Summary!$C452)</f>
        <v>0</v>
      </c>
      <c r="H452" s="315">
        <f ca="1">SUMIFS(OFFSET('BPC Data'!$F:$F,0,Summary!H$2),'BPC Data'!$E:$E,Summary!$D452,'BPC Data'!$B:$B,Summary!$C452)</f>
        <v>0</v>
      </c>
      <c r="I452" s="18">
        <f ca="1">SUMIFS(OFFSET('BPC Data'!$F:$F,0,Summary!I$2),'BPC Data'!$E:$E,Summary!$D452,'BPC Data'!$B:$B,Summary!$C452)</f>
        <v>0</v>
      </c>
      <c r="J452" s="315">
        <f ca="1">SUMIFS(OFFSET('BPC Data'!$F:$F,0,Summary!J$2),'BPC Data'!$E:$E,Summary!$D452,'BPC Data'!$B:$B,Summary!$C452)</f>
        <v>0</v>
      </c>
      <c r="K452" s="18">
        <f ca="1">SUMIFS(OFFSET('BPC Data'!$F:$F,0,Summary!K$2),'BPC Data'!$E:$E,Summary!$D452,'BPC Data'!$B:$B,Summary!$C452)</f>
        <v>0</v>
      </c>
      <c r="L452" s="315">
        <f ca="1">SUMIFS(OFFSET('BPC Data'!$F:$F,0,Summary!L$2),'BPC Data'!$E:$E,Summary!$D452,'BPC Data'!$B:$B,Summary!$C452)</f>
        <v>0</v>
      </c>
      <c r="M452" s="18">
        <f ca="1">SUMIFS(OFFSET('BPC Data'!$F:$F,0,Summary!M$2),'BPC Data'!$E:$E,Summary!$D452,'BPC Data'!$B:$B,Summary!$C452)</f>
        <v>0</v>
      </c>
      <c r="N452" s="26">
        <f t="shared" ca="1" si="52"/>
        <v>0</v>
      </c>
    </row>
    <row r="453" spans="1:14" s="16" customFormat="1" hidden="1" outlineLevel="1">
      <c r="A453" s="16">
        <f t="shared" si="59"/>
        <v>41</v>
      </c>
      <c r="B453"/>
      <c r="C453">
        <f>$F449</f>
        <v>0</v>
      </c>
      <c r="D453" s="3" t="str">
        <f t="shared" si="54"/>
        <v>T_OPEX - Tenant Operating Expenses</v>
      </c>
      <c r="E453"/>
      <c r="F453" s="22" t="str">
        <f>_xll.EVDES(D453)</f>
        <v>Tenant Operating Expenses</v>
      </c>
      <c r="G453" s="18">
        <f ca="1">SUMIFS(OFFSET('BPC Data'!$F:$F,0,Summary!G$2),'BPC Data'!$E:$E,Summary!$D453,'BPC Data'!$B:$B,Summary!$C453)</f>
        <v>0</v>
      </c>
      <c r="H453" s="315">
        <f ca="1">SUMIFS(OFFSET('BPC Data'!$F:$F,0,Summary!H$2),'BPC Data'!$E:$E,Summary!$D453,'BPC Data'!$B:$B,Summary!$C453)</f>
        <v>0</v>
      </c>
      <c r="I453" s="18">
        <f ca="1">SUMIFS(OFFSET('BPC Data'!$F:$F,0,Summary!I$2),'BPC Data'!$E:$E,Summary!$D453,'BPC Data'!$B:$B,Summary!$C453)</f>
        <v>0</v>
      </c>
      <c r="J453" s="315">
        <f ca="1">SUMIFS(OFFSET('BPC Data'!$F:$F,0,Summary!J$2),'BPC Data'!$E:$E,Summary!$D453,'BPC Data'!$B:$B,Summary!$C453)</f>
        <v>0</v>
      </c>
      <c r="K453" s="18">
        <f ca="1">SUMIFS(OFFSET('BPC Data'!$F:$F,0,Summary!K$2),'BPC Data'!$E:$E,Summary!$D453,'BPC Data'!$B:$B,Summary!$C453)</f>
        <v>0</v>
      </c>
      <c r="L453" s="315">
        <f ca="1">SUMIFS(OFFSET('BPC Data'!$F:$F,0,Summary!L$2),'BPC Data'!$E:$E,Summary!$D453,'BPC Data'!$B:$B,Summary!$C453)</f>
        <v>0</v>
      </c>
      <c r="M453" s="18">
        <f ca="1">SUMIFS(OFFSET('BPC Data'!$F:$F,0,Summary!M$2),'BPC Data'!$E:$E,Summary!$D453,'BPC Data'!$B:$B,Summary!$C453)</f>
        <v>0</v>
      </c>
      <c r="N453" s="26">
        <f t="shared" ca="1" si="52"/>
        <v>0</v>
      </c>
    </row>
    <row r="454" spans="1:14" s="16" customFormat="1" hidden="1" outlineLevel="1">
      <c r="A454" s="16">
        <f t="shared" si="59"/>
        <v>41</v>
      </c>
      <c r="B454"/>
      <c r="C454">
        <f>$F449</f>
        <v>0</v>
      </c>
      <c r="D454" s="3" t="str">
        <f t="shared" si="54"/>
        <v>T_BAD_DEBT - Tenant Bad Debt Expense</v>
      </c>
      <c r="E454"/>
      <c r="F454" s="22" t="str">
        <f>_xll.EVDES(D454)</f>
        <v>Tenant Bad Debt Expense</v>
      </c>
      <c r="G454" s="18">
        <f ca="1">SUMIFS(OFFSET('BPC Data'!$F:$F,0,Summary!G$2),'BPC Data'!$E:$E,Summary!$D454,'BPC Data'!$B:$B,Summary!$C454)</f>
        <v>0</v>
      </c>
      <c r="H454" s="315">
        <f ca="1">SUMIFS(OFFSET('BPC Data'!$F:$F,0,Summary!H$2),'BPC Data'!$E:$E,Summary!$D454,'BPC Data'!$B:$B,Summary!$C454)</f>
        <v>0</v>
      </c>
      <c r="I454" s="18">
        <f ca="1">SUMIFS(OFFSET('BPC Data'!$F:$F,0,Summary!I$2),'BPC Data'!$E:$E,Summary!$D454,'BPC Data'!$B:$B,Summary!$C454)</f>
        <v>0</v>
      </c>
      <c r="J454" s="315">
        <f ca="1">SUMIFS(OFFSET('BPC Data'!$F:$F,0,Summary!J$2),'BPC Data'!$E:$E,Summary!$D454,'BPC Data'!$B:$B,Summary!$C454)</f>
        <v>0</v>
      </c>
      <c r="K454" s="18">
        <f ca="1">SUMIFS(OFFSET('BPC Data'!$F:$F,0,Summary!K$2),'BPC Data'!$E:$E,Summary!$D454,'BPC Data'!$B:$B,Summary!$C454)</f>
        <v>0</v>
      </c>
      <c r="L454" s="315">
        <f ca="1">SUMIFS(OFFSET('BPC Data'!$F:$F,0,Summary!L$2),'BPC Data'!$E:$E,Summary!$D454,'BPC Data'!$B:$B,Summary!$C454)</f>
        <v>0</v>
      </c>
      <c r="M454" s="18">
        <f ca="1">SUMIFS(OFFSET('BPC Data'!$F:$F,0,Summary!M$2),'BPC Data'!$E:$E,Summary!$D454,'BPC Data'!$B:$B,Summary!$C454)</f>
        <v>0</v>
      </c>
      <c r="N454" s="26">
        <f t="shared" ca="1" si="52"/>
        <v>0</v>
      </c>
    </row>
    <row r="455" spans="1:14" s="16" customFormat="1" hidden="1" outlineLevel="1">
      <c r="A455" s="16">
        <f t="shared" si="59"/>
        <v>41</v>
      </c>
      <c r="B455"/>
      <c r="C455">
        <f>$F449</f>
        <v>0</v>
      </c>
      <c r="D455" s="2" t="str">
        <f t="shared" si="54"/>
        <v>T_EBITDARM - EBITDARM</v>
      </c>
      <c r="E455"/>
      <c r="F455" s="22" t="str">
        <f>_xll.EVDES(D455)</f>
        <v>EBITDARM</v>
      </c>
      <c r="G455" s="18">
        <f ca="1">SUMIFS(OFFSET('BPC Data'!$F:$F,0,Summary!G$2),'BPC Data'!$E:$E,Summary!$D455,'BPC Data'!$B:$B,Summary!$C455)</f>
        <v>0</v>
      </c>
      <c r="H455" s="315">
        <f ca="1">SUMIFS(OFFSET('BPC Data'!$F:$F,0,Summary!H$2),'BPC Data'!$E:$E,Summary!$D455,'BPC Data'!$B:$B,Summary!$C455)</f>
        <v>0</v>
      </c>
      <c r="I455" s="18">
        <f ca="1">SUMIFS(OFFSET('BPC Data'!$F:$F,0,Summary!I$2),'BPC Data'!$E:$E,Summary!$D455,'BPC Data'!$B:$B,Summary!$C455)</f>
        <v>0</v>
      </c>
      <c r="J455" s="315">
        <f ca="1">SUMIFS(OFFSET('BPC Data'!$F:$F,0,Summary!J$2),'BPC Data'!$E:$E,Summary!$D455,'BPC Data'!$B:$B,Summary!$C455)</f>
        <v>0</v>
      </c>
      <c r="K455" s="18">
        <f ca="1">SUMIFS(OFFSET('BPC Data'!$F:$F,0,Summary!K$2),'BPC Data'!$E:$E,Summary!$D455,'BPC Data'!$B:$B,Summary!$C455)</f>
        <v>0</v>
      </c>
      <c r="L455" s="315">
        <f ca="1">SUMIFS(OFFSET('BPC Data'!$F:$F,0,Summary!L$2),'BPC Data'!$E:$E,Summary!$D455,'BPC Data'!$B:$B,Summary!$C455)</f>
        <v>0</v>
      </c>
      <c r="M455" s="18">
        <f ca="1">SUMIFS(OFFSET('BPC Data'!$F:$F,0,Summary!M$2),'BPC Data'!$E:$E,Summary!$D455,'BPC Data'!$B:$B,Summary!$C455)</f>
        <v>0</v>
      </c>
      <c r="N455" s="26">
        <f t="shared" ca="1" si="52"/>
        <v>0</v>
      </c>
    </row>
    <row r="456" spans="1:14" s="16" customFormat="1" hidden="1" outlineLevel="1">
      <c r="A456" s="16">
        <f t="shared" si="59"/>
        <v>41</v>
      </c>
      <c r="B456"/>
      <c r="C456">
        <f>$F449</f>
        <v>0</v>
      </c>
      <c r="D456" s="2" t="str">
        <f t="shared" si="54"/>
        <v>T_MGMT_FEE - Tenant Management Fee - Actual</v>
      </c>
      <c r="E456"/>
      <c r="F456" s="22" t="str">
        <f>_xll.EVDES(D456)</f>
        <v>Tenant Management Fee - Actual</v>
      </c>
      <c r="G456" s="18">
        <f ca="1">SUMIFS(OFFSET('BPC Data'!$F:$F,0,Summary!G$2),'BPC Data'!$E:$E,Summary!$D456,'BPC Data'!$B:$B,Summary!$C456)</f>
        <v>0</v>
      </c>
      <c r="H456" s="315">
        <f ca="1">SUMIFS(OFFSET('BPC Data'!$F:$F,0,Summary!H$2),'BPC Data'!$E:$E,Summary!$D456,'BPC Data'!$B:$B,Summary!$C456)</f>
        <v>0</v>
      </c>
      <c r="I456" s="18">
        <f ca="1">SUMIFS(OFFSET('BPC Data'!$F:$F,0,Summary!I$2),'BPC Data'!$E:$E,Summary!$D456,'BPC Data'!$B:$B,Summary!$C456)</f>
        <v>0</v>
      </c>
      <c r="J456" s="315">
        <f ca="1">SUMIFS(OFFSET('BPC Data'!$F:$F,0,Summary!J$2),'BPC Data'!$E:$E,Summary!$D456,'BPC Data'!$B:$B,Summary!$C456)</f>
        <v>0</v>
      </c>
      <c r="K456" s="18">
        <f ca="1">SUMIFS(OFFSET('BPC Data'!$F:$F,0,Summary!K$2),'BPC Data'!$E:$E,Summary!$D456,'BPC Data'!$B:$B,Summary!$C456)</f>
        <v>0</v>
      </c>
      <c r="L456" s="315">
        <f ca="1">SUMIFS(OFFSET('BPC Data'!$F:$F,0,Summary!L$2),'BPC Data'!$E:$E,Summary!$D456,'BPC Data'!$B:$B,Summary!$C456)</f>
        <v>0</v>
      </c>
      <c r="M456" s="18">
        <f ca="1">SUMIFS(OFFSET('BPC Data'!$F:$F,0,Summary!M$2),'BPC Data'!$E:$E,Summary!$D456,'BPC Data'!$B:$B,Summary!$C456)</f>
        <v>0</v>
      </c>
      <c r="N456" s="26">
        <f t="shared" ca="1" si="52"/>
        <v>0</v>
      </c>
    </row>
    <row r="457" spans="1:14" s="16" customFormat="1" hidden="1" outlineLevel="1">
      <c r="A457" s="16">
        <f t="shared" si="59"/>
        <v>41</v>
      </c>
      <c r="B457"/>
      <c r="C457">
        <f>$F449</f>
        <v>0</v>
      </c>
      <c r="D457" s="1" t="str">
        <f t="shared" si="54"/>
        <v>T_EBITDAR - EBITDAR</v>
      </c>
      <c r="E457"/>
      <c r="F457" s="22" t="str">
        <f>_xll.EVDES(D457)</f>
        <v>EBITDAR</v>
      </c>
      <c r="G457" s="18">
        <f ca="1">SUMIFS(OFFSET('BPC Data'!$F:$F,0,Summary!G$2),'BPC Data'!$E:$E,Summary!$D457,'BPC Data'!$B:$B,Summary!$C457)</f>
        <v>0</v>
      </c>
      <c r="H457" s="315">
        <f ca="1">SUMIFS(OFFSET('BPC Data'!$F:$F,0,Summary!H$2),'BPC Data'!$E:$E,Summary!$D457,'BPC Data'!$B:$B,Summary!$C457)</f>
        <v>0</v>
      </c>
      <c r="I457" s="18">
        <f ca="1">SUMIFS(OFFSET('BPC Data'!$F:$F,0,Summary!I$2),'BPC Data'!$E:$E,Summary!$D457,'BPC Data'!$B:$B,Summary!$C457)</f>
        <v>0</v>
      </c>
      <c r="J457" s="315">
        <f ca="1">SUMIFS(OFFSET('BPC Data'!$F:$F,0,Summary!J$2),'BPC Data'!$E:$E,Summary!$D457,'BPC Data'!$B:$B,Summary!$C457)</f>
        <v>0</v>
      </c>
      <c r="K457" s="18">
        <f ca="1">SUMIFS(OFFSET('BPC Data'!$F:$F,0,Summary!K$2),'BPC Data'!$E:$E,Summary!$D457,'BPC Data'!$B:$B,Summary!$C457)</f>
        <v>0</v>
      </c>
      <c r="L457" s="315">
        <f ca="1">SUMIFS(OFFSET('BPC Data'!$F:$F,0,Summary!L$2),'BPC Data'!$E:$E,Summary!$D457,'BPC Data'!$B:$B,Summary!$C457)</f>
        <v>0</v>
      </c>
      <c r="M457" s="18">
        <f ca="1">SUMIFS(OFFSET('BPC Data'!$F:$F,0,Summary!M$2),'BPC Data'!$E:$E,Summary!$D457,'BPC Data'!$B:$B,Summary!$C457)</f>
        <v>0</v>
      </c>
      <c r="N457" s="26">
        <f t="shared" ca="1" si="52"/>
        <v>0</v>
      </c>
    </row>
    <row r="458" spans="1:14" s="16" customFormat="1" hidden="1" outlineLevel="1">
      <c r="A458" s="16">
        <f t="shared" si="59"/>
        <v>41</v>
      </c>
      <c r="B458"/>
      <c r="C458">
        <f>$F449</f>
        <v>0</v>
      </c>
      <c r="D458" s="1" t="str">
        <f t="shared" si="54"/>
        <v>T_RENT_EXP - Tenant Rent Expense</v>
      </c>
      <c r="E458"/>
      <c r="F458" s="22" t="str">
        <f>_xll.EVDES(D458)</f>
        <v>Tenant Rent Expense</v>
      </c>
      <c r="G458" s="18">
        <f ca="1">SUMIFS(OFFSET('BPC Data'!$F:$F,0,Summary!G$2),'BPC Data'!$E:$E,Summary!$D458,'BPC Data'!$B:$B,Summary!$C458)</f>
        <v>0</v>
      </c>
      <c r="H458" s="315">
        <f ca="1">SUMIFS(OFFSET('BPC Data'!$F:$F,0,Summary!H$2),'BPC Data'!$E:$E,Summary!$D458,'BPC Data'!$B:$B,Summary!$C458)</f>
        <v>0</v>
      </c>
      <c r="I458" s="18">
        <f ca="1">SUMIFS(OFFSET('BPC Data'!$F:$F,0,Summary!I$2),'BPC Data'!$E:$E,Summary!$D458,'BPC Data'!$B:$B,Summary!$C458)</f>
        <v>0</v>
      </c>
      <c r="J458" s="315">
        <f ca="1">SUMIFS(OFFSET('BPC Data'!$F:$F,0,Summary!J$2),'BPC Data'!$E:$E,Summary!$D458,'BPC Data'!$B:$B,Summary!$C458)</f>
        <v>0</v>
      </c>
      <c r="K458" s="18">
        <f ca="1">SUMIFS(OFFSET('BPC Data'!$F:$F,0,Summary!K$2),'BPC Data'!$E:$E,Summary!$D458,'BPC Data'!$B:$B,Summary!$C458)</f>
        <v>0</v>
      </c>
      <c r="L458" s="315">
        <f ca="1">SUMIFS(OFFSET('BPC Data'!$F:$F,0,Summary!L$2),'BPC Data'!$E:$E,Summary!$D458,'BPC Data'!$B:$B,Summary!$C458)</f>
        <v>0</v>
      </c>
      <c r="M458" s="18">
        <f ca="1">SUMIFS(OFFSET('BPC Data'!$F:$F,0,Summary!M$2),'BPC Data'!$E:$E,Summary!$D458,'BPC Data'!$B:$B,Summary!$C458)</f>
        <v>0</v>
      </c>
      <c r="N458" s="26">
        <f t="shared" ref="N458:N521" ca="1" si="60">SUM(M458)</f>
        <v>0</v>
      </c>
    </row>
    <row r="459" spans="1:14" s="16" customFormat="1" hidden="1" outlineLevel="1">
      <c r="A459" s="16">
        <f t="shared" si="59"/>
        <v>41</v>
      </c>
      <c r="B459"/>
      <c r="C459"/>
      <c r="D459" s="1" t="str">
        <f t="shared" si="54"/>
        <v>x</v>
      </c>
      <c r="E459"/>
      <c r="F459" s="22" t="s">
        <v>0</v>
      </c>
      <c r="G459" s="12">
        <f ca="1">SUMIFS(OFFSET('BPC Data'!$F:$F,0,Summary!G$2),'BPC Data'!$E:$E,Summary!$D459,'BPC Data'!$B:$B,Summary!$C459)</f>
        <v>0</v>
      </c>
      <c r="H459" s="316">
        <f ca="1">SUMIFS(OFFSET('BPC Data'!$F:$F,0,Summary!H$2),'BPC Data'!$E:$E,Summary!$D459,'BPC Data'!$B:$B,Summary!$C459)</f>
        <v>0</v>
      </c>
      <c r="I459" s="12">
        <f ca="1">SUMIFS(OFFSET('BPC Data'!$F:$F,0,Summary!I$2),'BPC Data'!$E:$E,Summary!$D459,'BPC Data'!$B:$B,Summary!$C459)</f>
        <v>0</v>
      </c>
      <c r="J459" s="316">
        <f ca="1">SUMIFS(OFFSET('BPC Data'!$F:$F,0,Summary!J$2),'BPC Data'!$E:$E,Summary!$D459,'BPC Data'!$B:$B,Summary!$C459)</f>
        <v>0</v>
      </c>
      <c r="K459" s="12">
        <f ca="1">SUMIFS(OFFSET('BPC Data'!$F:$F,0,Summary!K$2),'BPC Data'!$E:$E,Summary!$D459,'BPC Data'!$B:$B,Summary!$C459)</f>
        <v>0</v>
      </c>
      <c r="L459" s="316">
        <f ca="1">SUMIFS(OFFSET('BPC Data'!$F:$F,0,Summary!L$2),'BPC Data'!$E:$E,Summary!$D459,'BPC Data'!$B:$B,Summary!$C459)</f>
        <v>0</v>
      </c>
      <c r="M459" s="12">
        <f ca="1">SUMIFS(OFFSET('BPC Data'!$F:$F,0,Summary!M$2),'BPC Data'!$E:$E,Summary!$D459,'BPC Data'!$B:$B,Summary!$C459)</f>
        <v>0</v>
      </c>
      <c r="N459" s="26">
        <f t="shared" ca="1" si="60"/>
        <v>0</v>
      </c>
    </row>
    <row r="460" spans="1:14" s="16" customFormat="1" hidden="1" outlineLevel="1">
      <c r="A460" s="16">
        <f>IF(AND(D460&lt;&gt;"",C460=""),A459+1,A459)</f>
        <v>42</v>
      </c>
      <c r="B460" s="5"/>
      <c r="C460" s="5"/>
      <c r="D460" s="5" t="str">
        <f t="shared" si="54"/>
        <v>x</v>
      </c>
      <c r="E460" s="5"/>
      <c r="F460" s="21">
        <f>INDEX(PropertyList!$D:$D,MATCH(Summary!$A460,PropertyList!$C:$C,0))</f>
        <v>0</v>
      </c>
      <c r="G460" s="11">
        <f ca="1">SUMIFS(OFFSET('BPC Data'!$F:$F,0,Summary!G$2),'BPC Data'!$E:$E,Summary!$D460,'BPC Data'!$B:$B,Summary!$C460)</f>
        <v>0</v>
      </c>
      <c r="H460" s="314">
        <f ca="1">SUMIFS(OFFSET('BPC Data'!$F:$F,0,Summary!H$2),'BPC Data'!$E:$E,Summary!$D460,'BPC Data'!$B:$B,Summary!$C460)</f>
        <v>0</v>
      </c>
      <c r="I460" s="11">
        <f ca="1">SUMIFS(OFFSET('BPC Data'!$F:$F,0,Summary!I$2),'BPC Data'!$E:$E,Summary!$D460,'BPC Data'!$B:$B,Summary!$C460)</f>
        <v>0</v>
      </c>
      <c r="J460" s="314">
        <f ca="1">SUMIFS(OFFSET('BPC Data'!$F:$F,0,Summary!J$2),'BPC Data'!$E:$E,Summary!$D460,'BPC Data'!$B:$B,Summary!$C460)</f>
        <v>0</v>
      </c>
      <c r="K460" s="11">
        <f ca="1">SUMIFS(OFFSET('BPC Data'!$F:$F,0,Summary!K$2),'BPC Data'!$E:$E,Summary!$D460,'BPC Data'!$B:$B,Summary!$C460)</f>
        <v>0</v>
      </c>
      <c r="L460" s="314">
        <f ca="1">SUMIFS(OFFSET('BPC Data'!$F:$F,0,Summary!L$2),'BPC Data'!$E:$E,Summary!$D460,'BPC Data'!$B:$B,Summary!$C460)</f>
        <v>0</v>
      </c>
      <c r="M460" s="11">
        <f ca="1">SUMIFS(OFFSET('BPC Data'!$F:$F,0,Summary!M$2),'BPC Data'!$E:$E,Summary!$D460,'BPC Data'!$B:$B,Summary!$C460)</f>
        <v>0</v>
      </c>
      <c r="N460" s="26">
        <f t="shared" ca="1" si="60"/>
        <v>0</v>
      </c>
    </row>
    <row r="461" spans="1:14" s="16" customFormat="1" hidden="1" outlineLevel="1">
      <c r="A461" s="16">
        <f>IF(AND(F461&lt;&gt;"",D461=""),A460+1,A460)</f>
        <v>42</v>
      </c>
      <c r="C461">
        <f>$F460</f>
        <v>0</v>
      </c>
      <c r="D461" s="3" t="str">
        <f t="shared" si="54"/>
        <v>PAY_PAT_DAYS - Total Payor Patient Days</v>
      </c>
      <c r="F461" s="22" t="str">
        <f>_xll.EVDES(D461)</f>
        <v>Total Payor Patient Days</v>
      </c>
      <c r="G461" s="18">
        <f ca="1">SUMIFS(OFFSET('BPC Data'!$F:$F,0,Summary!G$2),'BPC Data'!$E:$E,Summary!$D461,'BPC Data'!$B:$B,Summary!$C461)</f>
        <v>0</v>
      </c>
      <c r="H461" s="315">
        <f ca="1">SUMIFS(OFFSET('BPC Data'!$F:$F,0,Summary!H$2),'BPC Data'!$E:$E,Summary!$D461,'BPC Data'!$B:$B,Summary!$C461)</f>
        <v>0</v>
      </c>
      <c r="I461" s="18">
        <f ca="1">SUMIFS(OFFSET('BPC Data'!$F:$F,0,Summary!I$2),'BPC Data'!$E:$E,Summary!$D461,'BPC Data'!$B:$B,Summary!$C461)</f>
        <v>0</v>
      </c>
      <c r="J461" s="315">
        <f ca="1">SUMIFS(OFFSET('BPC Data'!$F:$F,0,Summary!J$2),'BPC Data'!$E:$E,Summary!$D461,'BPC Data'!$B:$B,Summary!$C461)</f>
        <v>0</v>
      </c>
      <c r="K461" s="18">
        <f ca="1">SUMIFS(OFFSET('BPC Data'!$F:$F,0,Summary!K$2),'BPC Data'!$E:$E,Summary!$D461,'BPC Data'!$B:$B,Summary!$C461)</f>
        <v>0</v>
      </c>
      <c r="L461" s="315">
        <f ca="1">SUMIFS(OFFSET('BPC Data'!$F:$F,0,Summary!L$2),'BPC Data'!$E:$E,Summary!$D461,'BPC Data'!$B:$B,Summary!$C461)</f>
        <v>0</v>
      </c>
      <c r="M461" s="18">
        <f ca="1">SUMIFS(OFFSET('BPC Data'!$F:$F,0,Summary!M$2),'BPC Data'!$E:$E,Summary!$D461,'BPC Data'!$B:$B,Summary!$C461)</f>
        <v>0</v>
      </c>
      <c r="N461" s="26">
        <f t="shared" ca="1" si="60"/>
        <v>0</v>
      </c>
    </row>
    <row r="462" spans="1:14" s="16" customFormat="1" hidden="1" outlineLevel="1">
      <c r="A462" s="16">
        <f t="shared" ref="A462:A470" si="61">IF(AND(F462&lt;&gt;"",D462=""),A461+1,A461)</f>
        <v>42</v>
      </c>
      <c r="C462">
        <f>$F460</f>
        <v>0</v>
      </c>
      <c r="D462" s="3" t="str">
        <f t="shared" si="54"/>
        <v>A_BEDS_TOTAL - Total Available Beds</v>
      </c>
      <c r="F462" s="22" t="str">
        <f>_xll.EVDES(D462)</f>
        <v>Total Available Beds</v>
      </c>
      <c r="G462" s="18">
        <f ca="1">SUMIFS(OFFSET('BPC Data'!$F:$F,0,Summary!G$2),'BPC Data'!$E:$E,Summary!$D462,'BPC Data'!$B:$B,Summary!$C462)</f>
        <v>0</v>
      </c>
      <c r="H462" s="315">
        <f ca="1">SUMIFS(OFFSET('BPC Data'!$F:$F,0,Summary!H$2),'BPC Data'!$E:$E,Summary!$D462,'BPC Data'!$B:$B,Summary!$C462)</f>
        <v>0</v>
      </c>
      <c r="I462" s="18">
        <f ca="1">SUMIFS(OFFSET('BPC Data'!$F:$F,0,Summary!I$2),'BPC Data'!$E:$E,Summary!$D462,'BPC Data'!$B:$B,Summary!$C462)</f>
        <v>0</v>
      </c>
      <c r="J462" s="315">
        <f ca="1">SUMIFS(OFFSET('BPC Data'!$F:$F,0,Summary!J$2),'BPC Data'!$E:$E,Summary!$D462,'BPC Data'!$B:$B,Summary!$C462)</f>
        <v>0</v>
      </c>
      <c r="K462" s="18">
        <f ca="1">SUMIFS(OFFSET('BPC Data'!$F:$F,0,Summary!K$2),'BPC Data'!$E:$E,Summary!$D462,'BPC Data'!$B:$B,Summary!$C462)</f>
        <v>0</v>
      </c>
      <c r="L462" s="315">
        <f ca="1">SUMIFS(OFFSET('BPC Data'!$F:$F,0,Summary!L$2),'BPC Data'!$E:$E,Summary!$D462,'BPC Data'!$B:$B,Summary!$C462)</f>
        <v>0</v>
      </c>
      <c r="M462" s="18">
        <f ca="1">SUMIFS(OFFSET('BPC Data'!$F:$F,0,Summary!M$2),'BPC Data'!$E:$E,Summary!$D462,'BPC Data'!$B:$B,Summary!$C462)</f>
        <v>0</v>
      </c>
      <c r="N462" s="26">
        <f t="shared" ca="1" si="60"/>
        <v>0</v>
      </c>
    </row>
    <row r="463" spans="1:14" s="16" customFormat="1" hidden="1" outlineLevel="1">
      <c r="A463" s="16">
        <f t="shared" si="61"/>
        <v>42</v>
      </c>
      <c r="B463"/>
      <c r="C463">
        <f>$F460</f>
        <v>0</v>
      </c>
      <c r="D463" s="3" t="str">
        <f t="shared" si="54"/>
        <v>T_REVENUES - Total Tenant Revenues</v>
      </c>
      <c r="E463"/>
      <c r="F463" s="22" t="str">
        <f>_xll.EVDES(D463)</f>
        <v>Total Tenant Revenues</v>
      </c>
      <c r="G463" s="18">
        <f ca="1">SUMIFS(OFFSET('BPC Data'!$F:$F,0,Summary!G$2),'BPC Data'!$E:$E,Summary!$D463,'BPC Data'!$B:$B,Summary!$C463)</f>
        <v>0</v>
      </c>
      <c r="H463" s="315">
        <f ca="1">SUMIFS(OFFSET('BPC Data'!$F:$F,0,Summary!H$2),'BPC Data'!$E:$E,Summary!$D463,'BPC Data'!$B:$B,Summary!$C463)</f>
        <v>0</v>
      </c>
      <c r="I463" s="18">
        <f ca="1">SUMIFS(OFFSET('BPC Data'!$F:$F,0,Summary!I$2),'BPC Data'!$E:$E,Summary!$D463,'BPC Data'!$B:$B,Summary!$C463)</f>
        <v>0</v>
      </c>
      <c r="J463" s="315">
        <f ca="1">SUMIFS(OFFSET('BPC Data'!$F:$F,0,Summary!J$2),'BPC Data'!$E:$E,Summary!$D463,'BPC Data'!$B:$B,Summary!$C463)</f>
        <v>0</v>
      </c>
      <c r="K463" s="18">
        <f ca="1">SUMIFS(OFFSET('BPC Data'!$F:$F,0,Summary!K$2),'BPC Data'!$E:$E,Summary!$D463,'BPC Data'!$B:$B,Summary!$C463)</f>
        <v>0</v>
      </c>
      <c r="L463" s="315">
        <f ca="1">SUMIFS(OFFSET('BPC Data'!$F:$F,0,Summary!L$2),'BPC Data'!$E:$E,Summary!$D463,'BPC Data'!$B:$B,Summary!$C463)</f>
        <v>0</v>
      </c>
      <c r="M463" s="18">
        <f ca="1">SUMIFS(OFFSET('BPC Data'!$F:$F,0,Summary!M$2),'BPC Data'!$E:$E,Summary!$D463,'BPC Data'!$B:$B,Summary!$C463)</f>
        <v>0</v>
      </c>
      <c r="N463" s="26">
        <f t="shared" ca="1" si="60"/>
        <v>0</v>
      </c>
    </row>
    <row r="464" spans="1:14" s="16" customFormat="1" hidden="1" outlineLevel="1">
      <c r="A464" s="16">
        <f t="shared" si="61"/>
        <v>42</v>
      </c>
      <c r="B464"/>
      <c r="C464">
        <f>$F460</f>
        <v>0</v>
      </c>
      <c r="D464" s="3" t="str">
        <f t="shared" si="54"/>
        <v>T_OPEX - Tenant Operating Expenses</v>
      </c>
      <c r="E464"/>
      <c r="F464" s="22" t="str">
        <f>_xll.EVDES(D464)</f>
        <v>Tenant Operating Expenses</v>
      </c>
      <c r="G464" s="18">
        <f ca="1">SUMIFS(OFFSET('BPC Data'!$F:$F,0,Summary!G$2),'BPC Data'!$E:$E,Summary!$D464,'BPC Data'!$B:$B,Summary!$C464)</f>
        <v>0</v>
      </c>
      <c r="H464" s="315">
        <f ca="1">SUMIFS(OFFSET('BPC Data'!$F:$F,0,Summary!H$2),'BPC Data'!$E:$E,Summary!$D464,'BPC Data'!$B:$B,Summary!$C464)</f>
        <v>0</v>
      </c>
      <c r="I464" s="18">
        <f ca="1">SUMIFS(OFFSET('BPC Data'!$F:$F,0,Summary!I$2),'BPC Data'!$E:$E,Summary!$D464,'BPC Data'!$B:$B,Summary!$C464)</f>
        <v>0</v>
      </c>
      <c r="J464" s="315">
        <f ca="1">SUMIFS(OFFSET('BPC Data'!$F:$F,0,Summary!J$2),'BPC Data'!$E:$E,Summary!$D464,'BPC Data'!$B:$B,Summary!$C464)</f>
        <v>0</v>
      </c>
      <c r="K464" s="18">
        <f ca="1">SUMIFS(OFFSET('BPC Data'!$F:$F,0,Summary!K$2),'BPC Data'!$E:$E,Summary!$D464,'BPC Data'!$B:$B,Summary!$C464)</f>
        <v>0</v>
      </c>
      <c r="L464" s="315">
        <f ca="1">SUMIFS(OFFSET('BPC Data'!$F:$F,0,Summary!L$2),'BPC Data'!$E:$E,Summary!$D464,'BPC Data'!$B:$B,Summary!$C464)</f>
        <v>0</v>
      </c>
      <c r="M464" s="18">
        <f ca="1">SUMIFS(OFFSET('BPC Data'!$F:$F,0,Summary!M$2),'BPC Data'!$E:$E,Summary!$D464,'BPC Data'!$B:$B,Summary!$C464)</f>
        <v>0</v>
      </c>
      <c r="N464" s="26">
        <f t="shared" ca="1" si="60"/>
        <v>0</v>
      </c>
    </row>
    <row r="465" spans="1:14" s="16" customFormat="1" hidden="1" outlineLevel="1">
      <c r="A465" s="16">
        <f t="shared" si="61"/>
        <v>42</v>
      </c>
      <c r="B465"/>
      <c r="C465">
        <f>$F460</f>
        <v>0</v>
      </c>
      <c r="D465" s="3" t="str">
        <f t="shared" si="54"/>
        <v>T_BAD_DEBT - Tenant Bad Debt Expense</v>
      </c>
      <c r="E465"/>
      <c r="F465" s="22" t="str">
        <f>_xll.EVDES(D465)</f>
        <v>Tenant Bad Debt Expense</v>
      </c>
      <c r="G465" s="18">
        <f ca="1">SUMIFS(OFFSET('BPC Data'!$F:$F,0,Summary!G$2),'BPC Data'!$E:$E,Summary!$D465,'BPC Data'!$B:$B,Summary!$C465)</f>
        <v>0</v>
      </c>
      <c r="H465" s="315">
        <f ca="1">SUMIFS(OFFSET('BPC Data'!$F:$F,0,Summary!H$2),'BPC Data'!$E:$E,Summary!$D465,'BPC Data'!$B:$B,Summary!$C465)</f>
        <v>0</v>
      </c>
      <c r="I465" s="18">
        <f ca="1">SUMIFS(OFFSET('BPC Data'!$F:$F,0,Summary!I$2),'BPC Data'!$E:$E,Summary!$D465,'BPC Data'!$B:$B,Summary!$C465)</f>
        <v>0</v>
      </c>
      <c r="J465" s="315">
        <f ca="1">SUMIFS(OFFSET('BPC Data'!$F:$F,0,Summary!J$2),'BPC Data'!$E:$E,Summary!$D465,'BPC Data'!$B:$B,Summary!$C465)</f>
        <v>0</v>
      </c>
      <c r="K465" s="18">
        <f ca="1">SUMIFS(OFFSET('BPC Data'!$F:$F,0,Summary!K$2),'BPC Data'!$E:$E,Summary!$D465,'BPC Data'!$B:$B,Summary!$C465)</f>
        <v>0</v>
      </c>
      <c r="L465" s="315">
        <f ca="1">SUMIFS(OFFSET('BPC Data'!$F:$F,0,Summary!L$2),'BPC Data'!$E:$E,Summary!$D465,'BPC Data'!$B:$B,Summary!$C465)</f>
        <v>0</v>
      </c>
      <c r="M465" s="18">
        <f ca="1">SUMIFS(OFFSET('BPC Data'!$F:$F,0,Summary!M$2),'BPC Data'!$E:$E,Summary!$D465,'BPC Data'!$B:$B,Summary!$C465)</f>
        <v>0</v>
      </c>
      <c r="N465" s="26">
        <f t="shared" ca="1" si="60"/>
        <v>0</v>
      </c>
    </row>
    <row r="466" spans="1:14" s="16" customFormat="1" hidden="1" outlineLevel="1">
      <c r="A466" s="16">
        <f t="shared" si="61"/>
        <v>42</v>
      </c>
      <c r="B466"/>
      <c r="C466">
        <f>$F460</f>
        <v>0</v>
      </c>
      <c r="D466" s="2" t="str">
        <f t="shared" si="54"/>
        <v>T_EBITDARM - EBITDARM</v>
      </c>
      <c r="E466"/>
      <c r="F466" s="22" t="str">
        <f>_xll.EVDES(D466)</f>
        <v>EBITDARM</v>
      </c>
      <c r="G466" s="18">
        <f ca="1">SUMIFS(OFFSET('BPC Data'!$F:$F,0,Summary!G$2),'BPC Data'!$E:$E,Summary!$D466,'BPC Data'!$B:$B,Summary!$C466)</f>
        <v>0</v>
      </c>
      <c r="H466" s="315">
        <f ca="1">SUMIFS(OFFSET('BPC Data'!$F:$F,0,Summary!H$2),'BPC Data'!$E:$E,Summary!$D466,'BPC Data'!$B:$B,Summary!$C466)</f>
        <v>0</v>
      </c>
      <c r="I466" s="18">
        <f ca="1">SUMIFS(OFFSET('BPC Data'!$F:$F,0,Summary!I$2),'BPC Data'!$E:$E,Summary!$D466,'BPC Data'!$B:$B,Summary!$C466)</f>
        <v>0</v>
      </c>
      <c r="J466" s="315">
        <f ca="1">SUMIFS(OFFSET('BPC Data'!$F:$F,0,Summary!J$2),'BPC Data'!$E:$E,Summary!$D466,'BPC Data'!$B:$B,Summary!$C466)</f>
        <v>0</v>
      </c>
      <c r="K466" s="18">
        <f ca="1">SUMIFS(OFFSET('BPC Data'!$F:$F,0,Summary!K$2),'BPC Data'!$E:$E,Summary!$D466,'BPC Data'!$B:$B,Summary!$C466)</f>
        <v>0</v>
      </c>
      <c r="L466" s="315">
        <f ca="1">SUMIFS(OFFSET('BPC Data'!$F:$F,0,Summary!L$2),'BPC Data'!$E:$E,Summary!$D466,'BPC Data'!$B:$B,Summary!$C466)</f>
        <v>0</v>
      </c>
      <c r="M466" s="18">
        <f ca="1">SUMIFS(OFFSET('BPC Data'!$F:$F,0,Summary!M$2),'BPC Data'!$E:$E,Summary!$D466,'BPC Data'!$B:$B,Summary!$C466)</f>
        <v>0</v>
      </c>
      <c r="N466" s="26">
        <f t="shared" ca="1" si="60"/>
        <v>0</v>
      </c>
    </row>
    <row r="467" spans="1:14" s="16" customFormat="1" hidden="1" outlineLevel="1">
      <c r="A467" s="16">
        <f t="shared" si="61"/>
        <v>42</v>
      </c>
      <c r="B467"/>
      <c r="C467">
        <f>$F460</f>
        <v>0</v>
      </c>
      <c r="D467" s="2" t="str">
        <f t="shared" si="54"/>
        <v>T_MGMT_FEE - Tenant Management Fee - Actual</v>
      </c>
      <c r="E467"/>
      <c r="F467" s="22" t="str">
        <f>_xll.EVDES(D467)</f>
        <v>Tenant Management Fee - Actual</v>
      </c>
      <c r="G467" s="18">
        <f ca="1">SUMIFS(OFFSET('BPC Data'!$F:$F,0,Summary!G$2),'BPC Data'!$E:$E,Summary!$D467,'BPC Data'!$B:$B,Summary!$C467)</f>
        <v>0</v>
      </c>
      <c r="H467" s="315">
        <f ca="1">SUMIFS(OFFSET('BPC Data'!$F:$F,0,Summary!H$2),'BPC Data'!$E:$E,Summary!$D467,'BPC Data'!$B:$B,Summary!$C467)</f>
        <v>0</v>
      </c>
      <c r="I467" s="18">
        <f ca="1">SUMIFS(OFFSET('BPC Data'!$F:$F,0,Summary!I$2),'BPC Data'!$E:$E,Summary!$D467,'BPC Data'!$B:$B,Summary!$C467)</f>
        <v>0</v>
      </c>
      <c r="J467" s="315">
        <f ca="1">SUMIFS(OFFSET('BPC Data'!$F:$F,0,Summary!J$2),'BPC Data'!$E:$E,Summary!$D467,'BPC Data'!$B:$B,Summary!$C467)</f>
        <v>0</v>
      </c>
      <c r="K467" s="18">
        <f ca="1">SUMIFS(OFFSET('BPC Data'!$F:$F,0,Summary!K$2),'BPC Data'!$E:$E,Summary!$D467,'BPC Data'!$B:$B,Summary!$C467)</f>
        <v>0</v>
      </c>
      <c r="L467" s="315">
        <f ca="1">SUMIFS(OFFSET('BPC Data'!$F:$F,0,Summary!L$2),'BPC Data'!$E:$E,Summary!$D467,'BPC Data'!$B:$B,Summary!$C467)</f>
        <v>0</v>
      </c>
      <c r="M467" s="18">
        <f ca="1">SUMIFS(OFFSET('BPC Data'!$F:$F,0,Summary!M$2),'BPC Data'!$E:$E,Summary!$D467,'BPC Data'!$B:$B,Summary!$C467)</f>
        <v>0</v>
      </c>
      <c r="N467" s="26">
        <f t="shared" ca="1" si="60"/>
        <v>0</v>
      </c>
    </row>
    <row r="468" spans="1:14" s="16" customFormat="1" hidden="1" outlineLevel="1">
      <c r="A468" s="16">
        <f t="shared" si="61"/>
        <v>42</v>
      </c>
      <c r="B468"/>
      <c r="C468">
        <f>$F460</f>
        <v>0</v>
      </c>
      <c r="D468" s="1" t="str">
        <f t="shared" si="54"/>
        <v>T_EBITDAR - EBITDAR</v>
      </c>
      <c r="E468"/>
      <c r="F468" s="22" t="str">
        <f>_xll.EVDES(D468)</f>
        <v>EBITDAR</v>
      </c>
      <c r="G468" s="18">
        <f ca="1">SUMIFS(OFFSET('BPC Data'!$F:$F,0,Summary!G$2),'BPC Data'!$E:$E,Summary!$D468,'BPC Data'!$B:$B,Summary!$C468)</f>
        <v>0</v>
      </c>
      <c r="H468" s="315">
        <f ca="1">SUMIFS(OFFSET('BPC Data'!$F:$F,0,Summary!H$2),'BPC Data'!$E:$E,Summary!$D468,'BPC Data'!$B:$B,Summary!$C468)</f>
        <v>0</v>
      </c>
      <c r="I468" s="18">
        <f ca="1">SUMIFS(OFFSET('BPC Data'!$F:$F,0,Summary!I$2),'BPC Data'!$E:$E,Summary!$D468,'BPC Data'!$B:$B,Summary!$C468)</f>
        <v>0</v>
      </c>
      <c r="J468" s="315">
        <f ca="1">SUMIFS(OFFSET('BPC Data'!$F:$F,0,Summary!J$2),'BPC Data'!$E:$E,Summary!$D468,'BPC Data'!$B:$B,Summary!$C468)</f>
        <v>0</v>
      </c>
      <c r="K468" s="18">
        <f ca="1">SUMIFS(OFFSET('BPC Data'!$F:$F,0,Summary!K$2),'BPC Data'!$E:$E,Summary!$D468,'BPC Data'!$B:$B,Summary!$C468)</f>
        <v>0</v>
      </c>
      <c r="L468" s="315">
        <f ca="1">SUMIFS(OFFSET('BPC Data'!$F:$F,0,Summary!L$2),'BPC Data'!$E:$E,Summary!$D468,'BPC Data'!$B:$B,Summary!$C468)</f>
        <v>0</v>
      </c>
      <c r="M468" s="18">
        <f ca="1">SUMIFS(OFFSET('BPC Data'!$F:$F,0,Summary!M$2),'BPC Data'!$E:$E,Summary!$D468,'BPC Data'!$B:$B,Summary!$C468)</f>
        <v>0</v>
      </c>
      <c r="N468" s="26">
        <f t="shared" ca="1" si="60"/>
        <v>0</v>
      </c>
    </row>
    <row r="469" spans="1:14" s="16" customFormat="1" hidden="1" outlineLevel="1">
      <c r="A469" s="16">
        <f t="shared" si="61"/>
        <v>42</v>
      </c>
      <c r="B469"/>
      <c r="C469">
        <f>$F460</f>
        <v>0</v>
      </c>
      <c r="D469" s="1" t="str">
        <f t="shared" si="54"/>
        <v>T_RENT_EXP - Tenant Rent Expense</v>
      </c>
      <c r="E469"/>
      <c r="F469" s="22" t="str">
        <f>_xll.EVDES(D469)</f>
        <v>Tenant Rent Expense</v>
      </c>
      <c r="G469" s="18">
        <f ca="1">SUMIFS(OFFSET('BPC Data'!$F:$F,0,Summary!G$2),'BPC Data'!$E:$E,Summary!$D469,'BPC Data'!$B:$B,Summary!$C469)</f>
        <v>0</v>
      </c>
      <c r="H469" s="315">
        <f ca="1">SUMIFS(OFFSET('BPC Data'!$F:$F,0,Summary!H$2),'BPC Data'!$E:$E,Summary!$D469,'BPC Data'!$B:$B,Summary!$C469)</f>
        <v>0</v>
      </c>
      <c r="I469" s="18">
        <f ca="1">SUMIFS(OFFSET('BPC Data'!$F:$F,0,Summary!I$2),'BPC Data'!$E:$E,Summary!$D469,'BPC Data'!$B:$B,Summary!$C469)</f>
        <v>0</v>
      </c>
      <c r="J469" s="315">
        <f ca="1">SUMIFS(OFFSET('BPC Data'!$F:$F,0,Summary!J$2),'BPC Data'!$E:$E,Summary!$D469,'BPC Data'!$B:$B,Summary!$C469)</f>
        <v>0</v>
      </c>
      <c r="K469" s="18">
        <f ca="1">SUMIFS(OFFSET('BPC Data'!$F:$F,0,Summary!K$2),'BPC Data'!$E:$E,Summary!$D469,'BPC Data'!$B:$B,Summary!$C469)</f>
        <v>0</v>
      </c>
      <c r="L469" s="315">
        <f ca="1">SUMIFS(OFFSET('BPC Data'!$F:$F,0,Summary!L$2),'BPC Data'!$E:$E,Summary!$D469,'BPC Data'!$B:$B,Summary!$C469)</f>
        <v>0</v>
      </c>
      <c r="M469" s="18">
        <f ca="1">SUMIFS(OFFSET('BPC Data'!$F:$F,0,Summary!M$2),'BPC Data'!$E:$E,Summary!$D469,'BPC Data'!$B:$B,Summary!$C469)</f>
        <v>0</v>
      </c>
      <c r="N469" s="26">
        <f t="shared" ca="1" si="60"/>
        <v>0</v>
      </c>
    </row>
    <row r="470" spans="1:14" s="16" customFormat="1" hidden="1" outlineLevel="1">
      <c r="A470" s="16">
        <f t="shared" si="61"/>
        <v>42</v>
      </c>
      <c r="B470"/>
      <c r="C470"/>
      <c r="D470" s="1" t="str">
        <f t="shared" ref="D470:D533" si="62">$D459</f>
        <v>x</v>
      </c>
      <c r="E470"/>
      <c r="F470" s="22" t="s">
        <v>0</v>
      </c>
      <c r="G470" s="12">
        <f ca="1">SUMIFS(OFFSET('BPC Data'!$F:$F,0,Summary!G$2),'BPC Data'!$E:$E,Summary!$D470,'BPC Data'!$B:$B,Summary!$C470)</f>
        <v>0</v>
      </c>
      <c r="H470" s="316">
        <f ca="1">SUMIFS(OFFSET('BPC Data'!$F:$F,0,Summary!H$2),'BPC Data'!$E:$E,Summary!$D470,'BPC Data'!$B:$B,Summary!$C470)</f>
        <v>0</v>
      </c>
      <c r="I470" s="12">
        <f ca="1">SUMIFS(OFFSET('BPC Data'!$F:$F,0,Summary!I$2),'BPC Data'!$E:$E,Summary!$D470,'BPC Data'!$B:$B,Summary!$C470)</f>
        <v>0</v>
      </c>
      <c r="J470" s="316">
        <f ca="1">SUMIFS(OFFSET('BPC Data'!$F:$F,0,Summary!J$2),'BPC Data'!$E:$E,Summary!$D470,'BPC Data'!$B:$B,Summary!$C470)</f>
        <v>0</v>
      </c>
      <c r="K470" s="12">
        <f ca="1">SUMIFS(OFFSET('BPC Data'!$F:$F,0,Summary!K$2),'BPC Data'!$E:$E,Summary!$D470,'BPC Data'!$B:$B,Summary!$C470)</f>
        <v>0</v>
      </c>
      <c r="L470" s="316">
        <f ca="1">SUMIFS(OFFSET('BPC Data'!$F:$F,0,Summary!L$2),'BPC Data'!$E:$E,Summary!$D470,'BPC Data'!$B:$B,Summary!$C470)</f>
        <v>0</v>
      </c>
      <c r="M470" s="12">
        <f ca="1">SUMIFS(OFFSET('BPC Data'!$F:$F,0,Summary!M$2),'BPC Data'!$E:$E,Summary!$D470,'BPC Data'!$B:$B,Summary!$C470)</f>
        <v>0</v>
      </c>
      <c r="N470" s="26">
        <f t="shared" ca="1" si="60"/>
        <v>0</v>
      </c>
    </row>
    <row r="471" spans="1:14" s="16" customFormat="1" hidden="1" outlineLevel="1">
      <c r="A471" s="16">
        <f>IF(AND(D471&lt;&gt;"",C471=""),A470+1,A470)</f>
        <v>43</v>
      </c>
      <c r="B471" s="5"/>
      <c r="C471" s="5"/>
      <c r="D471" s="5" t="str">
        <f t="shared" si="62"/>
        <v>x</v>
      </c>
      <c r="E471" s="5"/>
      <c r="F471" s="21">
        <f>INDEX(PropertyList!$D:$D,MATCH(Summary!$A471,PropertyList!$C:$C,0))</f>
        <v>0</v>
      </c>
      <c r="G471" s="11">
        <f ca="1">SUMIFS(OFFSET('BPC Data'!$F:$F,0,Summary!G$2),'BPC Data'!$E:$E,Summary!$D471,'BPC Data'!$B:$B,Summary!$C471)</f>
        <v>0</v>
      </c>
      <c r="H471" s="314">
        <f ca="1">SUMIFS(OFFSET('BPC Data'!$F:$F,0,Summary!H$2),'BPC Data'!$E:$E,Summary!$D471,'BPC Data'!$B:$B,Summary!$C471)</f>
        <v>0</v>
      </c>
      <c r="I471" s="11">
        <f ca="1">SUMIFS(OFFSET('BPC Data'!$F:$F,0,Summary!I$2),'BPC Data'!$E:$E,Summary!$D471,'BPC Data'!$B:$B,Summary!$C471)</f>
        <v>0</v>
      </c>
      <c r="J471" s="314">
        <f ca="1">SUMIFS(OFFSET('BPC Data'!$F:$F,0,Summary!J$2),'BPC Data'!$E:$E,Summary!$D471,'BPC Data'!$B:$B,Summary!$C471)</f>
        <v>0</v>
      </c>
      <c r="K471" s="11">
        <f ca="1">SUMIFS(OFFSET('BPC Data'!$F:$F,0,Summary!K$2),'BPC Data'!$E:$E,Summary!$D471,'BPC Data'!$B:$B,Summary!$C471)</f>
        <v>0</v>
      </c>
      <c r="L471" s="314">
        <f ca="1">SUMIFS(OFFSET('BPC Data'!$F:$F,0,Summary!L$2),'BPC Data'!$E:$E,Summary!$D471,'BPC Data'!$B:$B,Summary!$C471)</f>
        <v>0</v>
      </c>
      <c r="M471" s="11">
        <f ca="1">SUMIFS(OFFSET('BPC Data'!$F:$F,0,Summary!M$2),'BPC Data'!$E:$E,Summary!$D471,'BPC Data'!$B:$B,Summary!$C471)</f>
        <v>0</v>
      </c>
      <c r="N471" s="26">
        <f t="shared" ca="1" si="60"/>
        <v>0</v>
      </c>
    </row>
    <row r="472" spans="1:14" s="16" customFormat="1" hidden="1" outlineLevel="1">
      <c r="A472" s="16">
        <f>IF(AND(F472&lt;&gt;"",D472=""),A471+1,A471)</f>
        <v>43</v>
      </c>
      <c r="C472">
        <f>$F471</f>
        <v>0</v>
      </c>
      <c r="D472" s="3" t="str">
        <f t="shared" si="62"/>
        <v>PAY_PAT_DAYS - Total Payor Patient Days</v>
      </c>
      <c r="F472" s="22" t="str">
        <f>_xll.EVDES(D472)</f>
        <v>Total Payor Patient Days</v>
      </c>
      <c r="G472" s="18">
        <f ca="1">SUMIFS(OFFSET('BPC Data'!$F:$F,0,Summary!G$2),'BPC Data'!$E:$E,Summary!$D472,'BPC Data'!$B:$B,Summary!$C472)</f>
        <v>0</v>
      </c>
      <c r="H472" s="315">
        <f ca="1">SUMIFS(OFFSET('BPC Data'!$F:$F,0,Summary!H$2),'BPC Data'!$E:$E,Summary!$D472,'BPC Data'!$B:$B,Summary!$C472)</f>
        <v>0</v>
      </c>
      <c r="I472" s="18">
        <f ca="1">SUMIFS(OFFSET('BPC Data'!$F:$F,0,Summary!I$2),'BPC Data'!$E:$E,Summary!$D472,'BPC Data'!$B:$B,Summary!$C472)</f>
        <v>0</v>
      </c>
      <c r="J472" s="315">
        <f ca="1">SUMIFS(OFFSET('BPC Data'!$F:$F,0,Summary!J$2),'BPC Data'!$E:$E,Summary!$D472,'BPC Data'!$B:$B,Summary!$C472)</f>
        <v>0</v>
      </c>
      <c r="K472" s="18">
        <f ca="1">SUMIFS(OFFSET('BPC Data'!$F:$F,0,Summary!K$2),'BPC Data'!$E:$E,Summary!$D472,'BPC Data'!$B:$B,Summary!$C472)</f>
        <v>0</v>
      </c>
      <c r="L472" s="315">
        <f ca="1">SUMIFS(OFFSET('BPC Data'!$F:$F,0,Summary!L$2),'BPC Data'!$E:$E,Summary!$D472,'BPC Data'!$B:$B,Summary!$C472)</f>
        <v>0</v>
      </c>
      <c r="M472" s="18">
        <f ca="1">SUMIFS(OFFSET('BPC Data'!$F:$F,0,Summary!M$2),'BPC Data'!$E:$E,Summary!$D472,'BPC Data'!$B:$B,Summary!$C472)</f>
        <v>0</v>
      </c>
      <c r="N472" s="26">
        <f t="shared" ca="1" si="60"/>
        <v>0</v>
      </c>
    </row>
    <row r="473" spans="1:14" s="16" customFormat="1" hidden="1" outlineLevel="1">
      <c r="A473" s="16">
        <f t="shared" ref="A473:A481" si="63">IF(AND(F473&lt;&gt;"",D473=""),A472+1,A472)</f>
        <v>43</v>
      </c>
      <c r="C473">
        <f>$F471</f>
        <v>0</v>
      </c>
      <c r="D473" s="3" t="str">
        <f t="shared" si="62"/>
        <v>A_BEDS_TOTAL - Total Available Beds</v>
      </c>
      <c r="F473" s="22" t="str">
        <f>_xll.EVDES(D473)</f>
        <v>Total Available Beds</v>
      </c>
      <c r="G473" s="18">
        <f ca="1">SUMIFS(OFFSET('BPC Data'!$F:$F,0,Summary!G$2),'BPC Data'!$E:$E,Summary!$D473,'BPC Data'!$B:$B,Summary!$C473)</f>
        <v>0</v>
      </c>
      <c r="H473" s="315">
        <f ca="1">SUMIFS(OFFSET('BPC Data'!$F:$F,0,Summary!H$2),'BPC Data'!$E:$E,Summary!$D473,'BPC Data'!$B:$B,Summary!$C473)</f>
        <v>0</v>
      </c>
      <c r="I473" s="18">
        <f ca="1">SUMIFS(OFFSET('BPC Data'!$F:$F,0,Summary!I$2),'BPC Data'!$E:$E,Summary!$D473,'BPC Data'!$B:$B,Summary!$C473)</f>
        <v>0</v>
      </c>
      <c r="J473" s="315">
        <f ca="1">SUMIFS(OFFSET('BPC Data'!$F:$F,0,Summary!J$2),'BPC Data'!$E:$E,Summary!$D473,'BPC Data'!$B:$B,Summary!$C473)</f>
        <v>0</v>
      </c>
      <c r="K473" s="18">
        <f ca="1">SUMIFS(OFFSET('BPC Data'!$F:$F,0,Summary!K$2),'BPC Data'!$E:$E,Summary!$D473,'BPC Data'!$B:$B,Summary!$C473)</f>
        <v>0</v>
      </c>
      <c r="L473" s="315">
        <f ca="1">SUMIFS(OFFSET('BPC Data'!$F:$F,0,Summary!L$2),'BPC Data'!$E:$E,Summary!$D473,'BPC Data'!$B:$B,Summary!$C473)</f>
        <v>0</v>
      </c>
      <c r="M473" s="18">
        <f ca="1">SUMIFS(OFFSET('BPC Data'!$F:$F,0,Summary!M$2),'BPC Data'!$E:$E,Summary!$D473,'BPC Data'!$B:$B,Summary!$C473)</f>
        <v>0</v>
      </c>
      <c r="N473" s="26">
        <f t="shared" ca="1" si="60"/>
        <v>0</v>
      </c>
    </row>
    <row r="474" spans="1:14" s="16" customFormat="1" hidden="1" outlineLevel="1">
      <c r="A474" s="16">
        <f t="shared" si="63"/>
        <v>43</v>
      </c>
      <c r="B474"/>
      <c r="C474">
        <f>$F471</f>
        <v>0</v>
      </c>
      <c r="D474" s="3" t="str">
        <f t="shared" si="62"/>
        <v>T_REVENUES - Total Tenant Revenues</v>
      </c>
      <c r="E474"/>
      <c r="F474" s="22" t="str">
        <f>_xll.EVDES(D474)</f>
        <v>Total Tenant Revenues</v>
      </c>
      <c r="G474" s="18">
        <f ca="1">SUMIFS(OFFSET('BPC Data'!$F:$F,0,Summary!G$2),'BPC Data'!$E:$E,Summary!$D474,'BPC Data'!$B:$B,Summary!$C474)</f>
        <v>0</v>
      </c>
      <c r="H474" s="315">
        <f ca="1">SUMIFS(OFFSET('BPC Data'!$F:$F,0,Summary!H$2),'BPC Data'!$E:$E,Summary!$D474,'BPC Data'!$B:$B,Summary!$C474)</f>
        <v>0</v>
      </c>
      <c r="I474" s="18">
        <f ca="1">SUMIFS(OFFSET('BPC Data'!$F:$F,0,Summary!I$2),'BPC Data'!$E:$E,Summary!$D474,'BPC Data'!$B:$B,Summary!$C474)</f>
        <v>0</v>
      </c>
      <c r="J474" s="315">
        <f ca="1">SUMIFS(OFFSET('BPC Data'!$F:$F,0,Summary!J$2),'BPC Data'!$E:$E,Summary!$D474,'BPC Data'!$B:$B,Summary!$C474)</f>
        <v>0</v>
      </c>
      <c r="K474" s="18">
        <f ca="1">SUMIFS(OFFSET('BPC Data'!$F:$F,0,Summary!K$2),'BPC Data'!$E:$E,Summary!$D474,'BPC Data'!$B:$B,Summary!$C474)</f>
        <v>0</v>
      </c>
      <c r="L474" s="315">
        <f ca="1">SUMIFS(OFFSET('BPC Data'!$F:$F,0,Summary!L$2),'BPC Data'!$E:$E,Summary!$D474,'BPC Data'!$B:$B,Summary!$C474)</f>
        <v>0</v>
      </c>
      <c r="M474" s="18">
        <f ca="1">SUMIFS(OFFSET('BPC Data'!$F:$F,0,Summary!M$2),'BPC Data'!$E:$E,Summary!$D474,'BPC Data'!$B:$B,Summary!$C474)</f>
        <v>0</v>
      </c>
      <c r="N474" s="26">
        <f t="shared" ca="1" si="60"/>
        <v>0</v>
      </c>
    </row>
    <row r="475" spans="1:14" s="16" customFormat="1" hidden="1" outlineLevel="1">
      <c r="A475" s="16">
        <f t="shared" si="63"/>
        <v>43</v>
      </c>
      <c r="B475"/>
      <c r="C475">
        <f>$F471</f>
        <v>0</v>
      </c>
      <c r="D475" s="3" t="str">
        <f t="shared" si="62"/>
        <v>T_OPEX - Tenant Operating Expenses</v>
      </c>
      <c r="E475"/>
      <c r="F475" s="22" t="str">
        <f>_xll.EVDES(D475)</f>
        <v>Tenant Operating Expenses</v>
      </c>
      <c r="G475" s="18">
        <f ca="1">SUMIFS(OFFSET('BPC Data'!$F:$F,0,Summary!G$2),'BPC Data'!$E:$E,Summary!$D475,'BPC Data'!$B:$B,Summary!$C475)</f>
        <v>0</v>
      </c>
      <c r="H475" s="315">
        <f ca="1">SUMIFS(OFFSET('BPC Data'!$F:$F,0,Summary!H$2),'BPC Data'!$E:$E,Summary!$D475,'BPC Data'!$B:$B,Summary!$C475)</f>
        <v>0</v>
      </c>
      <c r="I475" s="18">
        <f ca="1">SUMIFS(OFFSET('BPC Data'!$F:$F,0,Summary!I$2),'BPC Data'!$E:$E,Summary!$D475,'BPC Data'!$B:$B,Summary!$C475)</f>
        <v>0</v>
      </c>
      <c r="J475" s="315">
        <f ca="1">SUMIFS(OFFSET('BPC Data'!$F:$F,0,Summary!J$2),'BPC Data'!$E:$E,Summary!$D475,'BPC Data'!$B:$B,Summary!$C475)</f>
        <v>0</v>
      </c>
      <c r="K475" s="18">
        <f ca="1">SUMIFS(OFFSET('BPC Data'!$F:$F,0,Summary!K$2),'BPC Data'!$E:$E,Summary!$D475,'BPC Data'!$B:$B,Summary!$C475)</f>
        <v>0</v>
      </c>
      <c r="L475" s="315">
        <f ca="1">SUMIFS(OFFSET('BPC Data'!$F:$F,0,Summary!L$2),'BPC Data'!$E:$E,Summary!$D475,'BPC Data'!$B:$B,Summary!$C475)</f>
        <v>0</v>
      </c>
      <c r="M475" s="18">
        <f ca="1">SUMIFS(OFFSET('BPC Data'!$F:$F,0,Summary!M$2),'BPC Data'!$E:$E,Summary!$D475,'BPC Data'!$B:$B,Summary!$C475)</f>
        <v>0</v>
      </c>
      <c r="N475" s="26">
        <f t="shared" ca="1" si="60"/>
        <v>0</v>
      </c>
    </row>
    <row r="476" spans="1:14" s="16" customFormat="1" hidden="1" outlineLevel="1">
      <c r="A476" s="16">
        <f t="shared" si="63"/>
        <v>43</v>
      </c>
      <c r="B476"/>
      <c r="C476">
        <f>$F471</f>
        <v>0</v>
      </c>
      <c r="D476" s="3" t="str">
        <f t="shared" si="62"/>
        <v>T_BAD_DEBT - Tenant Bad Debt Expense</v>
      </c>
      <c r="E476"/>
      <c r="F476" s="22" t="str">
        <f>_xll.EVDES(D476)</f>
        <v>Tenant Bad Debt Expense</v>
      </c>
      <c r="G476" s="18">
        <f ca="1">SUMIFS(OFFSET('BPC Data'!$F:$F,0,Summary!G$2),'BPC Data'!$E:$E,Summary!$D476,'BPC Data'!$B:$B,Summary!$C476)</f>
        <v>0</v>
      </c>
      <c r="H476" s="315">
        <f ca="1">SUMIFS(OFFSET('BPC Data'!$F:$F,0,Summary!H$2),'BPC Data'!$E:$E,Summary!$D476,'BPC Data'!$B:$B,Summary!$C476)</f>
        <v>0</v>
      </c>
      <c r="I476" s="18">
        <f ca="1">SUMIFS(OFFSET('BPC Data'!$F:$F,0,Summary!I$2),'BPC Data'!$E:$E,Summary!$D476,'BPC Data'!$B:$B,Summary!$C476)</f>
        <v>0</v>
      </c>
      <c r="J476" s="315">
        <f ca="1">SUMIFS(OFFSET('BPC Data'!$F:$F,0,Summary!J$2),'BPC Data'!$E:$E,Summary!$D476,'BPC Data'!$B:$B,Summary!$C476)</f>
        <v>0</v>
      </c>
      <c r="K476" s="18">
        <f ca="1">SUMIFS(OFFSET('BPC Data'!$F:$F,0,Summary!K$2),'BPC Data'!$E:$E,Summary!$D476,'BPC Data'!$B:$B,Summary!$C476)</f>
        <v>0</v>
      </c>
      <c r="L476" s="315">
        <f ca="1">SUMIFS(OFFSET('BPC Data'!$F:$F,0,Summary!L$2),'BPC Data'!$E:$E,Summary!$D476,'BPC Data'!$B:$B,Summary!$C476)</f>
        <v>0</v>
      </c>
      <c r="M476" s="18">
        <f ca="1">SUMIFS(OFFSET('BPC Data'!$F:$F,0,Summary!M$2),'BPC Data'!$E:$E,Summary!$D476,'BPC Data'!$B:$B,Summary!$C476)</f>
        <v>0</v>
      </c>
      <c r="N476" s="26">
        <f t="shared" ca="1" si="60"/>
        <v>0</v>
      </c>
    </row>
    <row r="477" spans="1:14" s="16" customFormat="1" hidden="1" outlineLevel="1">
      <c r="A477" s="16">
        <f t="shared" si="63"/>
        <v>43</v>
      </c>
      <c r="B477"/>
      <c r="C477">
        <f>$F471</f>
        <v>0</v>
      </c>
      <c r="D477" s="2" t="str">
        <f t="shared" si="62"/>
        <v>T_EBITDARM - EBITDARM</v>
      </c>
      <c r="E477"/>
      <c r="F477" s="22" t="str">
        <f>_xll.EVDES(D477)</f>
        <v>EBITDARM</v>
      </c>
      <c r="G477" s="18">
        <f ca="1">SUMIFS(OFFSET('BPC Data'!$F:$F,0,Summary!G$2),'BPC Data'!$E:$E,Summary!$D477,'BPC Data'!$B:$B,Summary!$C477)</f>
        <v>0</v>
      </c>
      <c r="H477" s="315">
        <f ca="1">SUMIFS(OFFSET('BPC Data'!$F:$F,0,Summary!H$2),'BPC Data'!$E:$E,Summary!$D477,'BPC Data'!$B:$B,Summary!$C477)</f>
        <v>0</v>
      </c>
      <c r="I477" s="18">
        <f ca="1">SUMIFS(OFFSET('BPC Data'!$F:$F,0,Summary!I$2),'BPC Data'!$E:$E,Summary!$D477,'BPC Data'!$B:$B,Summary!$C477)</f>
        <v>0</v>
      </c>
      <c r="J477" s="315">
        <f ca="1">SUMIFS(OFFSET('BPC Data'!$F:$F,0,Summary!J$2),'BPC Data'!$E:$E,Summary!$D477,'BPC Data'!$B:$B,Summary!$C477)</f>
        <v>0</v>
      </c>
      <c r="K477" s="18">
        <f ca="1">SUMIFS(OFFSET('BPC Data'!$F:$F,0,Summary!K$2),'BPC Data'!$E:$E,Summary!$D477,'BPC Data'!$B:$B,Summary!$C477)</f>
        <v>0</v>
      </c>
      <c r="L477" s="315">
        <f ca="1">SUMIFS(OFFSET('BPC Data'!$F:$F,0,Summary!L$2),'BPC Data'!$E:$E,Summary!$D477,'BPC Data'!$B:$B,Summary!$C477)</f>
        <v>0</v>
      </c>
      <c r="M477" s="18">
        <f ca="1">SUMIFS(OFFSET('BPC Data'!$F:$F,0,Summary!M$2),'BPC Data'!$E:$E,Summary!$D477,'BPC Data'!$B:$B,Summary!$C477)</f>
        <v>0</v>
      </c>
      <c r="N477" s="26">
        <f t="shared" ca="1" si="60"/>
        <v>0</v>
      </c>
    </row>
    <row r="478" spans="1:14" s="16" customFormat="1" hidden="1" outlineLevel="1">
      <c r="A478" s="16">
        <f t="shared" si="63"/>
        <v>43</v>
      </c>
      <c r="B478"/>
      <c r="C478">
        <f>$F471</f>
        <v>0</v>
      </c>
      <c r="D478" s="2" t="str">
        <f t="shared" si="62"/>
        <v>T_MGMT_FEE - Tenant Management Fee - Actual</v>
      </c>
      <c r="E478"/>
      <c r="F478" s="22" t="str">
        <f>_xll.EVDES(D478)</f>
        <v>Tenant Management Fee - Actual</v>
      </c>
      <c r="G478" s="18">
        <f ca="1">SUMIFS(OFFSET('BPC Data'!$F:$F,0,Summary!G$2),'BPC Data'!$E:$E,Summary!$D478,'BPC Data'!$B:$B,Summary!$C478)</f>
        <v>0</v>
      </c>
      <c r="H478" s="315">
        <f ca="1">SUMIFS(OFFSET('BPC Data'!$F:$F,0,Summary!H$2),'BPC Data'!$E:$E,Summary!$D478,'BPC Data'!$B:$B,Summary!$C478)</f>
        <v>0</v>
      </c>
      <c r="I478" s="18">
        <f ca="1">SUMIFS(OFFSET('BPC Data'!$F:$F,0,Summary!I$2),'BPC Data'!$E:$E,Summary!$D478,'BPC Data'!$B:$B,Summary!$C478)</f>
        <v>0</v>
      </c>
      <c r="J478" s="315">
        <f ca="1">SUMIFS(OFFSET('BPC Data'!$F:$F,0,Summary!J$2),'BPC Data'!$E:$E,Summary!$D478,'BPC Data'!$B:$B,Summary!$C478)</f>
        <v>0</v>
      </c>
      <c r="K478" s="18">
        <f ca="1">SUMIFS(OFFSET('BPC Data'!$F:$F,0,Summary!K$2),'BPC Data'!$E:$E,Summary!$D478,'BPC Data'!$B:$B,Summary!$C478)</f>
        <v>0</v>
      </c>
      <c r="L478" s="315">
        <f ca="1">SUMIFS(OFFSET('BPC Data'!$F:$F,0,Summary!L$2),'BPC Data'!$E:$E,Summary!$D478,'BPC Data'!$B:$B,Summary!$C478)</f>
        <v>0</v>
      </c>
      <c r="M478" s="18">
        <f ca="1">SUMIFS(OFFSET('BPC Data'!$F:$F,0,Summary!M$2),'BPC Data'!$E:$E,Summary!$D478,'BPC Data'!$B:$B,Summary!$C478)</f>
        <v>0</v>
      </c>
      <c r="N478" s="26">
        <f t="shared" ca="1" si="60"/>
        <v>0</v>
      </c>
    </row>
    <row r="479" spans="1:14" s="16" customFormat="1" hidden="1" outlineLevel="1">
      <c r="A479" s="16">
        <f t="shared" si="63"/>
        <v>43</v>
      </c>
      <c r="B479"/>
      <c r="C479">
        <f>$F471</f>
        <v>0</v>
      </c>
      <c r="D479" s="1" t="str">
        <f t="shared" si="62"/>
        <v>T_EBITDAR - EBITDAR</v>
      </c>
      <c r="E479"/>
      <c r="F479" s="22" t="str">
        <f>_xll.EVDES(D479)</f>
        <v>EBITDAR</v>
      </c>
      <c r="G479" s="18">
        <f ca="1">SUMIFS(OFFSET('BPC Data'!$F:$F,0,Summary!G$2),'BPC Data'!$E:$E,Summary!$D479,'BPC Data'!$B:$B,Summary!$C479)</f>
        <v>0</v>
      </c>
      <c r="H479" s="315">
        <f ca="1">SUMIFS(OFFSET('BPC Data'!$F:$F,0,Summary!H$2),'BPC Data'!$E:$E,Summary!$D479,'BPC Data'!$B:$B,Summary!$C479)</f>
        <v>0</v>
      </c>
      <c r="I479" s="18">
        <f ca="1">SUMIFS(OFFSET('BPC Data'!$F:$F,0,Summary!I$2),'BPC Data'!$E:$E,Summary!$D479,'BPC Data'!$B:$B,Summary!$C479)</f>
        <v>0</v>
      </c>
      <c r="J479" s="315">
        <f ca="1">SUMIFS(OFFSET('BPC Data'!$F:$F,0,Summary!J$2),'BPC Data'!$E:$E,Summary!$D479,'BPC Data'!$B:$B,Summary!$C479)</f>
        <v>0</v>
      </c>
      <c r="K479" s="18">
        <f ca="1">SUMIFS(OFFSET('BPC Data'!$F:$F,0,Summary!K$2),'BPC Data'!$E:$E,Summary!$D479,'BPC Data'!$B:$B,Summary!$C479)</f>
        <v>0</v>
      </c>
      <c r="L479" s="315">
        <f ca="1">SUMIFS(OFFSET('BPC Data'!$F:$F,0,Summary!L$2),'BPC Data'!$E:$E,Summary!$D479,'BPC Data'!$B:$B,Summary!$C479)</f>
        <v>0</v>
      </c>
      <c r="M479" s="18">
        <f ca="1">SUMIFS(OFFSET('BPC Data'!$F:$F,0,Summary!M$2),'BPC Data'!$E:$E,Summary!$D479,'BPC Data'!$B:$B,Summary!$C479)</f>
        <v>0</v>
      </c>
      <c r="N479" s="26">
        <f t="shared" ca="1" si="60"/>
        <v>0</v>
      </c>
    </row>
    <row r="480" spans="1:14" s="16" customFormat="1" hidden="1" outlineLevel="1">
      <c r="A480" s="16">
        <f t="shared" si="63"/>
        <v>43</v>
      </c>
      <c r="B480"/>
      <c r="C480">
        <f>$F471</f>
        <v>0</v>
      </c>
      <c r="D480" s="1" t="str">
        <f t="shared" si="62"/>
        <v>T_RENT_EXP - Tenant Rent Expense</v>
      </c>
      <c r="E480"/>
      <c r="F480" s="22" t="str">
        <f>_xll.EVDES(D480)</f>
        <v>Tenant Rent Expense</v>
      </c>
      <c r="G480" s="18">
        <f ca="1">SUMIFS(OFFSET('BPC Data'!$F:$F,0,Summary!G$2),'BPC Data'!$E:$E,Summary!$D480,'BPC Data'!$B:$B,Summary!$C480)</f>
        <v>0</v>
      </c>
      <c r="H480" s="315">
        <f ca="1">SUMIFS(OFFSET('BPC Data'!$F:$F,0,Summary!H$2),'BPC Data'!$E:$E,Summary!$D480,'BPC Data'!$B:$B,Summary!$C480)</f>
        <v>0</v>
      </c>
      <c r="I480" s="18">
        <f ca="1">SUMIFS(OFFSET('BPC Data'!$F:$F,0,Summary!I$2),'BPC Data'!$E:$E,Summary!$D480,'BPC Data'!$B:$B,Summary!$C480)</f>
        <v>0</v>
      </c>
      <c r="J480" s="315">
        <f ca="1">SUMIFS(OFFSET('BPC Data'!$F:$F,0,Summary!J$2),'BPC Data'!$E:$E,Summary!$D480,'BPC Data'!$B:$B,Summary!$C480)</f>
        <v>0</v>
      </c>
      <c r="K480" s="18">
        <f ca="1">SUMIFS(OFFSET('BPC Data'!$F:$F,0,Summary!K$2),'BPC Data'!$E:$E,Summary!$D480,'BPC Data'!$B:$B,Summary!$C480)</f>
        <v>0</v>
      </c>
      <c r="L480" s="315">
        <f ca="1">SUMIFS(OFFSET('BPC Data'!$F:$F,0,Summary!L$2),'BPC Data'!$E:$E,Summary!$D480,'BPC Data'!$B:$B,Summary!$C480)</f>
        <v>0</v>
      </c>
      <c r="M480" s="18">
        <f ca="1">SUMIFS(OFFSET('BPC Data'!$F:$F,0,Summary!M$2),'BPC Data'!$E:$E,Summary!$D480,'BPC Data'!$B:$B,Summary!$C480)</f>
        <v>0</v>
      </c>
      <c r="N480" s="26">
        <f t="shared" ca="1" si="60"/>
        <v>0</v>
      </c>
    </row>
    <row r="481" spans="1:14" s="16" customFormat="1" hidden="1" outlineLevel="1">
      <c r="A481" s="16">
        <f t="shared" si="63"/>
        <v>43</v>
      </c>
      <c r="B481"/>
      <c r="C481"/>
      <c r="D481" s="1" t="str">
        <f t="shared" si="62"/>
        <v>x</v>
      </c>
      <c r="E481"/>
      <c r="F481" s="22" t="s">
        <v>0</v>
      </c>
      <c r="G481" s="12">
        <f ca="1">SUMIFS(OFFSET('BPC Data'!$F:$F,0,Summary!G$2),'BPC Data'!$E:$E,Summary!$D481,'BPC Data'!$B:$B,Summary!$C481)</f>
        <v>0</v>
      </c>
      <c r="H481" s="316">
        <f ca="1">SUMIFS(OFFSET('BPC Data'!$F:$F,0,Summary!H$2),'BPC Data'!$E:$E,Summary!$D481,'BPC Data'!$B:$B,Summary!$C481)</f>
        <v>0</v>
      </c>
      <c r="I481" s="12">
        <f ca="1">SUMIFS(OFFSET('BPC Data'!$F:$F,0,Summary!I$2),'BPC Data'!$E:$E,Summary!$D481,'BPC Data'!$B:$B,Summary!$C481)</f>
        <v>0</v>
      </c>
      <c r="J481" s="316">
        <f ca="1">SUMIFS(OFFSET('BPC Data'!$F:$F,0,Summary!J$2),'BPC Data'!$E:$E,Summary!$D481,'BPC Data'!$B:$B,Summary!$C481)</f>
        <v>0</v>
      </c>
      <c r="K481" s="12">
        <f ca="1">SUMIFS(OFFSET('BPC Data'!$F:$F,0,Summary!K$2),'BPC Data'!$E:$E,Summary!$D481,'BPC Data'!$B:$B,Summary!$C481)</f>
        <v>0</v>
      </c>
      <c r="L481" s="316">
        <f ca="1">SUMIFS(OFFSET('BPC Data'!$F:$F,0,Summary!L$2),'BPC Data'!$E:$E,Summary!$D481,'BPC Data'!$B:$B,Summary!$C481)</f>
        <v>0</v>
      </c>
      <c r="M481" s="12">
        <f ca="1">SUMIFS(OFFSET('BPC Data'!$F:$F,0,Summary!M$2),'BPC Data'!$E:$E,Summary!$D481,'BPC Data'!$B:$B,Summary!$C481)</f>
        <v>0</v>
      </c>
      <c r="N481" s="26">
        <f t="shared" ca="1" si="60"/>
        <v>0</v>
      </c>
    </row>
    <row r="482" spans="1:14" s="16" customFormat="1" hidden="1" outlineLevel="1">
      <c r="A482" s="16">
        <f>IF(AND(D482&lt;&gt;"",C482=""),A481+1,A481)</f>
        <v>44</v>
      </c>
      <c r="B482" s="5"/>
      <c r="C482" s="5"/>
      <c r="D482" s="5" t="str">
        <f t="shared" si="62"/>
        <v>x</v>
      </c>
      <c r="E482" s="5"/>
      <c r="F482" s="21">
        <f>INDEX(PropertyList!$D:$D,MATCH(Summary!$A482,PropertyList!$C:$C,0))</f>
        <v>0</v>
      </c>
      <c r="G482" s="11">
        <f ca="1">SUMIFS(OFFSET('BPC Data'!$F:$F,0,Summary!G$2),'BPC Data'!$E:$E,Summary!$D482,'BPC Data'!$B:$B,Summary!$C482)</f>
        <v>0</v>
      </c>
      <c r="H482" s="314">
        <f ca="1">SUMIFS(OFFSET('BPC Data'!$F:$F,0,Summary!H$2),'BPC Data'!$E:$E,Summary!$D482,'BPC Data'!$B:$B,Summary!$C482)</f>
        <v>0</v>
      </c>
      <c r="I482" s="11">
        <f ca="1">SUMIFS(OFFSET('BPC Data'!$F:$F,0,Summary!I$2),'BPC Data'!$E:$E,Summary!$D482,'BPC Data'!$B:$B,Summary!$C482)</f>
        <v>0</v>
      </c>
      <c r="J482" s="314">
        <f ca="1">SUMIFS(OFFSET('BPC Data'!$F:$F,0,Summary!J$2),'BPC Data'!$E:$E,Summary!$D482,'BPC Data'!$B:$B,Summary!$C482)</f>
        <v>0</v>
      </c>
      <c r="K482" s="11">
        <f ca="1">SUMIFS(OFFSET('BPC Data'!$F:$F,0,Summary!K$2),'BPC Data'!$E:$E,Summary!$D482,'BPC Data'!$B:$B,Summary!$C482)</f>
        <v>0</v>
      </c>
      <c r="L482" s="314">
        <f ca="1">SUMIFS(OFFSET('BPC Data'!$F:$F,0,Summary!L$2),'BPC Data'!$E:$E,Summary!$D482,'BPC Data'!$B:$B,Summary!$C482)</f>
        <v>0</v>
      </c>
      <c r="M482" s="11">
        <f ca="1">SUMIFS(OFFSET('BPC Data'!$F:$F,0,Summary!M$2),'BPC Data'!$E:$E,Summary!$D482,'BPC Data'!$B:$B,Summary!$C482)</f>
        <v>0</v>
      </c>
      <c r="N482" s="26">
        <f t="shared" ca="1" si="60"/>
        <v>0</v>
      </c>
    </row>
    <row r="483" spans="1:14" s="16" customFormat="1" hidden="1" outlineLevel="1">
      <c r="A483" s="16">
        <f>IF(AND(F483&lt;&gt;"",D483=""),A482+1,A482)</f>
        <v>44</v>
      </c>
      <c r="C483">
        <f>$F482</f>
        <v>0</v>
      </c>
      <c r="D483" s="3" t="str">
        <f t="shared" si="62"/>
        <v>PAY_PAT_DAYS - Total Payor Patient Days</v>
      </c>
      <c r="F483" s="22" t="str">
        <f>_xll.EVDES(D483)</f>
        <v>Total Payor Patient Days</v>
      </c>
      <c r="G483" s="18">
        <f ca="1">SUMIFS(OFFSET('BPC Data'!$F:$F,0,Summary!G$2),'BPC Data'!$E:$E,Summary!$D483,'BPC Data'!$B:$B,Summary!$C483)</f>
        <v>0</v>
      </c>
      <c r="H483" s="315">
        <f ca="1">SUMIFS(OFFSET('BPC Data'!$F:$F,0,Summary!H$2),'BPC Data'!$E:$E,Summary!$D483,'BPC Data'!$B:$B,Summary!$C483)</f>
        <v>0</v>
      </c>
      <c r="I483" s="18">
        <f ca="1">SUMIFS(OFFSET('BPC Data'!$F:$F,0,Summary!I$2),'BPC Data'!$E:$E,Summary!$D483,'BPC Data'!$B:$B,Summary!$C483)</f>
        <v>0</v>
      </c>
      <c r="J483" s="315">
        <f ca="1">SUMIFS(OFFSET('BPC Data'!$F:$F,0,Summary!J$2),'BPC Data'!$E:$E,Summary!$D483,'BPC Data'!$B:$B,Summary!$C483)</f>
        <v>0</v>
      </c>
      <c r="K483" s="18">
        <f ca="1">SUMIFS(OFFSET('BPC Data'!$F:$F,0,Summary!K$2),'BPC Data'!$E:$E,Summary!$D483,'BPC Data'!$B:$B,Summary!$C483)</f>
        <v>0</v>
      </c>
      <c r="L483" s="315">
        <f ca="1">SUMIFS(OFFSET('BPC Data'!$F:$F,0,Summary!L$2),'BPC Data'!$E:$E,Summary!$D483,'BPC Data'!$B:$B,Summary!$C483)</f>
        <v>0</v>
      </c>
      <c r="M483" s="18">
        <f ca="1">SUMIFS(OFFSET('BPC Data'!$F:$F,0,Summary!M$2),'BPC Data'!$E:$E,Summary!$D483,'BPC Data'!$B:$B,Summary!$C483)</f>
        <v>0</v>
      </c>
      <c r="N483" s="26">
        <f t="shared" ca="1" si="60"/>
        <v>0</v>
      </c>
    </row>
    <row r="484" spans="1:14" s="16" customFormat="1" hidden="1" outlineLevel="1">
      <c r="A484" s="16">
        <f t="shared" ref="A484:A492" si="64">IF(AND(F484&lt;&gt;"",D484=""),A483+1,A483)</f>
        <v>44</v>
      </c>
      <c r="C484">
        <f>$F482</f>
        <v>0</v>
      </c>
      <c r="D484" s="3" t="str">
        <f t="shared" si="62"/>
        <v>A_BEDS_TOTAL - Total Available Beds</v>
      </c>
      <c r="F484" s="22" t="str">
        <f>_xll.EVDES(D484)</f>
        <v>Total Available Beds</v>
      </c>
      <c r="G484" s="18">
        <f ca="1">SUMIFS(OFFSET('BPC Data'!$F:$F,0,Summary!G$2),'BPC Data'!$E:$E,Summary!$D484,'BPC Data'!$B:$B,Summary!$C484)</f>
        <v>0</v>
      </c>
      <c r="H484" s="315">
        <f ca="1">SUMIFS(OFFSET('BPC Data'!$F:$F,0,Summary!H$2),'BPC Data'!$E:$E,Summary!$D484,'BPC Data'!$B:$B,Summary!$C484)</f>
        <v>0</v>
      </c>
      <c r="I484" s="18">
        <f ca="1">SUMIFS(OFFSET('BPC Data'!$F:$F,0,Summary!I$2),'BPC Data'!$E:$E,Summary!$D484,'BPC Data'!$B:$B,Summary!$C484)</f>
        <v>0</v>
      </c>
      <c r="J484" s="315">
        <f ca="1">SUMIFS(OFFSET('BPC Data'!$F:$F,0,Summary!J$2),'BPC Data'!$E:$E,Summary!$D484,'BPC Data'!$B:$B,Summary!$C484)</f>
        <v>0</v>
      </c>
      <c r="K484" s="18">
        <f ca="1">SUMIFS(OFFSET('BPC Data'!$F:$F,0,Summary!K$2),'BPC Data'!$E:$E,Summary!$D484,'BPC Data'!$B:$B,Summary!$C484)</f>
        <v>0</v>
      </c>
      <c r="L484" s="315">
        <f ca="1">SUMIFS(OFFSET('BPC Data'!$F:$F,0,Summary!L$2),'BPC Data'!$E:$E,Summary!$D484,'BPC Data'!$B:$B,Summary!$C484)</f>
        <v>0</v>
      </c>
      <c r="M484" s="18">
        <f ca="1">SUMIFS(OFFSET('BPC Data'!$F:$F,0,Summary!M$2),'BPC Data'!$E:$E,Summary!$D484,'BPC Data'!$B:$B,Summary!$C484)</f>
        <v>0</v>
      </c>
      <c r="N484" s="26">
        <f t="shared" ca="1" si="60"/>
        <v>0</v>
      </c>
    </row>
    <row r="485" spans="1:14" s="16" customFormat="1" hidden="1" outlineLevel="1">
      <c r="A485" s="16">
        <f t="shared" si="64"/>
        <v>44</v>
      </c>
      <c r="B485"/>
      <c r="C485">
        <f>$F482</f>
        <v>0</v>
      </c>
      <c r="D485" s="3" t="str">
        <f t="shared" si="62"/>
        <v>T_REVENUES - Total Tenant Revenues</v>
      </c>
      <c r="E485"/>
      <c r="F485" s="22" t="str">
        <f>_xll.EVDES(D485)</f>
        <v>Total Tenant Revenues</v>
      </c>
      <c r="G485" s="18">
        <f ca="1">SUMIFS(OFFSET('BPC Data'!$F:$F,0,Summary!G$2),'BPC Data'!$E:$E,Summary!$D485,'BPC Data'!$B:$B,Summary!$C485)</f>
        <v>0</v>
      </c>
      <c r="H485" s="315">
        <f ca="1">SUMIFS(OFFSET('BPC Data'!$F:$F,0,Summary!H$2),'BPC Data'!$E:$E,Summary!$D485,'BPC Data'!$B:$B,Summary!$C485)</f>
        <v>0</v>
      </c>
      <c r="I485" s="18">
        <f ca="1">SUMIFS(OFFSET('BPC Data'!$F:$F,0,Summary!I$2),'BPC Data'!$E:$E,Summary!$D485,'BPC Data'!$B:$B,Summary!$C485)</f>
        <v>0</v>
      </c>
      <c r="J485" s="315">
        <f ca="1">SUMIFS(OFFSET('BPC Data'!$F:$F,0,Summary!J$2),'BPC Data'!$E:$E,Summary!$D485,'BPC Data'!$B:$B,Summary!$C485)</f>
        <v>0</v>
      </c>
      <c r="K485" s="18">
        <f ca="1">SUMIFS(OFFSET('BPC Data'!$F:$F,0,Summary!K$2),'BPC Data'!$E:$E,Summary!$D485,'BPC Data'!$B:$B,Summary!$C485)</f>
        <v>0</v>
      </c>
      <c r="L485" s="315">
        <f ca="1">SUMIFS(OFFSET('BPC Data'!$F:$F,0,Summary!L$2),'BPC Data'!$E:$E,Summary!$D485,'BPC Data'!$B:$B,Summary!$C485)</f>
        <v>0</v>
      </c>
      <c r="M485" s="18">
        <f ca="1">SUMIFS(OFFSET('BPC Data'!$F:$F,0,Summary!M$2),'BPC Data'!$E:$E,Summary!$D485,'BPC Data'!$B:$B,Summary!$C485)</f>
        <v>0</v>
      </c>
      <c r="N485" s="26">
        <f t="shared" ca="1" si="60"/>
        <v>0</v>
      </c>
    </row>
    <row r="486" spans="1:14" s="16" customFormat="1" hidden="1" outlineLevel="1">
      <c r="A486" s="16">
        <f t="shared" si="64"/>
        <v>44</v>
      </c>
      <c r="B486"/>
      <c r="C486">
        <f>$F482</f>
        <v>0</v>
      </c>
      <c r="D486" s="3" t="str">
        <f t="shared" si="62"/>
        <v>T_OPEX - Tenant Operating Expenses</v>
      </c>
      <c r="E486"/>
      <c r="F486" s="22" t="str">
        <f>_xll.EVDES(D486)</f>
        <v>Tenant Operating Expenses</v>
      </c>
      <c r="G486" s="18">
        <f ca="1">SUMIFS(OFFSET('BPC Data'!$F:$F,0,Summary!G$2),'BPC Data'!$E:$E,Summary!$D486,'BPC Data'!$B:$B,Summary!$C486)</f>
        <v>0</v>
      </c>
      <c r="H486" s="315">
        <f ca="1">SUMIFS(OFFSET('BPC Data'!$F:$F,0,Summary!H$2),'BPC Data'!$E:$E,Summary!$D486,'BPC Data'!$B:$B,Summary!$C486)</f>
        <v>0</v>
      </c>
      <c r="I486" s="18">
        <f ca="1">SUMIFS(OFFSET('BPC Data'!$F:$F,0,Summary!I$2),'BPC Data'!$E:$E,Summary!$D486,'BPC Data'!$B:$B,Summary!$C486)</f>
        <v>0</v>
      </c>
      <c r="J486" s="315">
        <f ca="1">SUMIFS(OFFSET('BPC Data'!$F:$F,0,Summary!J$2),'BPC Data'!$E:$E,Summary!$D486,'BPC Data'!$B:$B,Summary!$C486)</f>
        <v>0</v>
      </c>
      <c r="K486" s="18">
        <f ca="1">SUMIFS(OFFSET('BPC Data'!$F:$F,0,Summary!K$2),'BPC Data'!$E:$E,Summary!$D486,'BPC Data'!$B:$B,Summary!$C486)</f>
        <v>0</v>
      </c>
      <c r="L486" s="315">
        <f ca="1">SUMIFS(OFFSET('BPC Data'!$F:$F,0,Summary!L$2),'BPC Data'!$E:$E,Summary!$D486,'BPC Data'!$B:$B,Summary!$C486)</f>
        <v>0</v>
      </c>
      <c r="M486" s="18">
        <f ca="1">SUMIFS(OFFSET('BPC Data'!$F:$F,0,Summary!M$2),'BPC Data'!$E:$E,Summary!$D486,'BPC Data'!$B:$B,Summary!$C486)</f>
        <v>0</v>
      </c>
      <c r="N486" s="26">
        <f t="shared" ca="1" si="60"/>
        <v>0</v>
      </c>
    </row>
    <row r="487" spans="1:14" s="16" customFormat="1" hidden="1" outlineLevel="1">
      <c r="A487" s="16">
        <f t="shared" si="64"/>
        <v>44</v>
      </c>
      <c r="B487"/>
      <c r="C487">
        <f>$F482</f>
        <v>0</v>
      </c>
      <c r="D487" s="3" t="str">
        <f t="shared" si="62"/>
        <v>T_BAD_DEBT - Tenant Bad Debt Expense</v>
      </c>
      <c r="E487"/>
      <c r="F487" s="22" t="str">
        <f>_xll.EVDES(D487)</f>
        <v>Tenant Bad Debt Expense</v>
      </c>
      <c r="G487" s="18">
        <f ca="1">SUMIFS(OFFSET('BPC Data'!$F:$F,0,Summary!G$2),'BPC Data'!$E:$E,Summary!$D487,'BPC Data'!$B:$B,Summary!$C487)</f>
        <v>0</v>
      </c>
      <c r="H487" s="315">
        <f ca="1">SUMIFS(OFFSET('BPC Data'!$F:$F,0,Summary!H$2),'BPC Data'!$E:$E,Summary!$D487,'BPC Data'!$B:$B,Summary!$C487)</f>
        <v>0</v>
      </c>
      <c r="I487" s="18">
        <f ca="1">SUMIFS(OFFSET('BPC Data'!$F:$F,0,Summary!I$2),'BPC Data'!$E:$E,Summary!$D487,'BPC Data'!$B:$B,Summary!$C487)</f>
        <v>0</v>
      </c>
      <c r="J487" s="315">
        <f ca="1">SUMIFS(OFFSET('BPC Data'!$F:$F,0,Summary!J$2),'BPC Data'!$E:$E,Summary!$D487,'BPC Data'!$B:$B,Summary!$C487)</f>
        <v>0</v>
      </c>
      <c r="K487" s="18">
        <f ca="1">SUMIFS(OFFSET('BPC Data'!$F:$F,0,Summary!K$2),'BPC Data'!$E:$E,Summary!$D487,'BPC Data'!$B:$B,Summary!$C487)</f>
        <v>0</v>
      </c>
      <c r="L487" s="315">
        <f ca="1">SUMIFS(OFFSET('BPC Data'!$F:$F,0,Summary!L$2),'BPC Data'!$E:$E,Summary!$D487,'BPC Data'!$B:$B,Summary!$C487)</f>
        <v>0</v>
      </c>
      <c r="M487" s="18">
        <f ca="1">SUMIFS(OFFSET('BPC Data'!$F:$F,0,Summary!M$2),'BPC Data'!$E:$E,Summary!$D487,'BPC Data'!$B:$B,Summary!$C487)</f>
        <v>0</v>
      </c>
      <c r="N487" s="26">
        <f t="shared" ca="1" si="60"/>
        <v>0</v>
      </c>
    </row>
    <row r="488" spans="1:14" s="16" customFormat="1" hidden="1" outlineLevel="1">
      <c r="A488" s="16">
        <f t="shared" si="64"/>
        <v>44</v>
      </c>
      <c r="B488"/>
      <c r="C488">
        <f>$F482</f>
        <v>0</v>
      </c>
      <c r="D488" s="2" t="str">
        <f t="shared" si="62"/>
        <v>T_EBITDARM - EBITDARM</v>
      </c>
      <c r="E488"/>
      <c r="F488" s="22" t="str">
        <f>_xll.EVDES(D488)</f>
        <v>EBITDARM</v>
      </c>
      <c r="G488" s="18">
        <f ca="1">SUMIFS(OFFSET('BPC Data'!$F:$F,0,Summary!G$2),'BPC Data'!$E:$E,Summary!$D488,'BPC Data'!$B:$B,Summary!$C488)</f>
        <v>0</v>
      </c>
      <c r="H488" s="315">
        <f ca="1">SUMIFS(OFFSET('BPC Data'!$F:$F,0,Summary!H$2),'BPC Data'!$E:$E,Summary!$D488,'BPC Data'!$B:$B,Summary!$C488)</f>
        <v>0</v>
      </c>
      <c r="I488" s="18">
        <f ca="1">SUMIFS(OFFSET('BPC Data'!$F:$F,0,Summary!I$2),'BPC Data'!$E:$E,Summary!$D488,'BPC Data'!$B:$B,Summary!$C488)</f>
        <v>0</v>
      </c>
      <c r="J488" s="315">
        <f ca="1">SUMIFS(OFFSET('BPC Data'!$F:$F,0,Summary!J$2),'BPC Data'!$E:$E,Summary!$D488,'BPC Data'!$B:$B,Summary!$C488)</f>
        <v>0</v>
      </c>
      <c r="K488" s="18">
        <f ca="1">SUMIFS(OFFSET('BPC Data'!$F:$F,0,Summary!K$2),'BPC Data'!$E:$E,Summary!$D488,'BPC Data'!$B:$B,Summary!$C488)</f>
        <v>0</v>
      </c>
      <c r="L488" s="315">
        <f ca="1">SUMIFS(OFFSET('BPC Data'!$F:$F,0,Summary!L$2),'BPC Data'!$E:$E,Summary!$D488,'BPC Data'!$B:$B,Summary!$C488)</f>
        <v>0</v>
      </c>
      <c r="M488" s="18">
        <f ca="1">SUMIFS(OFFSET('BPC Data'!$F:$F,0,Summary!M$2),'BPC Data'!$E:$E,Summary!$D488,'BPC Data'!$B:$B,Summary!$C488)</f>
        <v>0</v>
      </c>
      <c r="N488" s="26">
        <f t="shared" ca="1" si="60"/>
        <v>0</v>
      </c>
    </row>
    <row r="489" spans="1:14" s="16" customFormat="1" hidden="1" outlineLevel="1">
      <c r="A489" s="16">
        <f t="shared" si="64"/>
        <v>44</v>
      </c>
      <c r="B489"/>
      <c r="C489">
        <f>$F482</f>
        <v>0</v>
      </c>
      <c r="D489" s="2" t="str">
        <f t="shared" si="62"/>
        <v>T_MGMT_FEE - Tenant Management Fee - Actual</v>
      </c>
      <c r="E489"/>
      <c r="F489" s="22" t="str">
        <f>_xll.EVDES(D489)</f>
        <v>Tenant Management Fee - Actual</v>
      </c>
      <c r="G489" s="18">
        <f ca="1">SUMIFS(OFFSET('BPC Data'!$F:$F,0,Summary!G$2),'BPC Data'!$E:$E,Summary!$D489,'BPC Data'!$B:$B,Summary!$C489)</f>
        <v>0</v>
      </c>
      <c r="H489" s="315">
        <f ca="1">SUMIFS(OFFSET('BPC Data'!$F:$F,0,Summary!H$2),'BPC Data'!$E:$E,Summary!$D489,'BPC Data'!$B:$B,Summary!$C489)</f>
        <v>0</v>
      </c>
      <c r="I489" s="18">
        <f ca="1">SUMIFS(OFFSET('BPC Data'!$F:$F,0,Summary!I$2),'BPC Data'!$E:$E,Summary!$D489,'BPC Data'!$B:$B,Summary!$C489)</f>
        <v>0</v>
      </c>
      <c r="J489" s="315">
        <f ca="1">SUMIFS(OFFSET('BPC Data'!$F:$F,0,Summary!J$2),'BPC Data'!$E:$E,Summary!$D489,'BPC Data'!$B:$B,Summary!$C489)</f>
        <v>0</v>
      </c>
      <c r="K489" s="18">
        <f ca="1">SUMIFS(OFFSET('BPC Data'!$F:$F,0,Summary!K$2),'BPC Data'!$E:$E,Summary!$D489,'BPC Data'!$B:$B,Summary!$C489)</f>
        <v>0</v>
      </c>
      <c r="L489" s="315">
        <f ca="1">SUMIFS(OFFSET('BPC Data'!$F:$F,0,Summary!L$2),'BPC Data'!$E:$E,Summary!$D489,'BPC Data'!$B:$B,Summary!$C489)</f>
        <v>0</v>
      </c>
      <c r="M489" s="18">
        <f ca="1">SUMIFS(OFFSET('BPC Data'!$F:$F,0,Summary!M$2),'BPC Data'!$E:$E,Summary!$D489,'BPC Data'!$B:$B,Summary!$C489)</f>
        <v>0</v>
      </c>
      <c r="N489" s="26">
        <f t="shared" ca="1" si="60"/>
        <v>0</v>
      </c>
    </row>
    <row r="490" spans="1:14" s="16" customFormat="1" hidden="1" outlineLevel="1">
      <c r="A490" s="16">
        <f t="shared" si="64"/>
        <v>44</v>
      </c>
      <c r="B490"/>
      <c r="C490">
        <f>$F482</f>
        <v>0</v>
      </c>
      <c r="D490" s="1" t="str">
        <f t="shared" si="62"/>
        <v>T_EBITDAR - EBITDAR</v>
      </c>
      <c r="E490"/>
      <c r="F490" s="22" t="str">
        <f>_xll.EVDES(D490)</f>
        <v>EBITDAR</v>
      </c>
      <c r="G490" s="18">
        <f ca="1">SUMIFS(OFFSET('BPC Data'!$F:$F,0,Summary!G$2),'BPC Data'!$E:$E,Summary!$D490,'BPC Data'!$B:$B,Summary!$C490)</f>
        <v>0</v>
      </c>
      <c r="H490" s="315">
        <f ca="1">SUMIFS(OFFSET('BPC Data'!$F:$F,0,Summary!H$2),'BPC Data'!$E:$E,Summary!$D490,'BPC Data'!$B:$B,Summary!$C490)</f>
        <v>0</v>
      </c>
      <c r="I490" s="18">
        <f ca="1">SUMIFS(OFFSET('BPC Data'!$F:$F,0,Summary!I$2),'BPC Data'!$E:$E,Summary!$D490,'BPC Data'!$B:$B,Summary!$C490)</f>
        <v>0</v>
      </c>
      <c r="J490" s="315">
        <f ca="1">SUMIFS(OFFSET('BPC Data'!$F:$F,0,Summary!J$2),'BPC Data'!$E:$E,Summary!$D490,'BPC Data'!$B:$B,Summary!$C490)</f>
        <v>0</v>
      </c>
      <c r="K490" s="18">
        <f ca="1">SUMIFS(OFFSET('BPC Data'!$F:$F,0,Summary!K$2),'BPC Data'!$E:$E,Summary!$D490,'BPC Data'!$B:$B,Summary!$C490)</f>
        <v>0</v>
      </c>
      <c r="L490" s="315">
        <f ca="1">SUMIFS(OFFSET('BPC Data'!$F:$F,0,Summary!L$2),'BPC Data'!$E:$E,Summary!$D490,'BPC Data'!$B:$B,Summary!$C490)</f>
        <v>0</v>
      </c>
      <c r="M490" s="18">
        <f ca="1">SUMIFS(OFFSET('BPC Data'!$F:$F,0,Summary!M$2),'BPC Data'!$E:$E,Summary!$D490,'BPC Data'!$B:$B,Summary!$C490)</f>
        <v>0</v>
      </c>
      <c r="N490" s="26">
        <f t="shared" ca="1" si="60"/>
        <v>0</v>
      </c>
    </row>
    <row r="491" spans="1:14" s="16" customFormat="1" hidden="1" outlineLevel="1">
      <c r="A491" s="16">
        <f t="shared" si="64"/>
        <v>44</v>
      </c>
      <c r="B491"/>
      <c r="C491">
        <f>$F482</f>
        <v>0</v>
      </c>
      <c r="D491" s="1" t="str">
        <f t="shared" si="62"/>
        <v>T_RENT_EXP - Tenant Rent Expense</v>
      </c>
      <c r="E491"/>
      <c r="F491" s="22" t="str">
        <f>_xll.EVDES(D491)</f>
        <v>Tenant Rent Expense</v>
      </c>
      <c r="G491" s="18">
        <f ca="1">SUMIFS(OFFSET('BPC Data'!$F:$F,0,Summary!G$2),'BPC Data'!$E:$E,Summary!$D491,'BPC Data'!$B:$B,Summary!$C491)</f>
        <v>0</v>
      </c>
      <c r="H491" s="315">
        <f ca="1">SUMIFS(OFFSET('BPC Data'!$F:$F,0,Summary!H$2),'BPC Data'!$E:$E,Summary!$D491,'BPC Data'!$B:$B,Summary!$C491)</f>
        <v>0</v>
      </c>
      <c r="I491" s="18">
        <f ca="1">SUMIFS(OFFSET('BPC Data'!$F:$F,0,Summary!I$2),'BPC Data'!$E:$E,Summary!$D491,'BPC Data'!$B:$B,Summary!$C491)</f>
        <v>0</v>
      </c>
      <c r="J491" s="315">
        <f ca="1">SUMIFS(OFFSET('BPC Data'!$F:$F,0,Summary!J$2),'BPC Data'!$E:$E,Summary!$D491,'BPC Data'!$B:$B,Summary!$C491)</f>
        <v>0</v>
      </c>
      <c r="K491" s="18">
        <f ca="1">SUMIFS(OFFSET('BPC Data'!$F:$F,0,Summary!K$2),'BPC Data'!$E:$E,Summary!$D491,'BPC Data'!$B:$B,Summary!$C491)</f>
        <v>0</v>
      </c>
      <c r="L491" s="315">
        <f ca="1">SUMIFS(OFFSET('BPC Data'!$F:$F,0,Summary!L$2),'BPC Data'!$E:$E,Summary!$D491,'BPC Data'!$B:$B,Summary!$C491)</f>
        <v>0</v>
      </c>
      <c r="M491" s="18">
        <f ca="1">SUMIFS(OFFSET('BPC Data'!$F:$F,0,Summary!M$2),'BPC Data'!$E:$E,Summary!$D491,'BPC Data'!$B:$B,Summary!$C491)</f>
        <v>0</v>
      </c>
      <c r="N491" s="26">
        <f t="shared" ca="1" si="60"/>
        <v>0</v>
      </c>
    </row>
    <row r="492" spans="1:14" s="16" customFormat="1" hidden="1" outlineLevel="1">
      <c r="A492" s="16">
        <f t="shared" si="64"/>
        <v>44</v>
      </c>
      <c r="B492"/>
      <c r="C492"/>
      <c r="D492" s="1" t="str">
        <f t="shared" si="62"/>
        <v>x</v>
      </c>
      <c r="E492"/>
      <c r="F492" s="22" t="s">
        <v>0</v>
      </c>
      <c r="G492" s="12">
        <f ca="1">SUMIFS(OFFSET('BPC Data'!$F:$F,0,Summary!G$2),'BPC Data'!$E:$E,Summary!$D492,'BPC Data'!$B:$B,Summary!$C492)</f>
        <v>0</v>
      </c>
      <c r="H492" s="316">
        <f ca="1">SUMIFS(OFFSET('BPC Data'!$F:$F,0,Summary!H$2),'BPC Data'!$E:$E,Summary!$D492,'BPC Data'!$B:$B,Summary!$C492)</f>
        <v>0</v>
      </c>
      <c r="I492" s="12">
        <f ca="1">SUMIFS(OFFSET('BPC Data'!$F:$F,0,Summary!I$2),'BPC Data'!$E:$E,Summary!$D492,'BPC Data'!$B:$B,Summary!$C492)</f>
        <v>0</v>
      </c>
      <c r="J492" s="316">
        <f ca="1">SUMIFS(OFFSET('BPC Data'!$F:$F,0,Summary!J$2),'BPC Data'!$E:$E,Summary!$D492,'BPC Data'!$B:$B,Summary!$C492)</f>
        <v>0</v>
      </c>
      <c r="K492" s="12">
        <f ca="1">SUMIFS(OFFSET('BPC Data'!$F:$F,0,Summary!K$2),'BPC Data'!$E:$E,Summary!$D492,'BPC Data'!$B:$B,Summary!$C492)</f>
        <v>0</v>
      </c>
      <c r="L492" s="316">
        <f ca="1">SUMIFS(OFFSET('BPC Data'!$F:$F,0,Summary!L$2),'BPC Data'!$E:$E,Summary!$D492,'BPC Data'!$B:$B,Summary!$C492)</f>
        <v>0</v>
      </c>
      <c r="M492" s="12">
        <f ca="1">SUMIFS(OFFSET('BPC Data'!$F:$F,0,Summary!M$2),'BPC Data'!$E:$E,Summary!$D492,'BPC Data'!$B:$B,Summary!$C492)</f>
        <v>0</v>
      </c>
      <c r="N492" s="26">
        <f t="shared" ca="1" si="60"/>
        <v>0</v>
      </c>
    </row>
    <row r="493" spans="1:14" s="16" customFormat="1" hidden="1" outlineLevel="1">
      <c r="A493" s="16">
        <f>IF(AND(D493&lt;&gt;"",C493=""),A492+1,A492)</f>
        <v>45</v>
      </c>
      <c r="B493" s="5"/>
      <c r="C493" s="5"/>
      <c r="D493" s="5" t="str">
        <f t="shared" si="62"/>
        <v>x</v>
      </c>
      <c r="E493" s="5"/>
      <c r="F493" s="21">
        <f>INDEX(PropertyList!$D:$D,MATCH(Summary!$A493,PropertyList!$C:$C,0))</f>
        <v>0</v>
      </c>
      <c r="G493" s="11">
        <f ca="1">SUMIFS(OFFSET('BPC Data'!$F:$F,0,Summary!G$2),'BPC Data'!$E:$E,Summary!$D493,'BPC Data'!$B:$B,Summary!$C493)</f>
        <v>0</v>
      </c>
      <c r="H493" s="314">
        <f ca="1">SUMIFS(OFFSET('BPC Data'!$F:$F,0,Summary!H$2),'BPC Data'!$E:$E,Summary!$D493,'BPC Data'!$B:$B,Summary!$C493)</f>
        <v>0</v>
      </c>
      <c r="I493" s="11">
        <f ca="1">SUMIFS(OFFSET('BPC Data'!$F:$F,0,Summary!I$2),'BPC Data'!$E:$E,Summary!$D493,'BPC Data'!$B:$B,Summary!$C493)</f>
        <v>0</v>
      </c>
      <c r="J493" s="314">
        <f ca="1">SUMIFS(OFFSET('BPC Data'!$F:$F,0,Summary!J$2),'BPC Data'!$E:$E,Summary!$D493,'BPC Data'!$B:$B,Summary!$C493)</f>
        <v>0</v>
      </c>
      <c r="K493" s="11">
        <f ca="1">SUMIFS(OFFSET('BPC Data'!$F:$F,0,Summary!K$2),'BPC Data'!$E:$E,Summary!$D493,'BPC Data'!$B:$B,Summary!$C493)</f>
        <v>0</v>
      </c>
      <c r="L493" s="314">
        <f ca="1">SUMIFS(OFFSET('BPC Data'!$F:$F,0,Summary!L$2),'BPC Data'!$E:$E,Summary!$D493,'BPC Data'!$B:$B,Summary!$C493)</f>
        <v>0</v>
      </c>
      <c r="M493" s="11">
        <f ca="1">SUMIFS(OFFSET('BPC Data'!$F:$F,0,Summary!M$2),'BPC Data'!$E:$E,Summary!$D493,'BPC Data'!$B:$B,Summary!$C493)</f>
        <v>0</v>
      </c>
      <c r="N493" s="26">
        <f t="shared" ca="1" si="60"/>
        <v>0</v>
      </c>
    </row>
    <row r="494" spans="1:14" s="16" customFormat="1" hidden="1" outlineLevel="1">
      <c r="A494" s="16">
        <f>IF(AND(F494&lt;&gt;"",D494=""),A493+1,A493)</f>
        <v>45</v>
      </c>
      <c r="C494">
        <f>$F493</f>
        <v>0</v>
      </c>
      <c r="D494" s="3" t="str">
        <f t="shared" si="62"/>
        <v>PAY_PAT_DAYS - Total Payor Patient Days</v>
      </c>
      <c r="F494" s="22" t="str">
        <f>_xll.EVDES(D494)</f>
        <v>Total Payor Patient Days</v>
      </c>
      <c r="G494" s="18">
        <f ca="1">SUMIFS(OFFSET('BPC Data'!$F:$F,0,Summary!G$2),'BPC Data'!$E:$E,Summary!$D494,'BPC Data'!$B:$B,Summary!$C494)</f>
        <v>0</v>
      </c>
      <c r="H494" s="315">
        <f ca="1">SUMIFS(OFFSET('BPC Data'!$F:$F,0,Summary!H$2),'BPC Data'!$E:$E,Summary!$D494,'BPC Data'!$B:$B,Summary!$C494)</f>
        <v>0</v>
      </c>
      <c r="I494" s="18">
        <f ca="1">SUMIFS(OFFSET('BPC Data'!$F:$F,0,Summary!I$2),'BPC Data'!$E:$E,Summary!$D494,'BPC Data'!$B:$B,Summary!$C494)</f>
        <v>0</v>
      </c>
      <c r="J494" s="315">
        <f ca="1">SUMIFS(OFFSET('BPC Data'!$F:$F,0,Summary!J$2),'BPC Data'!$E:$E,Summary!$D494,'BPC Data'!$B:$B,Summary!$C494)</f>
        <v>0</v>
      </c>
      <c r="K494" s="18">
        <f ca="1">SUMIFS(OFFSET('BPC Data'!$F:$F,0,Summary!K$2),'BPC Data'!$E:$E,Summary!$D494,'BPC Data'!$B:$B,Summary!$C494)</f>
        <v>0</v>
      </c>
      <c r="L494" s="315">
        <f ca="1">SUMIFS(OFFSET('BPC Data'!$F:$F,0,Summary!L$2),'BPC Data'!$E:$E,Summary!$D494,'BPC Data'!$B:$B,Summary!$C494)</f>
        <v>0</v>
      </c>
      <c r="M494" s="18">
        <f ca="1">SUMIFS(OFFSET('BPC Data'!$F:$F,0,Summary!M$2),'BPC Data'!$E:$E,Summary!$D494,'BPC Data'!$B:$B,Summary!$C494)</f>
        <v>0</v>
      </c>
      <c r="N494" s="26">
        <f t="shared" ca="1" si="60"/>
        <v>0</v>
      </c>
    </row>
    <row r="495" spans="1:14" s="16" customFormat="1" hidden="1" outlineLevel="1">
      <c r="A495" s="16">
        <f t="shared" ref="A495:A503" si="65">IF(AND(F495&lt;&gt;"",D495=""),A494+1,A494)</f>
        <v>45</v>
      </c>
      <c r="C495">
        <f>$F493</f>
        <v>0</v>
      </c>
      <c r="D495" s="3" t="str">
        <f t="shared" si="62"/>
        <v>A_BEDS_TOTAL - Total Available Beds</v>
      </c>
      <c r="F495" s="22" t="str">
        <f>_xll.EVDES(D495)</f>
        <v>Total Available Beds</v>
      </c>
      <c r="G495" s="18">
        <f ca="1">SUMIFS(OFFSET('BPC Data'!$F:$F,0,Summary!G$2),'BPC Data'!$E:$E,Summary!$D495,'BPC Data'!$B:$B,Summary!$C495)</f>
        <v>0</v>
      </c>
      <c r="H495" s="315">
        <f ca="1">SUMIFS(OFFSET('BPC Data'!$F:$F,0,Summary!H$2),'BPC Data'!$E:$E,Summary!$D495,'BPC Data'!$B:$B,Summary!$C495)</f>
        <v>0</v>
      </c>
      <c r="I495" s="18">
        <f ca="1">SUMIFS(OFFSET('BPC Data'!$F:$F,0,Summary!I$2),'BPC Data'!$E:$E,Summary!$D495,'BPC Data'!$B:$B,Summary!$C495)</f>
        <v>0</v>
      </c>
      <c r="J495" s="315">
        <f ca="1">SUMIFS(OFFSET('BPC Data'!$F:$F,0,Summary!J$2),'BPC Data'!$E:$E,Summary!$D495,'BPC Data'!$B:$B,Summary!$C495)</f>
        <v>0</v>
      </c>
      <c r="K495" s="18">
        <f ca="1">SUMIFS(OFFSET('BPC Data'!$F:$F,0,Summary!K$2),'BPC Data'!$E:$E,Summary!$D495,'BPC Data'!$B:$B,Summary!$C495)</f>
        <v>0</v>
      </c>
      <c r="L495" s="315">
        <f ca="1">SUMIFS(OFFSET('BPC Data'!$F:$F,0,Summary!L$2),'BPC Data'!$E:$E,Summary!$D495,'BPC Data'!$B:$B,Summary!$C495)</f>
        <v>0</v>
      </c>
      <c r="M495" s="18">
        <f ca="1">SUMIFS(OFFSET('BPC Data'!$F:$F,0,Summary!M$2),'BPC Data'!$E:$E,Summary!$D495,'BPC Data'!$B:$B,Summary!$C495)</f>
        <v>0</v>
      </c>
      <c r="N495" s="26">
        <f t="shared" ca="1" si="60"/>
        <v>0</v>
      </c>
    </row>
    <row r="496" spans="1:14" s="16" customFormat="1" hidden="1" outlineLevel="1">
      <c r="A496" s="16">
        <f t="shared" si="65"/>
        <v>45</v>
      </c>
      <c r="B496"/>
      <c r="C496">
        <f>$F493</f>
        <v>0</v>
      </c>
      <c r="D496" s="3" t="str">
        <f t="shared" si="62"/>
        <v>T_REVENUES - Total Tenant Revenues</v>
      </c>
      <c r="E496"/>
      <c r="F496" s="22" t="str">
        <f>_xll.EVDES(D496)</f>
        <v>Total Tenant Revenues</v>
      </c>
      <c r="G496" s="18">
        <f ca="1">SUMIFS(OFFSET('BPC Data'!$F:$F,0,Summary!G$2),'BPC Data'!$E:$E,Summary!$D496,'BPC Data'!$B:$B,Summary!$C496)</f>
        <v>0</v>
      </c>
      <c r="H496" s="315">
        <f ca="1">SUMIFS(OFFSET('BPC Data'!$F:$F,0,Summary!H$2),'BPC Data'!$E:$E,Summary!$D496,'BPC Data'!$B:$B,Summary!$C496)</f>
        <v>0</v>
      </c>
      <c r="I496" s="18">
        <f ca="1">SUMIFS(OFFSET('BPC Data'!$F:$F,0,Summary!I$2),'BPC Data'!$E:$E,Summary!$D496,'BPC Data'!$B:$B,Summary!$C496)</f>
        <v>0</v>
      </c>
      <c r="J496" s="315">
        <f ca="1">SUMIFS(OFFSET('BPC Data'!$F:$F,0,Summary!J$2),'BPC Data'!$E:$E,Summary!$D496,'BPC Data'!$B:$B,Summary!$C496)</f>
        <v>0</v>
      </c>
      <c r="K496" s="18">
        <f ca="1">SUMIFS(OFFSET('BPC Data'!$F:$F,0,Summary!K$2),'BPC Data'!$E:$E,Summary!$D496,'BPC Data'!$B:$B,Summary!$C496)</f>
        <v>0</v>
      </c>
      <c r="L496" s="315">
        <f ca="1">SUMIFS(OFFSET('BPC Data'!$F:$F,0,Summary!L$2),'BPC Data'!$E:$E,Summary!$D496,'BPC Data'!$B:$B,Summary!$C496)</f>
        <v>0</v>
      </c>
      <c r="M496" s="18">
        <f ca="1">SUMIFS(OFFSET('BPC Data'!$F:$F,0,Summary!M$2),'BPC Data'!$E:$E,Summary!$D496,'BPC Data'!$B:$B,Summary!$C496)</f>
        <v>0</v>
      </c>
      <c r="N496" s="26">
        <f t="shared" ca="1" si="60"/>
        <v>0</v>
      </c>
    </row>
    <row r="497" spans="1:14" s="16" customFormat="1" hidden="1" outlineLevel="1">
      <c r="A497" s="16">
        <f t="shared" si="65"/>
        <v>45</v>
      </c>
      <c r="B497"/>
      <c r="C497">
        <f>$F493</f>
        <v>0</v>
      </c>
      <c r="D497" s="3" t="str">
        <f t="shared" si="62"/>
        <v>T_OPEX - Tenant Operating Expenses</v>
      </c>
      <c r="E497"/>
      <c r="F497" s="22" t="str">
        <f>_xll.EVDES(D497)</f>
        <v>Tenant Operating Expenses</v>
      </c>
      <c r="G497" s="18">
        <f ca="1">SUMIFS(OFFSET('BPC Data'!$F:$F,0,Summary!G$2),'BPC Data'!$E:$E,Summary!$D497,'BPC Data'!$B:$B,Summary!$C497)</f>
        <v>0</v>
      </c>
      <c r="H497" s="315">
        <f ca="1">SUMIFS(OFFSET('BPC Data'!$F:$F,0,Summary!H$2),'BPC Data'!$E:$E,Summary!$D497,'BPC Data'!$B:$B,Summary!$C497)</f>
        <v>0</v>
      </c>
      <c r="I497" s="18">
        <f ca="1">SUMIFS(OFFSET('BPC Data'!$F:$F,0,Summary!I$2),'BPC Data'!$E:$E,Summary!$D497,'BPC Data'!$B:$B,Summary!$C497)</f>
        <v>0</v>
      </c>
      <c r="J497" s="315">
        <f ca="1">SUMIFS(OFFSET('BPC Data'!$F:$F,0,Summary!J$2),'BPC Data'!$E:$E,Summary!$D497,'BPC Data'!$B:$B,Summary!$C497)</f>
        <v>0</v>
      </c>
      <c r="K497" s="18">
        <f ca="1">SUMIFS(OFFSET('BPC Data'!$F:$F,0,Summary!K$2),'BPC Data'!$E:$E,Summary!$D497,'BPC Data'!$B:$B,Summary!$C497)</f>
        <v>0</v>
      </c>
      <c r="L497" s="315">
        <f ca="1">SUMIFS(OFFSET('BPC Data'!$F:$F,0,Summary!L$2),'BPC Data'!$E:$E,Summary!$D497,'BPC Data'!$B:$B,Summary!$C497)</f>
        <v>0</v>
      </c>
      <c r="M497" s="18">
        <f ca="1">SUMIFS(OFFSET('BPC Data'!$F:$F,0,Summary!M$2),'BPC Data'!$E:$E,Summary!$D497,'BPC Data'!$B:$B,Summary!$C497)</f>
        <v>0</v>
      </c>
      <c r="N497" s="26">
        <f t="shared" ca="1" si="60"/>
        <v>0</v>
      </c>
    </row>
    <row r="498" spans="1:14" s="16" customFormat="1" hidden="1" outlineLevel="1">
      <c r="A498" s="16">
        <f t="shared" si="65"/>
        <v>45</v>
      </c>
      <c r="B498"/>
      <c r="C498">
        <f>$F493</f>
        <v>0</v>
      </c>
      <c r="D498" s="3" t="str">
        <f t="shared" si="62"/>
        <v>T_BAD_DEBT - Tenant Bad Debt Expense</v>
      </c>
      <c r="E498"/>
      <c r="F498" s="22" t="str">
        <f>_xll.EVDES(D498)</f>
        <v>Tenant Bad Debt Expense</v>
      </c>
      <c r="G498" s="18">
        <f ca="1">SUMIFS(OFFSET('BPC Data'!$F:$F,0,Summary!G$2),'BPC Data'!$E:$E,Summary!$D498,'BPC Data'!$B:$B,Summary!$C498)</f>
        <v>0</v>
      </c>
      <c r="H498" s="315">
        <f ca="1">SUMIFS(OFFSET('BPC Data'!$F:$F,0,Summary!H$2),'BPC Data'!$E:$E,Summary!$D498,'BPC Data'!$B:$B,Summary!$C498)</f>
        <v>0</v>
      </c>
      <c r="I498" s="18">
        <f ca="1">SUMIFS(OFFSET('BPC Data'!$F:$F,0,Summary!I$2),'BPC Data'!$E:$E,Summary!$D498,'BPC Data'!$B:$B,Summary!$C498)</f>
        <v>0</v>
      </c>
      <c r="J498" s="315">
        <f ca="1">SUMIFS(OFFSET('BPC Data'!$F:$F,0,Summary!J$2),'BPC Data'!$E:$E,Summary!$D498,'BPC Data'!$B:$B,Summary!$C498)</f>
        <v>0</v>
      </c>
      <c r="K498" s="18">
        <f ca="1">SUMIFS(OFFSET('BPC Data'!$F:$F,0,Summary!K$2),'BPC Data'!$E:$E,Summary!$D498,'BPC Data'!$B:$B,Summary!$C498)</f>
        <v>0</v>
      </c>
      <c r="L498" s="315">
        <f ca="1">SUMIFS(OFFSET('BPC Data'!$F:$F,0,Summary!L$2),'BPC Data'!$E:$E,Summary!$D498,'BPC Data'!$B:$B,Summary!$C498)</f>
        <v>0</v>
      </c>
      <c r="M498" s="18">
        <f ca="1">SUMIFS(OFFSET('BPC Data'!$F:$F,0,Summary!M$2),'BPC Data'!$E:$E,Summary!$D498,'BPC Data'!$B:$B,Summary!$C498)</f>
        <v>0</v>
      </c>
      <c r="N498" s="26">
        <f t="shared" ca="1" si="60"/>
        <v>0</v>
      </c>
    </row>
    <row r="499" spans="1:14" s="16" customFormat="1" hidden="1" outlineLevel="1">
      <c r="A499" s="16">
        <f t="shared" si="65"/>
        <v>45</v>
      </c>
      <c r="B499"/>
      <c r="C499">
        <f>$F493</f>
        <v>0</v>
      </c>
      <c r="D499" s="2" t="str">
        <f t="shared" si="62"/>
        <v>T_EBITDARM - EBITDARM</v>
      </c>
      <c r="E499"/>
      <c r="F499" s="22" t="str">
        <f>_xll.EVDES(D499)</f>
        <v>EBITDARM</v>
      </c>
      <c r="G499" s="18">
        <f ca="1">SUMIFS(OFFSET('BPC Data'!$F:$F,0,Summary!G$2),'BPC Data'!$E:$E,Summary!$D499,'BPC Data'!$B:$B,Summary!$C499)</f>
        <v>0</v>
      </c>
      <c r="H499" s="315">
        <f ca="1">SUMIFS(OFFSET('BPC Data'!$F:$F,0,Summary!H$2),'BPC Data'!$E:$E,Summary!$D499,'BPC Data'!$B:$B,Summary!$C499)</f>
        <v>0</v>
      </c>
      <c r="I499" s="18">
        <f ca="1">SUMIFS(OFFSET('BPC Data'!$F:$F,0,Summary!I$2),'BPC Data'!$E:$E,Summary!$D499,'BPC Data'!$B:$B,Summary!$C499)</f>
        <v>0</v>
      </c>
      <c r="J499" s="315">
        <f ca="1">SUMIFS(OFFSET('BPC Data'!$F:$F,0,Summary!J$2),'BPC Data'!$E:$E,Summary!$D499,'BPC Data'!$B:$B,Summary!$C499)</f>
        <v>0</v>
      </c>
      <c r="K499" s="18">
        <f ca="1">SUMIFS(OFFSET('BPC Data'!$F:$F,0,Summary!K$2),'BPC Data'!$E:$E,Summary!$D499,'BPC Data'!$B:$B,Summary!$C499)</f>
        <v>0</v>
      </c>
      <c r="L499" s="315">
        <f ca="1">SUMIFS(OFFSET('BPC Data'!$F:$F,0,Summary!L$2),'BPC Data'!$E:$E,Summary!$D499,'BPC Data'!$B:$B,Summary!$C499)</f>
        <v>0</v>
      </c>
      <c r="M499" s="18">
        <f ca="1">SUMIFS(OFFSET('BPC Data'!$F:$F,0,Summary!M$2),'BPC Data'!$E:$E,Summary!$D499,'BPC Data'!$B:$B,Summary!$C499)</f>
        <v>0</v>
      </c>
      <c r="N499" s="26">
        <f t="shared" ca="1" si="60"/>
        <v>0</v>
      </c>
    </row>
    <row r="500" spans="1:14" s="16" customFormat="1" hidden="1" outlineLevel="1">
      <c r="A500" s="16">
        <f t="shared" si="65"/>
        <v>45</v>
      </c>
      <c r="B500"/>
      <c r="C500">
        <f>$F493</f>
        <v>0</v>
      </c>
      <c r="D500" s="2" t="str">
        <f t="shared" si="62"/>
        <v>T_MGMT_FEE - Tenant Management Fee - Actual</v>
      </c>
      <c r="E500"/>
      <c r="F500" s="22" t="str">
        <f>_xll.EVDES(D500)</f>
        <v>Tenant Management Fee - Actual</v>
      </c>
      <c r="G500" s="18">
        <f ca="1">SUMIFS(OFFSET('BPC Data'!$F:$F,0,Summary!G$2),'BPC Data'!$E:$E,Summary!$D500,'BPC Data'!$B:$B,Summary!$C500)</f>
        <v>0</v>
      </c>
      <c r="H500" s="315">
        <f ca="1">SUMIFS(OFFSET('BPC Data'!$F:$F,0,Summary!H$2),'BPC Data'!$E:$E,Summary!$D500,'BPC Data'!$B:$B,Summary!$C500)</f>
        <v>0</v>
      </c>
      <c r="I500" s="18">
        <f ca="1">SUMIFS(OFFSET('BPC Data'!$F:$F,0,Summary!I$2),'BPC Data'!$E:$E,Summary!$D500,'BPC Data'!$B:$B,Summary!$C500)</f>
        <v>0</v>
      </c>
      <c r="J500" s="315">
        <f ca="1">SUMIFS(OFFSET('BPC Data'!$F:$F,0,Summary!J$2),'BPC Data'!$E:$E,Summary!$D500,'BPC Data'!$B:$B,Summary!$C500)</f>
        <v>0</v>
      </c>
      <c r="K500" s="18">
        <f ca="1">SUMIFS(OFFSET('BPC Data'!$F:$F,0,Summary!K$2),'BPC Data'!$E:$E,Summary!$D500,'BPC Data'!$B:$B,Summary!$C500)</f>
        <v>0</v>
      </c>
      <c r="L500" s="315">
        <f ca="1">SUMIFS(OFFSET('BPC Data'!$F:$F,0,Summary!L$2),'BPC Data'!$E:$E,Summary!$D500,'BPC Data'!$B:$B,Summary!$C500)</f>
        <v>0</v>
      </c>
      <c r="M500" s="18">
        <f ca="1">SUMIFS(OFFSET('BPC Data'!$F:$F,0,Summary!M$2),'BPC Data'!$E:$E,Summary!$D500,'BPC Data'!$B:$B,Summary!$C500)</f>
        <v>0</v>
      </c>
      <c r="N500" s="26">
        <f t="shared" ca="1" si="60"/>
        <v>0</v>
      </c>
    </row>
    <row r="501" spans="1:14" s="16" customFormat="1" hidden="1" outlineLevel="1">
      <c r="A501" s="16">
        <f t="shared" si="65"/>
        <v>45</v>
      </c>
      <c r="B501"/>
      <c r="C501">
        <f>$F493</f>
        <v>0</v>
      </c>
      <c r="D501" s="1" t="str">
        <f t="shared" si="62"/>
        <v>T_EBITDAR - EBITDAR</v>
      </c>
      <c r="E501"/>
      <c r="F501" s="22" t="str">
        <f>_xll.EVDES(D501)</f>
        <v>EBITDAR</v>
      </c>
      <c r="G501" s="18">
        <f ca="1">SUMIFS(OFFSET('BPC Data'!$F:$F,0,Summary!G$2),'BPC Data'!$E:$E,Summary!$D501,'BPC Data'!$B:$B,Summary!$C501)</f>
        <v>0</v>
      </c>
      <c r="H501" s="315">
        <f ca="1">SUMIFS(OFFSET('BPC Data'!$F:$F,0,Summary!H$2),'BPC Data'!$E:$E,Summary!$D501,'BPC Data'!$B:$B,Summary!$C501)</f>
        <v>0</v>
      </c>
      <c r="I501" s="18">
        <f ca="1">SUMIFS(OFFSET('BPC Data'!$F:$F,0,Summary!I$2),'BPC Data'!$E:$E,Summary!$D501,'BPC Data'!$B:$B,Summary!$C501)</f>
        <v>0</v>
      </c>
      <c r="J501" s="315">
        <f ca="1">SUMIFS(OFFSET('BPC Data'!$F:$F,0,Summary!J$2),'BPC Data'!$E:$E,Summary!$D501,'BPC Data'!$B:$B,Summary!$C501)</f>
        <v>0</v>
      </c>
      <c r="K501" s="18">
        <f ca="1">SUMIFS(OFFSET('BPC Data'!$F:$F,0,Summary!K$2),'BPC Data'!$E:$E,Summary!$D501,'BPC Data'!$B:$B,Summary!$C501)</f>
        <v>0</v>
      </c>
      <c r="L501" s="315">
        <f ca="1">SUMIFS(OFFSET('BPC Data'!$F:$F,0,Summary!L$2),'BPC Data'!$E:$E,Summary!$D501,'BPC Data'!$B:$B,Summary!$C501)</f>
        <v>0</v>
      </c>
      <c r="M501" s="18">
        <f ca="1">SUMIFS(OFFSET('BPC Data'!$F:$F,0,Summary!M$2),'BPC Data'!$E:$E,Summary!$D501,'BPC Data'!$B:$B,Summary!$C501)</f>
        <v>0</v>
      </c>
      <c r="N501" s="26">
        <f t="shared" ca="1" si="60"/>
        <v>0</v>
      </c>
    </row>
    <row r="502" spans="1:14" s="16" customFormat="1" hidden="1" outlineLevel="1">
      <c r="A502" s="16">
        <f t="shared" si="65"/>
        <v>45</v>
      </c>
      <c r="B502"/>
      <c r="C502">
        <f>$F493</f>
        <v>0</v>
      </c>
      <c r="D502" s="1" t="str">
        <f t="shared" si="62"/>
        <v>T_RENT_EXP - Tenant Rent Expense</v>
      </c>
      <c r="E502"/>
      <c r="F502" s="22" t="str">
        <f>_xll.EVDES(D502)</f>
        <v>Tenant Rent Expense</v>
      </c>
      <c r="G502" s="18">
        <f ca="1">SUMIFS(OFFSET('BPC Data'!$F:$F,0,Summary!G$2),'BPC Data'!$E:$E,Summary!$D502,'BPC Data'!$B:$B,Summary!$C502)</f>
        <v>0</v>
      </c>
      <c r="H502" s="315">
        <f ca="1">SUMIFS(OFFSET('BPC Data'!$F:$F,0,Summary!H$2),'BPC Data'!$E:$E,Summary!$D502,'BPC Data'!$B:$B,Summary!$C502)</f>
        <v>0</v>
      </c>
      <c r="I502" s="18">
        <f ca="1">SUMIFS(OFFSET('BPC Data'!$F:$F,0,Summary!I$2),'BPC Data'!$E:$E,Summary!$D502,'BPC Data'!$B:$B,Summary!$C502)</f>
        <v>0</v>
      </c>
      <c r="J502" s="315">
        <f ca="1">SUMIFS(OFFSET('BPC Data'!$F:$F,0,Summary!J$2),'BPC Data'!$E:$E,Summary!$D502,'BPC Data'!$B:$B,Summary!$C502)</f>
        <v>0</v>
      </c>
      <c r="K502" s="18">
        <f ca="1">SUMIFS(OFFSET('BPC Data'!$F:$F,0,Summary!K$2),'BPC Data'!$E:$E,Summary!$D502,'BPC Data'!$B:$B,Summary!$C502)</f>
        <v>0</v>
      </c>
      <c r="L502" s="315">
        <f ca="1">SUMIFS(OFFSET('BPC Data'!$F:$F,0,Summary!L$2),'BPC Data'!$E:$E,Summary!$D502,'BPC Data'!$B:$B,Summary!$C502)</f>
        <v>0</v>
      </c>
      <c r="M502" s="18">
        <f ca="1">SUMIFS(OFFSET('BPC Data'!$F:$F,0,Summary!M$2),'BPC Data'!$E:$E,Summary!$D502,'BPC Data'!$B:$B,Summary!$C502)</f>
        <v>0</v>
      </c>
      <c r="N502" s="26">
        <f t="shared" ca="1" si="60"/>
        <v>0</v>
      </c>
    </row>
    <row r="503" spans="1:14" s="16" customFormat="1" hidden="1" outlineLevel="1">
      <c r="A503" s="16">
        <f t="shared" si="65"/>
        <v>45</v>
      </c>
      <c r="B503"/>
      <c r="C503"/>
      <c r="D503" s="1" t="str">
        <f t="shared" si="62"/>
        <v>x</v>
      </c>
      <c r="E503"/>
      <c r="F503" s="22" t="s">
        <v>0</v>
      </c>
      <c r="G503" s="12">
        <f ca="1">SUMIFS(OFFSET('BPC Data'!$F:$F,0,Summary!G$2),'BPC Data'!$E:$E,Summary!$D503,'BPC Data'!$B:$B,Summary!$C503)</f>
        <v>0</v>
      </c>
      <c r="H503" s="316">
        <f ca="1">SUMIFS(OFFSET('BPC Data'!$F:$F,0,Summary!H$2),'BPC Data'!$E:$E,Summary!$D503,'BPC Data'!$B:$B,Summary!$C503)</f>
        <v>0</v>
      </c>
      <c r="I503" s="12">
        <f ca="1">SUMIFS(OFFSET('BPC Data'!$F:$F,0,Summary!I$2),'BPC Data'!$E:$E,Summary!$D503,'BPC Data'!$B:$B,Summary!$C503)</f>
        <v>0</v>
      </c>
      <c r="J503" s="316">
        <f ca="1">SUMIFS(OFFSET('BPC Data'!$F:$F,0,Summary!J$2),'BPC Data'!$E:$E,Summary!$D503,'BPC Data'!$B:$B,Summary!$C503)</f>
        <v>0</v>
      </c>
      <c r="K503" s="12">
        <f ca="1">SUMIFS(OFFSET('BPC Data'!$F:$F,0,Summary!K$2),'BPC Data'!$E:$E,Summary!$D503,'BPC Data'!$B:$B,Summary!$C503)</f>
        <v>0</v>
      </c>
      <c r="L503" s="316">
        <f ca="1">SUMIFS(OFFSET('BPC Data'!$F:$F,0,Summary!L$2),'BPC Data'!$E:$E,Summary!$D503,'BPC Data'!$B:$B,Summary!$C503)</f>
        <v>0</v>
      </c>
      <c r="M503" s="12">
        <f ca="1">SUMIFS(OFFSET('BPC Data'!$F:$F,0,Summary!M$2),'BPC Data'!$E:$E,Summary!$D503,'BPC Data'!$B:$B,Summary!$C503)</f>
        <v>0</v>
      </c>
      <c r="N503" s="26">
        <f t="shared" ca="1" si="60"/>
        <v>0</v>
      </c>
    </row>
    <row r="504" spans="1:14" s="16" customFormat="1" hidden="1" outlineLevel="1">
      <c r="A504" s="16">
        <f>IF(AND(D504&lt;&gt;"",C504=""),A503+1,A503)</f>
        <v>46</v>
      </c>
      <c r="B504" s="5"/>
      <c r="C504" s="5"/>
      <c r="D504" s="5" t="str">
        <f t="shared" si="62"/>
        <v>x</v>
      </c>
      <c r="E504" s="5"/>
      <c r="F504" s="21">
        <f>INDEX(PropertyList!$D:$D,MATCH(Summary!$A504,PropertyList!$C:$C,0))</f>
        <v>0</v>
      </c>
      <c r="G504" s="11">
        <f ca="1">SUMIFS(OFFSET('BPC Data'!$F:$F,0,Summary!G$2),'BPC Data'!$E:$E,Summary!$D504,'BPC Data'!$B:$B,Summary!$C504)</f>
        <v>0</v>
      </c>
      <c r="H504" s="314">
        <f ca="1">SUMIFS(OFFSET('BPC Data'!$F:$F,0,Summary!H$2),'BPC Data'!$E:$E,Summary!$D504,'BPC Data'!$B:$B,Summary!$C504)</f>
        <v>0</v>
      </c>
      <c r="I504" s="11">
        <f ca="1">SUMIFS(OFFSET('BPC Data'!$F:$F,0,Summary!I$2),'BPC Data'!$E:$E,Summary!$D504,'BPC Data'!$B:$B,Summary!$C504)</f>
        <v>0</v>
      </c>
      <c r="J504" s="314">
        <f ca="1">SUMIFS(OFFSET('BPC Data'!$F:$F,0,Summary!J$2),'BPC Data'!$E:$E,Summary!$D504,'BPC Data'!$B:$B,Summary!$C504)</f>
        <v>0</v>
      </c>
      <c r="K504" s="11">
        <f ca="1">SUMIFS(OFFSET('BPC Data'!$F:$F,0,Summary!K$2),'BPC Data'!$E:$E,Summary!$D504,'BPC Data'!$B:$B,Summary!$C504)</f>
        <v>0</v>
      </c>
      <c r="L504" s="314">
        <f ca="1">SUMIFS(OFFSET('BPC Data'!$F:$F,0,Summary!L$2),'BPC Data'!$E:$E,Summary!$D504,'BPC Data'!$B:$B,Summary!$C504)</f>
        <v>0</v>
      </c>
      <c r="M504" s="11">
        <f ca="1">SUMIFS(OFFSET('BPC Data'!$F:$F,0,Summary!M$2),'BPC Data'!$E:$E,Summary!$D504,'BPC Data'!$B:$B,Summary!$C504)</f>
        <v>0</v>
      </c>
      <c r="N504" s="26">
        <f t="shared" ca="1" si="60"/>
        <v>0</v>
      </c>
    </row>
    <row r="505" spans="1:14" s="16" customFormat="1" hidden="1" outlineLevel="1">
      <c r="A505" s="16">
        <f>IF(AND(F505&lt;&gt;"",D505=""),A504+1,A504)</f>
        <v>46</v>
      </c>
      <c r="C505">
        <f>$F504</f>
        <v>0</v>
      </c>
      <c r="D505" s="3" t="str">
        <f t="shared" si="62"/>
        <v>PAY_PAT_DAYS - Total Payor Patient Days</v>
      </c>
      <c r="F505" s="22" t="str">
        <f>_xll.EVDES(D505)</f>
        <v>Total Payor Patient Days</v>
      </c>
      <c r="G505" s="18">
        <f ca="1">SUMIFS(OFFSET('BPC Data'!$F:$F,0,Summary!G$2),'BPC Data'!$E:$E,Summary!$D505,'BPC Data'!$B:$B,Summary!$C505)</f>
        <v>0</v>
      </c>
      <c r="H505" s="315">
        <f ca="1">SUMIFS(OFFSET('BPC Data'!$F:$F,0,Summary!H$2),'BPC Data'!$E:$E,Summary!$D505,'BPC Data'!$B:$B,Summary!$C505)</f>
        <v>0</v>
      </c>
      <c r="I505" s="18">
        <f ca="1">SUMIFS(OFFSET('BPC Data'!$F:$F,0,Summary!I$2),'BPC Data'!$E:$E,Summary!$D505,'BPC Data'!$B:$B,Summary!$C505)</f>
        <v>0</v>
      </c>
      <c r="J505" s="315">
        <f ca="1">SUMIFS(OFFSET('BPC Data'!$F:$F,0,Summary!J$2),'BPC Data'!$E:$E,Summary!$D505,'BPC Data'!$B:$B,Summary!$C505)</f>
        <v>0</v>
      </c>
      <c r="K505" s="18">
        <f ca="1">SUMIFS(OFFSET('BPC Data'!$F:$F,0,Summary!K$2),'BPC Data'!$E:$E,Summary!$D505,'BPC Data'!$B:$B,Summary!$C505)</f>
        <v>0</v>
      </c>
      <c r="L505" s="315">
        <f ca="1">SUMIFS(OFFSET('BPC Data'!$F:$F,0,Summary!L$2),'BPC Data'!$E:$E,Summary!$D505,'BPC Data'!$B:$B,Summary!$C505)</f>
        <v>0</v>
      </c>
      <c r="M505" s="18">
        <f ca="1">SUMIFS(OFFSET('BPC Data'!$F:$F,0,Summary!M$2),'BPC Data'!$E:$E,Summary!$D505,'BPC Data'!$B:$B,Summary!$C505)</f>
        <v>0</v>
      </c>
      <c r="N505" s="26">
        <f t="shared" ca="1" si="60"/>
        <v>0</v>
      </c>
    </row>
    <row r="506" spans="1:14" s="16" customFormat="1" hidden="1" outlineLevel="1">
      <c r="A506" s="16">
        <f t="shared" ref="A506:A514" si="66">IF(AND(F506&lt;&gt;"",D506=""),A505+1,A505)</f>
        <v>46</v>
      </c>
      <c r="C506">
        <f>$F504</f>
        <v>0</v>
      </c>
      <c r="D506" s="3" t="str">
        <f t="shared" si="62"/>
        <v>A_BEDS_TOTAL - Total Available Beds</v>
      </c>
      <c r="F506" s="22" t="str">
        <f>_xll.EVDES(D506)</f>
        <v>Total Available Beds</v>
      </c>
      <c r="G506" s="18">
        <f ca="1">SUMIFS(OFFSET('BPC Data'!$F:$F,0,Summary!G$2),'BPC Data'!$E:$E,Summary!$D506,'BPC Data'!$B:$B,Summary!$C506)</f>
        <v>0</v>
      </c>
      <c r="H506" s="315">
        <f ca="1">SUMIFS(OFFSET('BPC Data'!$F:$F,0,Summary!H$2),'BPC Data'!$E:$E,Summary!$D506,'BPC Data'!$B:$B,Summary!$C506)</f>
        <v>0</v>
      </c>
      <c r="I506" s="18">
        <f ca="1">SUMIFS(OFFSET('BPC Data'!$F:$F,0,Summary!I$2),'BPC Data'!$E:$E,Summary!$D506,'BPC Data'!$B:$B,Summary!$C506)</f>
        <v>0</v>
      </c>
      <c r="J506" s="315">
        <f ca="1">SUMIFS(OFFSET('BPC Data'!$F:$F,0,Summary!J$2),'BPC Data'!$E:$E,Summary!$D506,'BPC Data'!$B:$B,Summary!$C506)</f>
        <v>0</v>
      </c>
      <c r="K506" s="18">
        <f ca="1">SUMIFS(OFFSET('BPC Data'!$F:$F,0,Summary!K$2),'BPC Data'!$E:$E,Summary!$D506,'BPC Data'!$B:$B,Summary!$C506)</f>
        <v>0</v>
      </c>
      <c r="L506" s="315">
        <f ca="1">SUMIFS(OFFSET('BPC Data'!$F:$F,0,Summary!L$2),'BPC Data'!$E:$E,Summary!$D506,'BPC Data'!$B:$B,Summary!$C506)</f>
        <v>0</v>
      </c>
      <c r="M506" s="18">
        <f ca="1">SUMIFS(OFFSET('BPC Data'!$F:$F,0,Summary!M$2),'BPC Data'!$E:$E,Summary!$D506,'BPC Data'!$B:$B,Summary!$C506)</f>
        <v>0</v>
      </c>
      <c r="N506" s="26">
        <f t="shared" ca="1" si="60"/>
        <v>0</v>
      </c>
    </row>
    <row r="507" spans="1:14" s="16" customFormat="1" hidden="1" outlineLevel="1">
      <c r="A507" s="16">
        <f t="shared" si="66"/>
        <v>46</v>
      </c>
      <c r="B507"/>
      <c r="C507">
        <f>$F504</f>
        <v>0</v>
      </c>
      <c r="D507" s="3" t="str">
        <f t="shared" si="62"/>
        <v>T_REVENUES - Total Tenant Revenues</v>
      </c>
      <c r="E507"/>
      <c r="F507" s="22" t="str">
        <f>_xll.EVDES(D507)</f>
        <v>Total Tenant Revenues</v>
      </c>
      <c r="G507" s="18">
        <f ca="1">SUMIFS(OFFSET('BPC Data'!$F:$F,0,Summary!G$2),'BPC Data'!$E:$E,Summary!$D507,'BPC Data'!$B:$B,Summary!$C507)</f>
        <v>0</v>
      </c>
      <c r="H507" s="315">
        <f ca="1">SUMIFS(OFFSET('BPC Data'!$F:$F,0,Summary!H$2),'BPC Data'!$E:$E,Summary!$D507,'BPC Data'!$B:$B,Summary!$C507)</f>
        <v>0</v>
      </c>
      <c r="I507" s="18">
        <f ca="1">SUMIFS(OFFSET('BPC Data'!$F:$F,0,Summary!I$2),'BPC Data'!$E:$E,Summary!$D507,'BPC Data'!$B:$B,Summary!$C507)</f>
        <v>0</v>
      </c>
      <c r="J507" s="315">
        <f ca="1">SUMIFS(OFFSET('BPC Data'!$F:$F,0,Summary!J$2),'BPC Data'!$E:$E,Summary!$D507,'BPC Data'!$B:$B,Summary!$C507)</f>
        <v>0</v>
      </c>
      <c r="K507" s="18">
        <f ca="1">SUMIFS(OFFSET('BPC Data'!$F:$F,0,Summary!K$2),'BPC Data'!$E:$E,Summary!$D507,'BPC Data'!$B:$B,Summary!$C507)</f>
        <v>0</v>
      </c>
      <c r="L507" s="315">
        <f ca="1">SUMIFS(OFFSET('BPC Data'!$F:$F,0,Summary!L$2),'BPC Data'!$E:$E,Summary!$D507,'BPC Data'!$B:$B,Summary!$C507)</f>
        <v>0</v>
      </c>
      <c r="M507" s="18">
        <f ca="1">SUMIFS(OFFSET('BPC Data'!$F:$F,0,Summary!M$2),'BPC Data'!$E:$E,Summary!$D507,'BPC Data'!$B:$B,Summary!$C507)</f>
        <v>0</v>
      </c>
      <c r="N507" s="26">
        <f t="shared" ca="1" si="60"/>
        <v>0</v>
      </c>
    </row>
    <row r="508" spans="1:14" s="16" customFormat="1" hidden="1" outlineLevel="1">
      <c r="A508" s="16">
        <f t="shared" si="66"/>
        <v>46</v>
      </c>
      <c r="B508"/>
      <c r="C508">
        <f>$F504</f>
        <v>0</v>
      </c>
      <c r="D508" s="3" t="str">
        <f t="shared" si="62"/>
        <v>T_OPEX - Tenant Operating Expenses</v>
      </c>
      <c r="E508"/>
      <c r="F508" s="22" t="str">
        <f>_xll.EVDES(D508)</f>
        <v>Tenant Operating Expenses</v>
      </c>
      <c r="G508" s="18">
        <f ca="1">SUMIFS(OFFSET('BPC Data'!$F:$F,0,Summary!G$2),'BPC Data'!$E:$E,Summary!$D508,'BPC Data'!$B:$B,Summary!$C508)</f>
        <v>0</v>
      </c>
      <c r="H508" s="315">
        <f ca="1">SUMIFS(OFFSET('BPC Data'!$F:$F,0,Summary!H$2),'BPC Data'!$E:$E,Summary!$D508,'BPC Data'!$B:$B,Summary!$C508)</f>
        <v>0</v>
      </c>
      <c r="I508" s="18">
        <f ca="1">SUMIFS(OFFSET('BPC Data'!$F:$F,0,Summary!I$2),'BPC Data'!$E:$E,Summary!$D508,'BPC Data'!$B:$B,Summary!$C508)</f>
        <v>0</v>
      </c>
      <c r="J508" s="315">
        <f ca="1">SUMIFS(OFFSET('BPC Data'!$F:$F,0,Summary!J$2),'BPC Data'!$E:$E,Summary!$D508,'BPC Data'!$B:$B,Summary!$C508)</f>
        <v>0</v>
      </c>
      <c r="K508" s="18">
        <f ca="1">SUMIFS(OFFSET('BPC Data'!$F:$F,0,Summary!K$2),'BPC Data'!$E:$E,Summary!$D508,'BPC Data'!$B:$B,Summary!$C508)</f>
        <v>0</v>
      </c>
      <c r="L508" s="315">
        <f ca="1">SUMIFS(OFFSET('BPC Data'!$F:$F,0,Summary!L$2),'BPC Data'!$E:$E,Summary!$D508,'BPC Data'!$B:$B,Summary!$C508)</f>
        <v>0</v>
      </c>
      <c r="M508" s="18">
        <f ca="1">SUMIFS(OFFSET('BPC Data'!$F:$F,0,Summary!M$2),'BPC Data'!$E:$E,Summary!$D508,'BPC Data'!$B:$B,Summary!$C508)</f>
        <v>0</v>
      </c>
      <c r="N508" s="26">
        <f t="shared" ca="1" si="60"/>
        <v>0</v>
      </c>
    </row>
    <row r="509" spans="1:14" s="16" customFormat="1" hidden="1" outlineLevel="1">
      <c r="A509" s="16">
        <f t="shared" si="66"/>
        <v>46</v>
      </c>
      <c r="B509"/>
      <c r="C509">
        <f>$F504</f>
        <v>0</v>
      </c>
      <c r="D509" s="3" t="str">
        <f t="shared" si="62"/>
        <v>T_BAD_DEBT - Tenant Bad Debt Expense</v>
      </c>
      <c r="E509"/>
      <c r="F509" s="22" t="str">
        <f>_xll.EVDES(D509)</f>
        <v>Tenant Bad Debt Expense</v>
      </c>
      <c r="G509" s="18">
        <f ca="1">SUMIFS(OFFSET('BPC Data'!$F:$F,0,Summary!G$2),'BPC Data'!$E:$E,Summary!$D509,'BPC Data'!$B:$B,Summary!$C509)</f>
        <v>0</v>
      </c>
      <c r="H509" s="315">
        <f ca="1">SUMIFS(OFFSET('BPC Data'!$F:$F,0,Summary!H$2),'BPC Data'!$E:$E,Summary!$D509,'BPC Data'!$B:$B,Summary!$C509)</f>
        <v>0</v>
      </c>
      <c r="I509" s="18">
        <f ca="1">SUMIFS(OFFSET('BPC Data'!$F:$F,0,Summary!I$2),'BPC Data'!$E:$E,Summary!$D509,'BPC Data'!$B:$B,Summary!$C509)</f>
        <v>0</v>
      </c>
      <c r="J509" s="315">
        <f ca="1">SUMIFS(OFFSET('BPC Data'!$F:$F,0,Summary!J$2),'BPC Data'!$E:$E,Summary!$D509,'BPC Data'!$B:$B,Summary!$C509)</f>
        <v>0</v>
      </c>
      <c r="K509" s="18">
        <f ca="1">SUMIFS(OFFSET('BPC Data'!$F:$F,0,Summary!K$2),'BPC Data'!$E:$E,Summary!$D509,'BPC Data'!$B:$B,Summary!$C509)</f>
        <v>0</v>
      </c>
      <c r="L509" s="315">
        <f ca="1">SUMIFS(OFFSET('BPC Data'!$F:$F,0,Summary!L$2),'BPC Data'!$E:$E,Summary!$D509,'BPC Data'!$B:$B,Summary!$C509)</f>
        <v>0</v>
      </c>
      <c r="M509" s="18">
        <f ca="1">SUMIFS(OFFSET('BPC Data'!$F:$F,0,Summary!M$2),'BPC Data'!$E:$E,Summary!$D509,'BPC Data'!$B:$B,Summary!$C509)</f>
        <v>0</v>
      </c>
      <c r="N509" s="26">
        <f t="shared" ca="1" si="60"/>
        <v>0</v>
      </c>
    </row>
    <row r="510" spans="1:14" s="16" customFormat="1" hidden="1" outlineLevel="1">
      <c r="A510" s="16">
        <f t="shared" si="66"/>
        <v>46</v>
      </c>
      <c r="B510"/>
      <c r="C510">
        <f>$F504</f>
        <v>0</v>
      </c>
      <c r="D510" s="2" t="str">
        <f t="shared" si="62"/>
        <v>T_EBITDARM - EBITDARM</v>
      </c>
      <c r="E510"/>
      <c r="F510" s="22" t="str">
        <f>_xll.EVDES(D510)</f>
        <v>EBITDARM</v>
      </c>
      <c r="G510" s="18">
        <f ca="1">SUMIFS(OFFSET('BPC Data'!$F:$F,0,Summary!G$2),'BPC Data'!$E:$E,Summary!$D510,'BPC Data'!$B:$B,Summary!$C510)</f>
        <v>0</v>
      </c>
      <c r="H510" s="315">
        <f ca="1">SUMIFS(OFFSET('BPC Data'!$F:$F,0,Summary!H$2),'BPC Data'!$E:$E,Summary!$D510,'BPC Data'!$B:$B,Summary!$C510)</f>
        <v>0</v>
      </c>
      <c r="I510" s="18">
        <f ca="1">SUMIFS(OFFSET('BPC Data'!$F:$F,0,Summary!I$2),'BPC Data'!$E:$E,Summary!$D510,'BPC Data'!$B:$B,Summary!$C510)</f>
        <v>0</v>
      </c>
      <c r="J510" s="315">
        <f ca="1">SUMIFS(OFFSET('BPC Data'!$F:$F,0,Summary!J$2),'BPC Data'!$E:$E,Summary!$D510,'BPC Data'!$B:$B,Summary!$C510)</f>
        <v>0</v>
      </c>
      <c r="K510" s="18">
        <f ca="1">SUMIFS(OFFSET('BPC Data'!$F:$F,0,Summary!K$2),'BPC Data'!$E:$E,Summary!$D510,'BPC Data'!$B:$B,Summary!$C510)</f>
        <v>0</v>
      </c>
      <c r="L510" s="315">
        <f ca="1">SUMIFS(OFFSET('BPC Data'!$F:$F,0,Summary!L$2),'BPC Data'!$E:$E,Summary!$D510,'BPC Data'!$B:$B,Summary!$C510)</f>
        <v>0</v>
      </c>
      <c r="M510" s="18">
        <f ca="1">SUMIFS(OFFSET('BPC Data'!$F:$F,0,Summary!M$2),'BPC Data'!$E:$E,Summary!$D510,'BPC Data'!$B:$B,Summary!$C510)</f>
        <v>0</v>
      </c>
      <c r="N510" s="26">
        <f t="shared" ca="1" si="60"/>
        <v>0</v>
      </c>
    </row>
    <row r="511" spans="1:14" s="16" customFormat="1" hidden="1" outlineLevel="1">
      <c r="A511" s="16">
        <f t="shared" si="66"/>
        <v>46</v>
      </c>
      <c r="B511"/>
      <c r="C511">
        <f>$F504</f>
        <v>0</v>
      </c>
      <c r="D511" s="2" t="str">
        <f t="shared" si="62"/>
        <v>T_MGMT_FEE - Tenant Management Fee - Actual</v>
      </c>
      <c r="E511"/>
      <c r="F511" s="22" t="str">
        <f>_xll.EVDES(D511)</f>
        <v>Tenant Management Fee - Actual</v>
      </c>
      <c r="G511" s="18">
        <f ca="1">SUMIFS(OFFSET('BPC Data'!$F:$F,0,Summary!G$2),'BPC Data'!$E:$E,Summary!$D511,'BPC Data'!$B:$B,Summary!$C511)</f>
        <v>0</v>
      </c>
      <c r="H511" s="315">
        <f ca="1">SUMIFS(OFFSET('BPC Data'!$F:$F,0,Summary!H$2),'BPC Data'!$E:$E,Summary!$D511,'BPC Data'!$B:$B,Summary!$C511)</f>
        <v>0</v>
      </c>
      <c r="I511" s="18">
        <f ca="1">SUMIFS(OFFSET('BPC Data'!$F:$F,0,Summary!I$2),'BPC Data'!$E:$E,Summary!$D511,'BPC Data'!$B:$B,Summary!$C511)</f>
        <v>0</v>
      </c>
      <c r="J511" s="315">
        <f ca="1">SUMIFS(OFFSET('BPC Data'!$F:$F,0,Summary!J$2),'BPC Data'!$E:$E,Summary!$D511,'BPC Data'!$B:$B,Summary!$C511)</f>
        <v>0</v>
      </c>
      <c r="K511" s="18">
        <f ca="1">SUMIFS(OFFSET('BPC Data'!$F:$F,0,Summary!K$2),'BPC Data'!$E:$E,Summary!$D511,'BPC Data'!$B:$B,Summary!$C511)</f>
        <v>0</v>
      </c>
      <c r="L511" s="315">
        <f ca="1">SUMIFS(OFFSET('BPC Data'!$F:$F,0,Summary!L$2),'BPC Data'!$E:$E,Summary!$D511,'BPC Data'!$B:$B,Summary!$C511)</f>
        <v>0</v>
      </c>
      <c r="M511" s="18">
        <f ca="1">SUMIFS(OFFSET('BPC Data'!$F:$F,0,Summary!M$2),'BPC Data'!$E:$E,Summary!$D511,'BPC Data'!$B:$B,Summary!$C511)</f>
        <v>0</v>
      </c>
      <c r="N511" s="26">
        <f t="shared" ca="1" si="60"/>
        <v>0</v>
      </c>
    </row>
    <row r="512" spans="1:14" s="16" customFormat="1" hidden="1" outlineLevel="1">
      <c r="A512" s="16">
        <f t="shared" si="66"/>
        <v>46</v>
      </c>
      <c r="B512"/>
      <c r="C512">
        <f>$F504</f>
        <v>0</v>
      </c>
      <c r="D512" s="1" t="str">
        <f t="shared" si="62"/>
        <v>T_EBITDAR - EBITDAR</v>
      </c>
      <c r="E512"/>
      <c r="F512" s="22" t="str">
        <f>_xll.EVDES(D512)</f>
        <v>EBITDAR</v>
      </c>
      <c r="G512" s="18">
        <f ca="1">SUMIFS(OFFSET('BPC Data'!$F:$F,0,Summary!G$2),'BPC Data'!$E:$E,Summary!$D512,'BPC Data'!$B:$B,Summary!$C512)</f>
        <v>0</v>
      </c>
      <c r="H512" s="315">
        <f ca="1">SUMIFS(OFFSET('BPC Data'!$F:$F,0,Summary!H$2),'BPC Data'!$E:$E,Summary!$D512,'BPC Data'!$B:$B,Summary!$C512)</f>
        <v>0</v>
      </c>
      <c r="I512" s="18">
        <f ca="1">SUMIFS(OFFSET('BPC Data'!$F:$F,0,Summary!I$2),'BPC Data'!$E:$E,Summary!$D512,'BPC Data'!$B:$B,Summary!$C512)</f>
        <v>0</v>
      </c>
      <c r="J512" s="315">
        <f ca="1">SUMIFS(OFFSET('BPC Data'!$F:$F,0,Summary!J$2),'BPC Data'!$E:$E,Summary!$D512,'BPC Data'!$B:$B,Summary!$C512)</f>
        <v>0</v>
      </c>
      <c r="K512" s="18">
        <f ca="1">SUMIFS(OFFSET('BPC Data'!$F:$F,0,Summary!K$2),'BPC Data'!$E:$E,Summary!$D512,'BPC Data'!$B:$B,Summary!$C512)</f>
        <v>0</v>
      </c>
      <c r="L512" s="315">
        <f ca="1">SUMIFS(OFFSET('BPC Data'!$F:$F,0,Summary!L$2),'BPC Data'!$E:$E,Summary!$D512,'BPC Data'!$B:$B,Summary!$C512)</f>
        <v>0</v>
      </c>
      <c r="M512" s="18">
        <f ca="1">SUMIFS(OFFSET('BPC Data'!$F:$F,0,Summary!M$2),'BPC Data'!$E:$E,Summary!$D512,'BPC Data'!$B:$B,Summary!$C512)</f>
        <v>0</v>
      </c>
      <c r="N512" s="26">
        <f t="shared" ca="1" si="60"/>
        <v>0</v>
      </c>
    </row>
    <row r="513" spans="1:14" s="16" customFormat="1" hidden="1" outlineLevel="1">
      <c r="A513" s="16">
        <f t="shared" si="66"/>
        <v>46</v>
      </c>
      <c r="B513"/>
      <c r="C513">
        <f>$F504</f>
        <v>0</v>
      </c>
      <c r="D513" s="1" t="str">
        <f t="shared" si="62"/>
        <v>T_RENT_EXP - Tenant Rent Expense</v>
      </c>
      <c r="E513"/>
      <c r="F513" s="22" t="str">
        <f>_xll.EVDES(D513)</f>
        <v>Tenant Rent Expense</v>
      </c>
      <c r="G513" s="18">
        <f ca="1">SUMIFS(OFFSET('BPC Data'!$F:$F,0,Summary!G$2),'BPC Data'!$E:$E,Summary!$D513,'BPC Data'!$B:$B,Summary!$C513)</f>
        <v>0</v>
      </c>
      <c r="H513" s="315">
        <f ca="1">SUMIFS(OFFSET('BPC Data'!$F:$F,0,Summary!H$2),'BPC Data'!$E:$E,Summary!$D513,'BPC Data'!$B:$B,Summary!$C513)</f>
        <v>0</v>
      </c>
      <c r="I513" s="18">
        <f ca="1">SUMIFS(OFFSET('BPC Data'!$F:$F,0,Summary!I$2),'BPC Data'!$E:$E,Summary!$D513,'BPC Data'!$B:$B,Summary!$C513)</f>
        <v>0</v>
      </c>
      <c r="J513" s="315">
        <f ca="1">SUMIFS(OFFSET('BPC Data'!$F:$F,0,Summary!J$2),'BPC Data'!$E:$E,Summary!$D513,'BPC Data'!$B:$B,Summary!$C513)</f>
        <v>0</v>
      </c>
      <c r="K513" s="18">
        <f ca="1">SUMIFS(OFFSET('BPC Data'!$F:$F,0,Summary!K$2),'BPC Data'!$E:$E,Summary!$D513,'BPC Data'!$B:$B,Summary!$C513)</f>
        <v>0</v>
      </c>
      <c r="L513" s="315">
        <f ca="1">SUMIFS(OFFSET('BPC Data'!$F:$F,0,Summary!L$2),'BPC Data'!$E:$E,Summary!$D513,'BPC Data'!$B:$B,Summary!$C513)</f>
        <v>0</v>
      </c>
      <c r="M513" s="18">
        <f ca="1">SUMIFS(OFFSET('BPC Data'!$F:$F,0,Summary!M$2),'BPC Data'!$E:$E,Summary!$D513,'BPC Data'!$B:$B,Summary!$C513)</f>
        <v>0</v>
      </c>
      <c r="N513" s="26">
        <f t="shared" ca="1" si="60"/>
        <v>0</v>
      </c>
    </row>
    <row r="514" spans="1:14" s="16" customFormat="1" hidden="1" outlineLevel="1">
      <c r="A514" s="16">
        <f t="shared" si="66"/>
        <v>46</v>
      </c>
      <c r="B514"/>
      <c r="C514"/>
      <c r="D514" s="1" t="str">
        <f t="shared" si="62"/>
        <v>x</v>
      </c>
      <c r="E514"/>
      <c r="F514" s="22" t="s">
        <v>0</v>
      </c>
      <c r="G514" s="12">
        <f ca="1">SUMIFS(OFFSET('BPC Data'!$F:$F,0,Summary!G$2),'BPC Data'!$E:$E,Summary!$D514,'BPC Data'!$B:$B,Summary!$C514)</f>
        <v>0</v>
      </c>
      <c r="H514" s="316">
        <f ca="1">SUMIFS(OFFSET('BPC Data'!$F:$F,0,Summary!H$2),'BPC Data'!$E:$E,Summary!$D514,'BPC Data'!$B:$B,Summary!$C514)</f>
        <v>0</v>
      </c>
      <c r="I514" s="12">
        <f ca="1">SUMIFS(OFFSET('BPC Data'!$F:$F,0,Summary!I$2),'BPC Data'!$E:$E,Summary!$D514,'BPC Data'!$B:$B,Summary!$C514)</f>
        <v>0</v>
      </c>
      <c r="J514" s="316">
        <f ca="1">SUMIFS(OFFSET('BPC Data'!$F:$F,0,Summary!J$2),'BPC Data'!$E:$E,Summary!$D514,'BPC Data'!$B:$B,Summary!$C514)</f>
        <v>0</v>
      </c>
      <c r="K514" s="12">
        <f ca="1">SUMIFS(OFFSET('BPC Data'!$F:$F,0,Summary!K$2),'BPC Data'!$E:$E,Summary!$D514,'BPC Data'!$B:$B,Summary!$C514)</f>
        <v>0</v>
      </c>
      <c r="L514" s="316">
        <f ca="1">SUMIFS(OFFSET('BPC Data'!$F:$F,0,Summary!L$2),'BPC Data'!$E:$E,Summary!$D514,'BPC Data'!$B:$B,Summary!$C514)</f>
        <v>0</v>
      </c>
      <c r="M514" s="12">
        <f ca="1">SUMIFS(OFFSET('BPC Data'!$F:$F,0,Summary!M$2),'BPC Data'!$E:$E,Summary!$D514,'BPC Data'!$B:$B,Summary!$C514)</f>
        <v>0</v>
      </c>
      <c r="N514" s="26">
        <f t="shared" ca="1" si="60"/>
        <v>0</v>
      </c>
    </row>
    <row r="515" spans="1:14" s="16" customFormat="1" hidden="1" outlineLevel="1">
      <c r="A515" s="16">
        <f>IF(AND(D515&lt;&gt;"",C515=""),A514+1,A514)</f>
        <v>47</v>
      </c>
      <c r="B515" s="5"/>
      <c r="C515" s="5"/>
      <c r="D515" s="5" t="str">
        <f t="shared" si="62"/>
        <v>x</v>
      </c>
      <c r="E515" s="5"/>
      <c r="F515" s="21">
        <f>INDEX(PropertyList!$D:$D,MATCH(Summary!$A515,PropertyList!$C:$C,0))</f>
        <v>0</v>
      </c>
      <c r="G515" s="11">
        <f ca="1">SUMIFS(OFFSET('BPC Data'!$F:$F,0,Summary!G$2),'BPC Data'!$E:$E,Summary!$D515,'BPC Data'!$B:$B,Summary!$C515)</f>
        <v>0</v>
      </c>
      <c r="H515" s="314">
        <f ca="1">SUMIFS(OFFSET('BPC Data'!$F:$F,0,Summary!H$2),'BPC Data'!$E:$E,Summary!$D515,'BPC Data'!$B:$B,Summary!$C515)</f>
        <v>0</v>
      </c>
      <c r="I515" s="11">
        <f ca="1">SUMIFS(OFFSET('BPC Data'!$F:$F,0,Summary!I$2),'BPC Data'!$E:$E,Summary!$D515,'BPC Data'!$B:$B,Summary!$C515)</f>
        <v>0</v>
      </c>
      <c r="J515" s="314">
        <f ca="1">SUMIFS(OFFSET('BPC Data'!$F:$F,0,Summary!J$2),'BPC Data'!$E:$E,Summary!$D515,'BPC Data'!$B:$B,Summary!$C515)</f>
        <v>0</v>
      </c>
      <c r="K515" s="11">
        <f ca="1">SUMIFS(OFFSET('BPC Data'!$F:$F,0,Summary!K$2),'BPC Data'!$E:$E,Summary!$D515,'BPC Data'!$B:$B,Summary!$C515)</f>
        <v>0</v>
      </c>
      <c r="L515" s="314">
        <f ca="1">SUMIFS(OFFSET('BPC Data'!$F:$F,0,Summary!L$2),'BPC Data'!$E:$E,Summary!$D515,'BPC Data'!$B:$B,Summary!$C515)</f>
        <v>0</v>
      </c>
      <c r="M515" s="11">
        <f ca="1">SUMIFS(OFFSET('BPC Data'!$F:$F,0,Summary!M$2),'BPC Data'!$E:$E,Summary!$D515,'BPC Data'!$B:$B,Summary!$C515)</f>
        <v>0</v>
      </c>
      <c r="N515" s="26">
        <f t="shared" ca="1" si="60"/>
        <v>0</v>
      </c>
    </row>
    <row r="516" spans="1:14" s="16" customFormat="1" hidden="1" outlineLevel="1">
      <c r="A516" s="16">
        <f>IF(AND(F516&lt;&gt;"",D516=""),A515+1,A515)</f>
        <v>47</v>
      </c>
      <c r="C516">
        <f>$F515</f>
        <v>0</v>
      </c>
      <c r="D516" s="3" t="str">
        <f t="shared" si="62"/>
        <v>PAY_PAT_DAYS - Total Payor Patient Days</v>
      </c>
      <c r="F516" s="22" t="str">
        <f>_xll.EVDES(D516)</f>
        <v>Total Payor Patient Days</v>
      </c>
      <c r="G516" s="18">
        <f ca="1">SUMIFS(OFFSET('BPC Data'!$F:$F,0,Summary!G$2),'BPC Data'!$E:$E,Summary!$D516,'BPC Data'!$B:$B,Summary!$C516)</f>
        <v>0</v>
      </c>
      <c r="H516" s="315">
        <f ca="1">SUMIFS(OFFSET('BPC Data'!$F:$F,0,Summary!H$2),'BPC Data'!$E:$E,Summary!$D516,'BPC Data'!$B:$B,Summary!$C516)</f>
        <v>0</v>
      </c>
      <c r="I516" s="18">
        <f ca="1">SUMIFS(OFFSET('BPC Data'!$F:$F,0,Summary!I$2),'BPC Data'!$E:$E,Summary!$D516,'BPC Data'!$B:$B,Summary!$C516)</f>
        <v>0</v>
      </c>
      <c r="J516" s="315">
        <f ca="1">SUMIFS(OFFSET('BPC Data'!$F:$F,0,Summary!J$2),'BPC Data'!$E:$E,Summary!$D516,'BPC Data'!$B:$B,Summary!$C516)</f>
        <v>0</v>
      </c>
      <c r="K516" s="18">
        <f ca="1">SUMIFS(OFFSET('BPC Data'!$F:$F,0,Summary!K$2),'BPC Data'!$E:$E,Summary!$D516,'BPC Data'!$B:$B,Summary!$C516)</f>
        <v>0</v>
      </c>
      <c r="L516" s="315">
        <f ca="1">SUMIFS(OFFSET('BPC Data'!$F:$F,0,Summary!L$2),'BPC Data'!$E:$E,Summary!$D516,'BPC Data'!$B:$B,Summary!$C516)</f>
        <v>0</v>
      </c>
      <c r="M516" s="18">
        <f ca="1">SUMIFS(OFFSET('BPC Data'!$F:$F,0,Summary!M$2),'BPC Data'!$E:$E,Summary!$D516,'BPC Data'!$B:$B,Summary!$C516)</f>
        <v>0</v>
      </c>
      <c r="N516" s="26">
        <f t="shared" ca="1" si="60"/>
        <v>0</v>
      </c>
    </row>
    <row r="517" spans="1:14" s="16" customFormat="1" hidden="1" outlineLevel="1">
      <c r="A517" s="16">
        <f t="shared" ref="A517:A525" si="67">IF(AND(F517&lt;&gt;"",D517=""),A516+1,A516)</f>
        <v>47</v>
      </c>
      <c r="C517">
        <f>$F515</f>
        <v>0</v>
      </c>
      <c r="D517" s="3" t="str">
        <f t="shared" si="62"/>
        <v>A_BEDS_TOTAL - Total Available Beds</v>
      </c>
      <c r="F517" s="22" t="str">
        <f>_xll.EVDES(D517)</f>
        <v>Total Available Beds</v>
      </c>
      <c r="G517" s="18">
        <f ca="1">SUMIFS(OFFSET('BPC Data'!$F:$F,0,Summary!G$2),'BPC Data'!$E:$E,Summary!$D517,'BPC Data'!$B:$B,Summary!$C517)</f>
        <v>0</v>
      </c>
      <c r="H517" s="315">
        <f ca="1">SUMIFS(OFFSET('BPC Data'!$F:$F,0,Summary!H$2),'BPC Data'!$E:$E,Summary!$D517,'BPC Data'!$B:$B,Summary!$C517)</f>
        <v>0</v>
      </c>
      <c r="I517" s="18">
        <f ca="1">SUMIFS(OFFSET('BPC Data'!$F:$F,0,Summary!I$2),'BPC Data'!$E:$E,Summary!$D517,'BPC Data'!$B:$B,Summary!$C517)</f>
        <v>0</v>
      </c>
      <c r="J517" s="315">
        <f ca="1">SUMIFS(OFFSET('BPC Data'!$F:$F,0,Summary!J$2),'BPC Data'!$E:$E,Summary!$D517,'BPC Data'!$B:$B,Summary!$C517)</f>
        <v>0</v>
      </c>
      <c r="K517" s="18">
        <f ca="1">SUMIFS(OFFSET('BPC Data'!$F:$F,0,Summary!K$2),'BPC Data'!$E:$E,Summary!$D517,'BPC Data'!$B:$B,Summary!$C517)</f>
        <v>0</v>
      </c>
      <c r="L517" s="315">
        <f ca="1">SUMIFS(OFFSET('BPC Data'!$F:$F,0,Summary!L$2),'BPC Data'!$E:$E,Summary!$D517,'BPC Data'!$B:$B,Summary!$C517)</f>
        <v>0</v>
      </c>
      <c r="M517" s="18">
        <f ca="1">SUMIFS(OFFSET('BPC Data'!$F:$F,0,Summary!M$2),'BPC Data'!$E:$E,Summary!$D517,'BPC Data'!$B:$B,Summary!$C517)</f>
        <v>0</v>
      </c>
      <c r="N517" s="26">
        <f t="shared" ca="1" si="60"/>
        <v>0</v>
      </c>
    </row>
    <row r="518" spans="1:14" s="16" customFormat="1" hidden="1" outlineLevel="1">
      <c r="A518" s="16">
        <f t="shared" si="67"/>
        <v>47</v>
      </c>
      <c r="B518"/>
      <c r="C518">
        <f>$F515</f>
        <v>0</v>
      </c>
      <c r="D518" s="3" t="str">
        <f t="shared" si="62"/>
        <v>T_REVENUES - Total Tenant Revenues</v>
      </c>
      <c r="E518"/>
      <c r="F518" s="22" t="str">
        <f>_xll.EVDES(D518)</f>
        <v>Total Tenant Revenues</v>
      </c>
      <c r="G518" s="18">
        <f ca="1">SUMIFS(OFFSET('BPC Data'!$F:$F,0,Summary!G$2),'BPC Data'!$E:$E,Summary!$D518,'BPC Data'!$B:$B,Summary!$C518)</f>
        <v>0</v>
      </c>
      <c r="H518" s="315">
        <f ca="1">SUMIFS(OFFSET('BPC Data'!$F:$F,0,Summary!H$2),'BPC Data'!$E:$E,Summary!$D518,'BPC Data'!$B:$B,Summary!$C518)</f>
        <v>0</v>
      </c>
      <c r="I518" s="18">
        <f ca="1">SUMIFS(OFFSET('BPC Data'!$F:$F,0,Summary!I$2),'BPC Data'!$E:$E,Summary!$D518,'BPC Data'!$B:$B,Summary!$C518)</f>
        <v>0</v>
      </c>
      <c r="J518" s="315">
        <f ca="1">SUMIFS(OFFSET('BPC Data'!$F:$F,0,Summary!J$2),'BPC Data'!$E:$E,Summary!$D518,'BPC Data'!$B:$B,Summary!$C518)</f>
        <v>0</v>
      </c>
      <c r="K518" s="18">
        <f ca="1">SUMIFS(OFFSET('BPC Data'!$F:$F,0,Summary!K$2),'BPC Data'!$E:$E,Summary!$D518,'BPC Data'!$B:$B,Summary!$C518)</f>
        <v>0</v>
      </c>
      <c r="L518" s="315">
        <f ca="1">SUMIFS(OFFSET('BPC Data'!$F:$F,0,Summary!L$2),'BPC Data'!$E:$E,Summary!$D518,'BPC Data'!$B:$B,Summary!$C518)</f>
        <v>0</v>
      </c>
      <c r="M518" s="18">
        <f ca="1">SUMIFS(OFFSET('BPC Data'!$F:$F,0,Summary!M$2),'BPC Data'!$E:$E,Summary!$D518,'BPC Data'!$B:$B,Summary!$C518)</f>
        <v>0</v>
      </c>
      <c r="N518" s="26">
        <f t="shared" ca="1" si="60"/>
        <v>0</v>
      </c>
    </row>
    <row r="519" spans="1:14" s="16" customFormat="1" hidden="1" outlineLevel="1">
      <c r="A519" s="16">
        <f t="shared" si="67"/>
        <v>47</v>
      </c>
      <c r="B519"/>
      <c r="C519">
        <f>$F515</f>
        <v>0</v>
      </c>
      <c r="D519" s="3" t="str">
        <f t="shared" si="62"/>
        <v>T_OPEX - Tenant Operating Expenses</v>
      </c>
      <c r="E519"/>
      <c r="F519" s="22" t="str">
        <f>_xll.EVDES(D519)</f>
        <v>Tenant Operating Expenses</v>
      </c>
      <c r="G519" s="18">
        <f ca="1">SUMIFS(OFFSET('BPC Data'!$F:$F,0,Summary!G$2),'BPC Data'!$E:$E,Summary!$D519,'BPC Data'!$B:$B,Summary!$C519)</f>
        <v>0</v>
      </c>
      <c r="H519" s="315">
        <f ca="1">SUMIFS(OFFSET('BPC Data'!$F:$F,0,Summary!H$2),'BPC Data'!$E:$E,Summary!$D519,'BPC Data'!$B:$B,Summary!$C519)</f>
        <v>0</v>
      </c>
      <c r="I519" s="18">
        <f ca="1">SUMIFS(OFFSET('BPC Data'!$F:$F,0,Summary!I$2),'BPC Data'!$E:$E,Summary!$D519,'BPC Data'!$B:$B,Summary!$C519)</f>
        <v>0</v>
      </c>
      <c r="J519" s="315">
        <f ca="1">SUMIFS(OFFSET('BPC Data'!$F:$F,0,Summary!J$2),'BPC Data'!$E:$E,Summary!$D519,'BPC Data'!$B:$B,Summary!$C519)</f>
        <v>0</v>
      </c>
      <c r="K519" s="18">
        <f ca="1">SUMIFS(OFFSET('BPC Data'!$F:$F,0,Summary!K$2),'BPC Data'!$E:$E,Summary!$D519,'BPC Data'!$B:$B,Summary!$C519)</f>
        <v>0</v>
      </c>
      <c r="L519" s="315">
        <f ca="1">SUMIFS(OFFSET('BPC Data'!$F:$F,0,Summary!L$2),'BPC Data'!$E:$E,Summary!$D519,'BPC Data'!$B:$B,Summary!$C519)</f>
        <v>0</v>
      </c>
      <c r="M519" s="18">
        <f ca="1">SUMIFS(OFFSET('BPC Data'!$F:$F,0,Summary!M$2),'BPC Data'!$E:$E,Summary!$D519,'BPC Data'!$B:$B,Summary!$C519)</f>
        <v>0</v>
      </c>
      <c r="N519" s="26">
        <f t="shared" ca="1" si="60"/>
        <v>0</v>
      </c>
    </row>
    <row r="520" spans="1:14" s="16" customFormat="1" hidden="1" outlineLevel="1">
      <c r="A520" s="16">
        <f t="shared" si="67"/>
        <v>47</v>
      </c>
      <c r="B520"/>
      <c r="C520">
        <f>$F515</f>
        <v>0</v>
      </c>
      <c r="D520" s="3" t="str">
        <f t="shared" si="62"/>
        <v>T_BAD_DEBT - Tenant Bad Debt Expense</v>
      </c>
      <c r="E520"/>
      <c r="F520" s="22" t="str">
        <f>_xll.EVDES(D520)</f>
        <v>Tenant Bad Debt Expense</v>
      </c>
      <c r="G520" s="18">
        <f ca="1">SUMIFS(OFFSET('BPC Data'!$F:$F,0,Summary!G$2),'BPC Data'!$E:$E,Summary!$D520,'BPC Data'!$B:$B,Summary!$C520)</f>
        <v>0</v>
      </c>
      <c r="H520" s="315">
        <f ca="1">SUMIFS(OFFSET('BPC Data'!$F:$F,0,Summary!H$2),'BPC Data'!$E:$E,Summary!$D520,'BPC Data'!$B:$B,Summary!$C520)</f>
        <v>0</v>
      </c>
      <c r="I520" s="18">
        <f ca="1">SUMIFS(OFFSET('BPC Data'!$F:$F,0,Summary!I$2),'BPC Data'!$E:$E,Summary!$D520,'BPC Data'!$B:$B,Summary!$C520)</f>
        <v>0</v>
      </c>
      <c r="J520" s="315">
        <f ca="1">SUMIFS(OFFSET('BPC Data'!$F:$F,0,Summary!J$2),'BPC Data'!$E:$E,Summary!$D520,'BPC Data'!$B:$B,Summary!$C520)</f>
        <v>0</v>
      </c>
      <c r="K520" s="18">
        <f ca="1">SUMIFS(OFFSET('BPC Data'!$F:$F,0,Summary!K$2),'BPC Data'!$E:$E,Summary!$D520,'BPC Data'!$B:$B,Summary!$C520)</f>
        <v>0</v>
      </c>
      <c r="L520" s="315">
        <f ca="1">SUMIFS(OFFSET('BPC Data'!$F:$F,0,Summary!L$2),'BPC Data'!$E:$E,Summary!$D520,'BPC Data'!$B:$B,Summary!$C520)</f>
        <v>0</v>
      </c>
      <c r="M520" s="18">
        <f ca="1">SUMIFS(OFFSET('BPC Data'!$F:$F,0,Summary!M$2),'BPC Data'!$E:$E,Summary!$D520,'BPC Data'!$B:$B,Summary!$C520)</f>
        <v>0</v>
      </c>
      <c r="N520" s="26">
        <f t="shared" ca="1" si="60"/>
        <v>0</v>
      </c>
    </row>
    <row r="521" spans="1:14" s="16" customFormat="1" hidden="1" outlineLevel="1">
      <c r="A521" s="16">
        <f t="shared" si="67"/>
        <v>47</v>
      </c>
      <c r="B521"/>
      <c r="C521">
        <f>$F515</f>
        <v>0</v>
      </c>
      <c r="D521" s="2" t="str">
        <f t="shared" si="62"/>
        <v>T_EBITDARM - EBITDARM</v>
      </c>
      <c r="E521"/>
      <c r="F521" s="22" t="str">
        <f>_xll.EVDES(D521)</f>
        <v>EBITDARM</v>
      </c>
      <c r="G521" s="18">
        <f ca="1">SUMIFS(OFFSET('BPC Data'!$F:$F,0,Summary!G$2),'BPC Data'!$E:$E,Summary!$D521,'BPC Data'!$B:$B,Summary!$C521)</f>
        <v>0</v>
      </c>
      <c r="H521" s="315">
        <f ca="1">SUMIFS(OFFSET('BPC Data'!$F:$F,0,Summary!H$2),'BPC Data'!$E:$E,Summary!$D521,'BPC Data'!$B:$B,Summary!$C521)</f>
        <v>0</v>
      </c>
      <c r="I521" s="18">
        <f ca="1">SUMIFS(OFFSET('BPC Data'!$F:$F,0,Summary!I$2),'BPC Data'!$E:$E,Summary!$D521,'BPC Data'!$B:$B,Summary!$C521)</f>
        <v>0</v>
      </c>
      <c r="J521" s="315">
        <f ca="1">SUMIFS(OFFSET('BPC Data'!$F:$F,0,Summary!J$2),'BPC Data'!$E:$E,Summary!$D521,'BPC Data'!$B:$B,Summary!$C521)</f>
        <v>0</v>
      </c>
      <c r="K521" s="18">
        <f ca="1">SUMIFS(OFFSET('BPC Data'!$F:$F,0,Summary!K$2),'BPC Data'!$E:$E,Summary!$D521,'BPC Data'!$B:$B,Summary!$C521)</f>
        <v>0</v>
      </c>
      <c r="L521" s="315">
        <f ca="1">SUMIFS(OFFSET('BPC Data'!$F:$F,0,Summary!L$2),'BPC Data'!$E:$E,Summary!$D521,'BPC Data'!$B:$B,Summary!$C521)</f>
        <v>0</v>
      </c>
      <c r="M521" s="18">
        <f ca="1">SUMIFS(OFFSET('BPC Data'!$F:$F,0,Summary!M$2),'BPC Data'!$E:$E,Summary!$D521,'BPC Data'!$B:$B,Summary!$C521)</f>
        <v>0</v>
      </c>
      <c r="N521" s="26">
        <f t="shared" ca="1" si="60"/>
        <v>0</v>
      </c>
    </row>
    <row r="522" spans="1:14" s="16" customFormat="1" hidden="1" outlineLevel="1">
      <c r="A522" s="16">
        <f t="shared" si="67"/>
        <v>47</v>
      </c>
      <c r="B522"/>
      <c r="C522">
        <f>$F515</f>
        <v>0</v>
      </c>
      <c r="D522" s="2" t="str">
        <f t="shared" si="62"/>
        <v>T_MGMT_FEE - Tenant Management Fee - Actual</v>
      </c>
      <c r="E522"/>
      <c r="F522" s="22" t="str">
        <f>_xll.EVDES(D522)</f>
        <v>Tenant Management Fee - Actual</v>
      </c>
      <c r="G522" s="18">
        <f ca="1">SUMIFS(OFFSET('BPC Data'!$F:$F,0,Summary!G$2),'BPC Data'!$E:$E,Summary!$D522,'BPC Data'!$B:$B,Summary!$C522)</f>
        <v>0</v>
      </c>
      <c r="H522" s="315">
        <f ca="1">SUMIFS(OFFSET('BPC Data'!$F:$F,0,Summary!H$2),'BPC Data'!$E:$E,Summary!$D522,'BPC Data'!$B:$B,Summary!$C522)</f>
        <v>0</v>
      </c>
      <c r="I522" s="18">
        <f ca="1">SUMIFS(OFFSET('BPC Data'!$F:$F,0,Summary!I$2),'BPC Data'!$E:$E,Summary!$D522,'BPC Data'!$B:$B,Summary!$C522)</f>
        <v>0</v>
      </c>
      <c r="J522" s="315">
        <f ca="1">SUMIFS(OFFSET('BPC Data'!$F:$F,0,Summary!J$2),'BPC Data'!$E:$E,Summary!$D522,'BPC Data'!$B:$B,Summary!$C522)</f>
        <v>0</v>
      </c>
      <c r="K522" s="18">
        <f ca="1">SUMIFS(OFFSET('BPC Data'!$F:$F,0,Summary!K$2),'BPC Data'!$E:$E,Summary!$D522,'BPC Data'!$B:$B,Summary!$C522)</f>
        <v>0</v>
      </c>
      <c r="L522" s="315">
        <f ca="1">SUMIFS(OFFSET('BPC Data'!$F:$F,0,Summary!L$2),'BPC Data'!$E:$E,Summary!$D522,'BPC Data'!$B:$B,Summary!$C522)</f>
        <v>0</v>
      </c>
      <c r="M522" s="18">
        <f ca="1">SUMIFS(OFFSET('BPC Data'!$F:$F,0,Summary!M$2),'BPC Data'!$E:$E,Summary!$D522,'BPC Data'!$B:$B,Summary!$C522)</f>
        <v>0</v>
      </c>
      <c r="N522" s="26">
        <f t="shared" ref="N522:N559" ca="1" si="68">SUM(M522)</f>
        <v>0</v>
      </c>
    </row>
    <row r="523" spans="1:14" s="16" customFormat="1" hidden="1" outlineLevel="1">
      <c r="A523" s="16">
        <f t="shared" si="67"/>
        <v>47</v>
      </c>
      <c r="B523"/>
      <c r="C523">
        <f>$F515</f>
        <v>0</v>
      </c>
      <c r="D523" s="1" t="str">
        <f t="shared" si="62"/>
        <v>T_EBITDAR - EBITDAR</v>
      </c>
      <c r="E523"/>
      <c r="F523" s="22" t="str">
        <f>_xll.EVDES(D523)</f>
        <v>EBITDAR</v>
      </c>
      <c r="G523" s="18">
        <f ca="1">SUMIFS(OFFSET('BPC Data'!$F:$F,0,Summary!G$2),'BPC Data'!$E:$E,Summary!$D523,'BPC Data'!$B:$B,Summary!$C523)</f>
        <v>0</v>
      </c>
      <c r="H523" s="315">
        <f ca="1">SUMIFS(OFFSET('BPC Data'!$F:$F,0,Summary!H$2),'BPC Data'!$E:$E,Summary!$D523,'BPC Data'!$B:$B,Summary!$C523)</f>
        <v>0</v>
      </c>
      <c r="I523" s="18">
        <f ca="1">SUMIFS(OFFSET('BPC Data'!$F:$F,0,Summary!I$2),'BPC Data'!$E:$E,Summary!$D523,'BPC Data'!$B:$B,Summary!$C523)</f>
        <v>0</v>
      </c>
      <c r="J523" s="315">
        <f ca="1">SUMIFS(OFFSET('BPC Data'!$F:$F,0,Summary!J$2),'BPC Data'!$E:$E,Summary!$D523,'BPC Data'!$B:$B,Summary!$C523)</f>
        <v>0</v>
      </c>
      <c r="K523" s="18">
        <f ca="1">SUMIFS(OFFSET('BPC Data'!$F:$F,0,Summary!K$2),'BPC Data'!$E:$E,Summary!$D523,'BPC Data'!$B:$B,Summary!$C523)</f>
        <v>0</v>
      </c>
      <c r="L523" s="315">
        <f ca="1">SUMIFS(OFFSET('BPC Data'!$F:$F,0,Summary!L$2),'BPC Data'!$E:$E,Summary!$D523,'BPC Data'!$B:$B,Summary!$C523)</f>
        <v>0</v>
      </c>
      <c r="M523" s="18">
        <f ca="1">SUMIFS(OFFSET('BPC Data'!$F:$F,0,Summary!M$2),'BPC Data'!$E:$E,Summary!$D523,'BPC Data'!$B:$B,Summary!$C523)</f>
        <v>0</v>
      </c>
      <c r="N523" s="26">
        <f t="shared" ca="1" si="68"/>
        <v>0</v>
      </c>
    </row>
    <row r="524" spans="1:14" s="16" customFormat="1" hidden="1" outlineLevel="1">
      <c r="A524" s="16">
        <f t="shared" si="67"/>
        <v>47</v>
      </c>
      <c r="B524"/>
      <c r="C524">
        <f>$F515</f>
        <v>0</v>
      </c>
      <c r="D524" s="1" t="str">
        <f t="shared" si="62"/>
        <v>T_RENT_EXP - Tenant Rent Expense</v>
      </c>
      <c r="E524"/>
      <c r="F524" s="22" t="str">
        <f>_xll.EVDES(D524)</f>
        <v>Tenant Rent Expense</v>
      </c>
      <c r="G524" s="18">
        <f ca="1">SUMIFS(OFFSET('BPC Data'!$F:$F,0,Summary!G$2),'BPC Data'!$E:$E,Summary!$D524,'BPC Data'!$B:$B,Summary!$C524)</f>
        <v>0</v>
      </c>
      <c r="H524" s="315">
        <f ca="1">SUMIFS(OFFSET('BPC Data'!$F:$F,0,Summary!H$2),'BPC Data'!$E:$E,Summary!$D524,'BPC Data'!$B:$B,Summary!$C524)</f>
        <v>0</v>
      </c>
      <c r="I524" s="18">
        <f ca="1">SUMIFS(OFFSET('BPC Data'!$F:$F,0,Summary!I$2),'BPC Data'!$E:$E,Summary!$D524,'BPC Data'!$B:$B,Summary!$C524)</f>
        <v>0</v>
      </c>
      <c r="J524" s="315">
        <f ca="1">SUMIFS(OFFSET('BPC Data'!$F:$F,0,Summary!J$2),'BPC Data'!$E:$E,Summary!$D524,'BPC Data'!$B:$B,Summary!$C524)</f>
        <v>0</v>
      </c>
      <c r="K524" s="18">
        <f ca="1">SUMIFS(OFFSET('BPC Data'!$F:$F,0,Summary!K$2),'BPC Data'!$E:$E,Summary!$D524,'BPC Data'!$B:$B,Summary!$C524)</f>
        <v>0</v>
      </c>
      <c r="L524" s="315">
        <f ca="1">SUMIFS(OFFSET('BPC Data'!$F:$F,0,Summary!L$2),'BPC Data'!$E:$E,Summary!$D524,'BPC Data'!$B:$B,Summary!$C524)</f>
        <v>0</v>
      </c>
      <c r="M524" s="18">
        <f ca="1">SUMIFS(OFFSET('BPC Data'!$F:$F,0,Summary!M$2),'BPC Data'!$E:$E,Summary!$D524,'BPC Data'!$B:$B,Summary!$C524)</f>
        <v>0</v>
      </c>
      <c r="N524" s="26">
        <f t="shared" ca="1" si="68"/>
        <v>0</v>
      </c>
    </row>
    <row r="525" spans="1:14" s="16" customFormat="1" hidden="1" outlineLevel="1">
      <c r="A525" s="16">
        <f t="shared" si="67"/>
        <v>47</v>
      </c>
      <c r="B525"/>
      <c r="C525"/>
      <c r="D525" s="1" t="str">
        <f t="shared" si="62"/>
        <v>x</v>
      </c>
      <c r="E525"/>
      <c r="F525" s="22" t="s">
        <v>0</v>
      </c>
      <c r="G525" s="12">
        <f ca="1">SUMIFS(OFFSET('BPC Data'!$F:$F,0,Summary!G$2),'BPC Data'!$E:$E,Summary!$D525,'BPC Data'!$B:$B,Summary!$C525)</f>
        <v>0</v>
      </c>
      <c r="H525" s="316">
        <f ca="1">SUMIFS(OFFSET('BPC Data'!$F:$F,0,Summary!H$2),'BPC Data'!$E:$E,Summary!$D525,'BPC Data'!$B:$B,Summary!$C525)</f>
        <v>0</v>
      </c>
      <c r="I525" s="12">
        <f ca="1">SUMIFS(OFFSET('BPC Data'!$F:$F,0,Summary!I$2),'BPC Data'!$E:$E,Summary!$D525,'BPC Data'!$B:$B,Summary!$C525)</f>
        <v>0</v>
      </c>
      <c r="J525" s="316">
        <f ca="1">SUMIFS(OFFSET('BPC Data'!$F:$F,0,Summary!J$2),'BPC Data'!$E:$E,Summary!$D525,'BPC Data'!$B:$B,Summary!$C525)</f>
        <v>0</v>
      </c>
      <c r="K525" s="12">
        <f ca="1">SUMIFS(OFFSET('BPC Data'!$F:$F,0,Summary!K$2),'BPC Data'!$E:$E,Summary!$D525,'BPC Data'!$B:$B,Summary!$C525)</f>
        <v>0</v>
      </c>
      <c r="L525" s="316">
        <f ca="1">SUMIFS(OFFSET('BPC Data'!$F:$F,0,Summary!L$2),'BPC Data'!$E:$E,Summary!$D525,'BPC Data'!$B:$B,Summary!$C525)</f>
        <v>0</v>
      </c>
      <c r="M525" s="12">
        <f ca="1">SUMIFS(OFFSET('BPC Data'!$F:$F,0,Summary!M$2),'BPC Data'!$E:$E,Summary!$D525,'BPC Data'!$B:$B,Summary!$C525)</f>
        <v>0</v>
      </c>
      <c r="N525" s="26">
        <f t="shared" ca="1" si="68"/>
        <v>0</v>
      </c>
    </row>
    <row r="526" spans="1:14" s="16" customFormat="1" hidden="1" outlineLevel="1">
      <c r="A526" s="16">
        <f>IF(AND(D526&lt;&gt;"",C526=""),A525+1,A525)</f>
        <v>48</v>
      </c>
      <c r="B526" s="5"/>
      <c r="C526" s="5"/>
      <c r="D526" s="5" t="str">
        <f t="shared" si="62"/>
        <v>x</v>
      </c>
      <c r="E526" s="5"/>
      <c r="F526" s="21">
        <f>INDEX(PropertyList!$D:$D,MATCH(Summary!$A526,PropertyList!$C:$C,0))</f>
        <v>0</v>
      </c>
      <c r="G526" s="11">
        <f ca="1">SUMIFS(OFFSET('BPC Data'!$F:$F,0,Summary!G$2),'BPC Data'!$E:$E,Summary!$D526,'BPC Data'!$B:$B,Summary!$C526)</f>
        <v>0</v>
      </c>
      <c r="H526" s="314">
        <f ca="1">SUMIFS(OFFSET('BPC Data'!$F:$F,0,Summary!H$2),'BPC Data'!$E:$E,Summary!$D526,'BPC Data'!$B:$B,Summary!$C526)</f>
        <v>0</v>
      </c>
      <c r="I526" s="11">
        <f ca="1">SUMIFS(OFFSET('BPC Data'!$F:$F,0,Summary!I$2),'BPC Data'!$E:$E,Summary!$D526,'BPC Data'!$B:$B,Summary!$C526)</f>
        <v>0</v>
      </c>
      <c r="J526" s="314">
        <f ca="1">SUMIFS(OFFSET('BPC Data'!$F:$F,0,Summary!J$2),'BPC Data'!$E:$E,Summary!$D526,'BPC Data'!$B:$B,Summary!$C526)</f>
        <v>0</v>
      </c>
      <c r="K526" s="11">
        <f ca="1">SUMIFS(OFFSET('BPC Data'!$F:$F,0,Summary!K$2),'BPC Data'!$E:$E,Summary!$D526,'BPC Data'!$B:$B,Summary!$C526)</f>
        <v>0</v>
      </c>
      <c r="L526" s="314">
        <f ca="1">SUMIFS(OFFSET('BPC Data'!$F:$F,0,Summary!L$2),'BPC Data'!$E:$E,Summary!$D526,'BPC Data'!$B:$B,Summary!$C526)</f>
        <v>0</v>
      </c>
      <c r="M526" s="11">
        <f ca="1">SUMIFS(OFFSET('BPC Data'!$F:$F,0,Summary!M$2),'BPC Data'!$E:$E,Summary!$D526,'BPC Data'!$B:$B,Summary!$C526)</f>
        <v>0</v>
      </c>
      <c r="N526" s="26">
        <f t="shared" ca="1" si="68"/>
        <v>0</v>
      </c>
    </row>
    <row r="527" spans="1:14" s="16" customFormat="1" hidden="1" outlineLevel="1">
      <c r="A527" s="16">
        <f>IF(AND(F527&lt;&gt;"",D527=""),A526+1,A526)</f>
        <v>48</v>
      </c>
      <c r="C527">
        <f>$F526</f>
        <v>0</v>
      </c>
      <c r="D527" s="3" t="str">
        <f t="shared" si="62"/>
        <v>PAY_PAT_DAYS - Total Payor Patient Days</v>
      </c>
      <c r="F527" s="22" t="str">
        <f>_xll.EVDES(D527)</f>
        <v>Total Payor Patient Days</v>
      </c>
      <c r="G527" s="18">
        <f ca="1">SUMIFS(OFFSET('BPC Data'!$F:$F,0,Summary!G$2),'BPC Data'!$E:$E,Summary!$D527,'BPC Data'!$B:$B,Summary!$C527)</f>
        <v>0</v>
      </c>
      <c r="H527" s="315">
        <f ca="1">SUMIFS(OFFSET('BPC Data'!$F:$F,0,Summary!H$2),'BPC Data'!$E:$E,Summary!$D527,'BPC Data'!$B:$B,Summary!$C527)</f>
        <v>0</v>
      </c>
      <c r="I527" s="18">
        <f ca="1">SUMIFS(OFFSET('BPC Data'!$F:$F,0,Summary!I$2),'BPC Data'!$E:$E,Summary!$D527,'BPC Data'!$B:$B,Summary!$C527)</f>
        <v>0</v>
      </c>
      <c r="J527" s="315">
        <f ca="1">SUMIFS(OFFSET('BPC Data'!$F:$F,0,Summary!J$2),'BPC Data'!$E:$E,Summary!$D527,'BPC Data'!$B:$B,Summary!$C527)</f>
        <v>0</v>
      </c>
      <c r="K527" s="18">
        <f ca="1">SUMIFS(OFFSET('BPC Data'!$F:$F,0,Summary!K$2),'BPC Data'!$E:$E,Summary!$D527,'BPC Data'!$B:$B,Summary!$C527)</f>
        <v>0</v>
      </c>
      <c r="L527" s="315">
        <f ca="1">SUMIFS(OFFSET('BPC Data'!$F:$F,0,Summary!L$2),'BPC Data'!$E:$E,Summary!$D527,'BPC Data'!$B:$B,Summary!$C527)</f>
        <v>0</v>
      </c>
      <c r="M527" s="18">
        <f ca="1">SUMIFS(OFFSET('BPC Data'!$F:$F,0,Summary!M$2),'BPC Data'!$E:$E,Summary!$D527,'BPC Data'!$B:$B,Summary!$C527)</f>
        <v>0</v>
      </c>
      <c r="N527" s="26">
        <f t="shared" ca="1" si="68"/>
        <v>0</v>
      </c>
    </row>
    <row r="528" spans="1:14" s="16" customFormat="1" hidden="1" outlineLevel="1">
      <c r="A528" s="16">
        <f t="shared" ref="A528:A536" si="69">IF(AND(F528&lt;&gt;"",D528=""),A527+1,A527)</f>
        <v>48</v>
      </c>
      <c r="C528">
        <f>$F526</f>
        <v>0</v>
      </c>
      <c r="D528" s="3" t="str">
        <f t="shared" si="62"/>
        <v>A_BEDS_TOTAL - Total Available Beds</v>
      </c>
      <c r="F528" s="22" t="str">
        <f>_xll.EVDES(D528)</f>
        <v>Total Available Beds</v>
      </c>
      <c r="G528" s="18">
        <f ca="1">SUMIFS(OFFSET('BPC Data'!$F:$F,0,Summary!G$2),'BPC Data'!$E:$E,Summary!$D528,'BPC Data'!$B:$B,Summary!$C528)</f>
        <v>0</v>
      </c>
      <c r="H528" s="315">
        <f ca="1">SUMIFS(OFFSET('BPC Data'!$F:$F,0,Summary!H$2),'BPC Data'!$E:$E,Summary!$D528,'BPC Data'!$B:$B,Summary!$C528)</f>
        <v>0</v>
      </c>
      <c r="I528" s="18">
        <f ca="1">SUMIFS(OFFSET('BPC Data'!$F:$F,0,Summary!I$2),'BPC Data'!$E:$E,Summary!$D528,'BPC Data'!$B:$B,Summary!$C528)</f>
        <v>0</v>
      </c>
      <c r="J528" s="315">
        <f ca="1">SUMIFS(OFFSET('BPC Data'!$F:$F,0,Summary!J$2),'BPC Data'!$E:$E,Summary!$D528,'BPC Data'!$B:$B,Summary!$C528)</f>
        <v>0</v>
      </c>
      <c r="K528" s="18">
        <f ca="1">SUMIFS(OFFSET('BPC Data'!$F:$F,0,Summary!K$2),'BPC Data'!$E:$E,Summary!$D528,'BPC Data'!$B:$B,Summary!$C528)</f>
        <v>0</v>
      </c>
      <c r="L528" s="315">
        <f ca="1">SUMIFS(OFFSET('BPC Data'!$F:$F,0,Summary!L$2),'BPC Data'!$E:$E,Summary!$D528,'BPC Data'!$B:$B,Summary!$C528)</f>
        <v>0</v>
      </c>
      <c r="M528" s="18">
        <f ca="1">SUMIFS(OFFSET('BPC Data'!$F:$F,0,Summary!M$2),'BPC Data'!$E:$E,Summary!$D528,'BPC Data'!$B:$B,Summary!$C528)</f>
        <v>0</v>
      </c>
      <c r="N528" s="26">
        <f t="shared" ca="1" si="68"/>
        <v>0</v>
      </c>
    </row>
    <row r="529" spans="1:14" s="16" customFormat="1" hidden="1" outlineLevel="1">
      <c r="A529" s="16">
        <f t="shared" si="69"/>
        <v>48</v>
      </c>
      <c r="B529"/>
      <c r="C529">
        <f>$F526</f>
        <v>0</v>
      </c>
      <c r="D529" s="3" t="str">
        <f t="shared" si="62"/>
        <v>T_REVENUES - Total Tenant Revenues</v>
      </c>
      <c r="E529"/>
      <c r="F529" s="22" t="str">
        <f>_xll.EVDES(D529)</f>
        <v>Total Tenant Revenues</v>
      </c>
      <c r="G529" s="18">
        <f ca="1">SUMIFS(OFFSET('BPC Data'!$F:$F,0,Summary!G$2),'BPC Data'!$E:$E,Summary!$D529,'BPC Data'!$B:$B,Summary!$C529)</f>
        <v>0</v>
      </c>
      <c r="H529" s="315">
        <f ca="1">SUMIFS(OFFSET('BPC Data'!$F:$F,0,Summary!H$2),'BPC Data'!$E:$E,Summary!$D529,'BPC Data'!$B:$B,Summary!$C529)</f>
        <v>0</v>
      </c>
      <c r="I529" s="18">
        <f ca="1">SUMIFS(OFFSET('BPC Data'!$F:$F,0,Summary!I$2),'BPC Data'!$E:$E,Summary!$D529,'BPC Data'!$B:$B,Summary!$C529)</f>
        <v>0</v>
      </c>
      <c r="J529" s="315">
        <f ca="1">SUMIFS(OFFSET('BPC Data'!$F:$F,0,Summary!J$2),'BPC Data'!$E:$E,Summary!$D529,'BPC Data'!$B:$B,Summary!$C529)</f>
        <v>0</v>
      </c>
      <c r="K529" s="18">
        <f ca="1">SUMIFS(OFFSET('BPC Data'!$F:$F,0,Summary!K$2),'BPC Data'!$E:$E,Summary!$D529,'BPC Data'!$B:$B,Summary!$C529)</f>
        <v>0</v>
      </c>
      <c r="L529" s="315">
        <f ca="1">SUMIFS(OFFSET('BPC Data'!$F:$F,0,Summary!L$2),'BPC Data'!$E:$E,Summary!$D529,'BPC Data'!$B:$B,Summary!$C529)</f>
        <v>0</v>
      </c>
      <c r="M529" s="18">
        <f ca="1">SUMIFS(OFFSET('BPC Data'!$F:$F,0,Summary!M$2),'BPC Data'!$E:$E,Summary!$D529,'BPC Data'!$B:$B,Summary!$C529)</f>
        <v>0</v>
      </c>
      <c r="N529" s="26">
        <f t="shared" ca="1" si="68"/>
        <v>0</v>
      </c>
    </row>
    <row r="530" spans="1:14" s="16" customFormat="1" hidden="1" outlineLevel="1">
      <c r="A530" s="16">
        <f t="shared" si="69"/>
        <v>48</v>
      </c>
      <c r="B530"/>
      <c r="C530">
        <f>$F526</f>
        <v>0</v>
      </c>
      <c r="D530" s="3" t="str">
        <f t="shared" si="62"/>
        <v>T_OPEX - Tenant Operating Expenses</v>
      </c>
      <c r="E530"/>
      <c r="F530" s="22" t="str">
        <f>_xll.EVDES(D530)</f>
        <v>Tenant Operating Expenses</v>
      </c>
      <c r="G530" s="18">
        <f ca="1">SUMIFS(OFFSET('BPC Data'!$F:$F,0,Summary!G$2),'BPC Data'!$E:$E,Summary!$D530,'BPC Data'!$B:$B,Summary!$C530)</f>
        <v>0</v>
      </c>
      <c r="H530" s="315">
        <f ca="1">SUMIFS(OFFSET('BPC Data'!$F:$F,0,Summary!H$2),'BPC Data'!$E:$E,Summary!$D530,'BPC Data'!$B:$B,Summary!$C530)</f>
        <v>0</v>
      </c>
      <c r="I530" s="18">
        <f ca="1">SUMIFS(OFFSET('BPC Data'!$F:$F,0,Summary!I$2),'BPC Data'!$E:$E,Summary!$D530,'BPC Data'!$B:$B,Summary!$C530)</f>
        <v>0</v>
      </c>
      <c r="J530" s="315">
        <f ca="1">SUMIFS(OFFSET('BPC Data'!$F:$F,0,Summary!J$2),'BPC Data'!$E:$E,Summary!$D530,'BPC Data'!$B:$B,Summary!$C530)</f>
        <v>0</v>
      </c>
      <c r="K530" s="18">
        <f ca="1">SUMIFS(OFFSET('BPC Data'!$F:$F,0,Summary!K$2),'BPC Data'!$E:$E,Summary!$D530,'BPC Data'!$B:$B,Summary!$C530)</f>
        <v>0</v>
      </c>
      <c r="L530" s="315">
        <f ca="1">SUMIFS(OFFSET('BPC Data'!$F:$F,0,Summary!L$2),'BPC Data'!$E:$E,Summary!$D530,'BPC Data'!$B:$B,Summary!$C530)</f>
        <v>0</v>
      </c>
      <c r="M530" s="18">
        <f ca="1">SUMIFS(OFFSET('BPC Data'!$F:$F,0,Summary!M$2),'BPC Data'!$E:$E,Summary!$D530,'BPC Data'!$B:$B,Summary!$C530)</f>
        <v>0</v>
      </c>
      <c r="N530" s="26">
        <f t="shared" ca="1" si="68"/>
        <v>0</v>
      </c>
    </row>
    <row r="531" spans="1:14" s="16" customFormat="1" hidden="1" outlineLevel="1">
      <c r="A531" s="16">
        <f t="shared" si="69"/>
        <v>48</v>
      </c>
      <c r="B531"/>
      <c r="C531">
        <f>$F526</f>
        <v>0</v>
      </c>
      <c r="D531" s="3" t="str">
        <f t="shared" si="62"/>
        <v>T_BAD_DEBT - Tenant Bad Debt Expense</v>
      </c>
      <c r="E531"/>
      <c r="F531" s="22" t="str">
        <f>_xll.EVDES(D531)</f>
        <v>Tenant Bad Debt Expense</v>
      </c>
      <c r="G531" s="18">
        <f ca="1">SUMIFS(OFFSET('BPC Data'!$F:$F,0,Summary!G$2),'BPC Data'!$E:$E,Summary!$D531,'BPC Data'!$B:$B,Summary!$C531)</f>
        <v>0</v>
      </c>
      <c r="H531" s="315">
        <f ca="1">SUMIFS(OFFSET('BPC Data'!$F:$F,0,Summary!H$2),'BPC Data'!$E:$E,Summary!$D531,'BPC Data'!$B:$B,Summary!$C531)</f>
        <v>0</v>
      </c>
      <c r="I531" s="18">
        <f ca="1">SUMIFS(OFFSET('BPC Data'!$F:$F,0,Summary!I$2),'BPC Data'!$E:$E,Summary!$D531,'BPC Data'!$B:$B,Summary!$C531)</f>
        <v>0</v>
      </c>
      <c r="J531" s="315">
        <f ca="1">SUMIFS(OFFSET('BPC Data'!$F:$F,0,Summary!J$2),'BPC Data'!$E:$E,Summary!$D531,'BPC Data'!$B:$B,Summary!$C531)</f>
        <v>0</v>
      </c>
      <c r="K531" s="18">
        <f ca="1">SUMIFS(OFFSET('BPC Data'!$F:$F,0,Summary!K$2),'BPC Data'!$E:$E,Summary!$D531,'BPC Data'!$B:$B,Summary!$C531)</f>
        <v>0</v>
      </c>
      <c r="L531" s="315">
        <f ca="1">SUMIFS(OFFSET('BPC Data'!$F:$F,0,Summary!L$2),'BPC Data'!$E:$E,Summary!$D531,'BPC Data'!$B:$B,Summary!$C531)</f>
        <v>0</v>
      </c>
      <c r="M531" s="18">
        <f ca="1">SUMIFS(OFFSET('BPC Data'!$F:$F,0,Summary!M$2),'BPC Data'!$E:$E,Summary!$D531,'BPC Data'!$B:$B,Summary!$C531)</f>
        <v>0</v>
      </c>
      <c r="N531" s="26">
        <f t="shared" ca="1" si="68"/>
        <v>0</v>
      </c>
    </row>
    <row r="532" spans="1:14" s="16" customFormat="1" hidden="1" outlineLevel="1">
      <c r="A532" s="16">
        <f t="shared" si="69"/>
        <v>48</v>
      </c>
      <c r="B532"/>
      <c r="C532">
        <f>$F526</f>
        <v>0</v>
      </c>
      <c r="D532" s="2" t="str">
        <f t="shared" si="62"/>
        <v>T_EBITDARM - EBITDARM</v>
      </c>
      <c r="E532"/>
      <c r="F532" s="22" t="str">
        <f>_xll.EVDES(D532)</f>
        <v>EBITDARM</v>
      </c>
      <c r="G532" s="18">
        <f ca="1">SUMIFS(OFFSET('BPC Data'!$F:$F,0,Summary!G$2),'BPC Data'!$E:$E,Summary!$D532,'BPC Data'!$B:$B,Summary!$C532)</f>
        <v>0</v>
      </c>
      <c r="H532" s="315">
        <f ca="1">SUMIFS(OFFSET('BPC Data'!$F:$F,0,Summary!H$2),'BPC Data'!$E:$E,Summary!$D532,'BPC Data'!$B:$B,Summary!$C532)</f>
        <v>0</v>
      </c>
      <c r="I532" s="18">
        <f ca="1">SUMIFS(OFFSET('BPC Data'!$F:$F,0,Summary!I$2),'BPC Data'!$E:$E,Summary!$D532,'BPC Data'!$B:$B,Summary!$C532)</f>
        <v>0</v>
      </c>
      <c r="J532" s="315">
        <f ca="1">SUMIFS(OFFSET('BPC Data'!$F:$F,0,Summary!J$2),'BPC Data'!$E:$E,Summary!$D532,'BPC Data'!$B:$B,Summary!$C532)</f>
        <v>0</v>
      </c>
      <c r="K532" s="18">
        <f ca="1">SUMIFS(OFFSET('BPC Data'!$F:$F,0,Summary!K$2),'BPC Data'!$E:$E,Summary!$D532,'BPC Data'!$B:$B,Summary!$C532)</f>
        <v>0</v>
      </c>
      <c r="L532" s="315">
        <f ca="1">SUMIFS(OFFSET('BPC Data'!$F:$F,0,Summary!L$2),'BPC Data'!$E:$E,Summary!$D532,'BPC Data'!$B:$B,Summary!$C532)</f>
        <v>0</v>
      </c>
      <c r="M532" s="18">
        <f ca="1">SUMIFS(OFFSET('BPC Data'!$F:$F,0,Summary!M$2),'BPC Data'!$E:$E,Summary!$D532,'BPC Data'!$B:$B,Summary!$C532)</f>
        <v>0</v>
      </c>
      <c r="N532" s="26">
        <f t="shared" ca="1" si="68"/>
        <v>0</v>
      </c>
    </row>
    <row r="533" spans="1:14" s="16" customFormat="1" hidden="1" outlineLevel="1">
      <c r="A533" s="16">
        <f t="shared" si="69"/>
        <v>48</v>
      </c>
      <c r="B533"/>
      <c r="C533">
        <f>$F526</f>
        <v>0</v>
      </c>
      <c r="D533" s="2" t="str">
        <f t="shared" si="62"/>
        <v>T_MGMT_FEE - Tenant Management Fee - Actual</v>
      </c>
      <c r="E533"/>
      <c r="F533" s="22" t="str">
        <f>_xll.EVDES(D533)</f>
        <v>Tenant Management Fee - Actual</v>
      </c>
      <c r="G533" s="18">
        <f ca="1">SUMIFS(OFFSET('BPC Data'!$F:$F,0,Summary!G$2),'BPC Data'!$E:$E,Summary!$D533,'BPC Data'!$B:$B,Summary!$C533)</f>
        <v>0</v>
      </c>
      <c r="H533" s="315">
        <f ca="1">SUMIFS(OFFSET('BPC Data'!$F:$F,0,Summary!H$2),'BPC Data'!$E:$E,Summary!$D533,'BPC Data'!$B:$B,Summary!$C533)</f>
        <v>0</v>
      </c>
      <c r="I533" s="18">
        <f ca="1">SUMIFS(OFFSET('BPC Data'!$F:$F,0,Summary!I$2),'BPC Data'!$E:$E,Summary!$D533,'BPC Data'!$B:$B,Summary!$C533)</f>
        <v>0</v>
      </c>
      <c r="J533" s="315">
        <f ca="1">SUMIFS(OFFSET('BPC Data'!$F:$F,0,Summary!J$2),'BPC Data'!$E:$E,Summary!$D533,'BPC Data'!$B:$B,Summary!$C533)</f>
        <v>0</v>
      </c>
      <c r="K533" s="18">
        <f ca="1">SUMIFS(OFFSET('BPC Data'!$F:$F,0,Summary!K$2),'BPC Data'!$E:$E,Summary!$D533,'BPC Data'!$B:$B,Summary!$C533)</f>
        <v>0</v>
      </c>
      <c r="L533" s="315">
        <f ca="1">SUMIFS(OFFSET('BPC Data'!$F:$F,0,Summary!L$2),'BPC Data'!$E:$E,Summary!$D533,'BPC Data'!$B:$B,Summary!$C533)</f>
        <v>0</v>
      </c>
      <c r="M533" s="18">
        <f ca="1">SUMIFS(OFFSET('BPC Data'!$F:$F,0,Summary!M$2),'BPC Data'!$E:$E,Summary!$D533,'BPC Data'!$B:$B,Summary!$C533)</f>
        <v>0</v>
      </c>
      <c r="N533" s="26">
        <f t="shared" ca="1" si="68"/>
        <v>0</v>
      </c>
    </row>
    <row r="534" spans="1:14" s="16" customFormat="1" hidden="1" outlineLevel="1">
      <c r="A534" s="16">
        <f t="shared" si="69"/>
        <v>48</v>
      </c>
      <c r="B534"/>
      <c r="C534">
        <f>$F526</f>
        <v>0</v>
      </c>
      <c r="D534" s="1" t="str">
        <f>$D523</f>
        <v>T_EBITDAR - EBITDAR</v>
      </c>
      <c r="E534"/>
      <c r="F534" s="22" t="str">
        <f>_xll.EVDES(D534)</f>
        <v>EBITDAR</v>
      </c>
      <c r="G534" s="18">
        <f ca="1">SUMIFS(OFFSET('BPC Data'!$F:$F,0,Summary!G$2),'BPC Data'!$E:$E,Summary!$D534,'BPC Data'!$B:$B,Summary!$C534)</f>
        <v>0</v>
      </c>
      <c r="H534" s="315">
        <f ca="1">SUMIFS(OFFSET('BPC Data'!$F:$F,0,Summary!H$2),'BPC Data'!$E:$E,Summary!$D534,'BPC Data'!$B:$B,Summary!$C534)</f>
        <v>0</v>
      </c>
      <c r="I534" s="18">
        <f ca="1">SUMIFS(OFFSET('BPC Data'!$F:$F,0,Summary!I$2),'BPC Data'!$E:$E,Summary!$D534,'BPC Data'!$B:$B,Summary!$C534)</f>
        <v>0</v>
      </c>
      <c r="J534" s="315">
        <f ca="1">SUMIFS(OFFSET('BPC Data'!$F:$F,0,Summary!J$2),'BPC Data'!$E:$E,Summary!$D534,'BPC Data'!$B:$B,Summary!$C534)</f>
        <v>0</v>
      </c>
      <c r="K534" s="18">
        <f ca="1">SUMIFS(OFFSET('BPC Data'!$F:$F,0,Summary!K$2),'BPC Data'!$E:$E,Summary!$D534,'BPC Data'!$B:$B,Summary!$C534)</f>
        <v>0</v>
      </c>
      <c r="L534" s="315">
        <f ca="1">SUMIFS(OFFSET('BPC Data'!$F:$F,0,Summary!L$2),'BPC Data'!$E:$E,Summary!$D534,'BPC Data'!$B:$B,Summary!$C534)</f>
        <v>0</v>
      </c>
      <c r="M534" s="18">
        <f ca="1">SUMIFS(OFFSET('BPC Data'!$F:$F,0,Summary!M$2),'BPC Data'!$E:$E,Summary!$D534,'BPC Data'!$B:$B,Summary!$C534)</f>
        <v>0</v>
      </c>
      <c r="N534" s="26">
        <f t="shared" ca="1" si="68"/>
        <v>0</v>
      </c>
    </row>
    <row r="535" spans="1:14" s="16" customFormat="1" hidden="1" outlineLevel="1">
      <c r="A535" s="16">
        <f t="shared" si="69"/>
        <v>48</v>
      </c>
      <c r="B535"/>
      <c r="C535">
        <f>$F526</f>
        <v>0</v>
      </c>
      <c r="D535" s="1" t="str">
        <f>$D524</f>
        <v>T_RENT_EXP - Tenant Rent Expense</v>
      </c>
      <c r="E535"/>
      <c r="F535" s="22" t="str">
        <f>_xll.EVDES(D535)</f>
        <v>Tenant Rent Expense</v>
      </c>
      <c r="G535" s="18">
        <f ca="1">SUMIFS(OFFSET('BPC Data'!$F:$F,0,Summary!G$2),'BPC Data'!$E:$E,Summary!$D535,'BPC Data'!$B:$B,Summary!$C535)</f>
        <v>0</v>
      </c>
      <c r="H535" s="315">
        <f ca="1">SUMIFS(OFFSET('BPC Data'!$F:$F,0,Summary!H$2),'BPC Data'!$E:$E,Summary!$D535,'BPC Data'!$B:$B,Summary!$C535)</f>
        <v>0</v>
      </c>
      <c r="I535" s="18">
        <f ca="1">SUMIFS(OFFSET('BPC Data'!$F:$F,0,Summary!I$2),'BPC Data'!$E:$E,Summary!$D535,'BPC Data'!$B:$B,Summary!$C535)</f>
        <v>0</v>
      </c>
      <c r="J535" s="315">
        <f ca="1">SUMIFS(OFFSET('BPC Data'!$F:$F,0,Summary!J$2),'BPC Data'!$E:$E,Summary!$D535,'BPC Data'!$B:$B,Summary!$C535)</f>
        <v>0</v>
      </c>
      <c r="K535" s="18">
        <f ca="1">SUMIFS(OFFSET('BPC Data'!$F:$F,0,Summary!K$2),'BPC Data'!$E:$E,Summary!$D535,'BPC Data'!$B:$B,Summary!$C535)</f>
        <v>0</v>
      </c>
      <c r="L535" s="315">
        <f ca="1">SUMIFS(OFFSET('BPC Data'!$F:$F,0,Summary!L$2),'BPC Data'!$E:$E,Summary!$D535,'BPC Data'!$B:$B,Summary!$C535)</f>
        <v>0</v>
      </c>
      <c r="M535" s="18">
        <f ca="1">SUMIFS(OFFSET('BPC Data'!$F:$F,0,Summary!M$2),'BPC Data'!$E:$E,Summary!$D535,'BPC Data'!$B:$B,Summary!$C535)</f>
        <v>0</v>
      </c>
      <c r="N535" s="26">
        <f t="shared" ca="1" si="68"/>
        <v>0</v>
      </c>
    </row>
    <row r="536" spans="1:14" s="16" customFormat="1" hidden="1" outlineLevel="1">
      <c r="A536" s="16">
        <f t="shared" si="69"/>
        <v>48</v>
      </c>
      <c r="B536"/>
      <c r="C536"/>
      <c r="D536" s="1" t="str">
        <f>$D525</f>
        <v>x</v>
      </c>
      <c r="E536"/>
      <c r="F536" s="22" t="s">
        <v>0</v>
      </c>
      <c r="G536" s="12">
        <f ca="1">SUMIFS(OFFSET('BPC Data'!$F:$F,0,Summary!G$2),'BPC Data'!$E:$E,Summary!$D536,'BPC Data'!$B:$B,Summary!$C536)</f>
        <v>0</v>
      </c>
      <c r="H536" s="316">
        <f ca="1">SUMIFS(OFFSET('BPC Data'!$F:$F,0,Summary!H$2),'BPC Data'!$E:$E,Summary!$D536,'BPC Data'!$B:$B,Summary!$C536)</f>
        <v>0</v>
      </c>
      <c r="I536" s="12">
        <f ca="1">SUMIFS(OFFSET('BPC Data'!$F:$F,0,Summary!I$2),'BPC Data'!$E:$E,Summary!$D536,'BPC Data'!$B:$B,Summary!$C536)</f>
        <v>0</v>
      </c>
      <c r="J536" s="316">
        <f ca="1">SUMIFS(OFFSET('BPC Data'!$F:$F,0,Summary!J$2),'BPC Data'!$E:$E,Summary!$D536,'BPC Data'!$B:$B,Summary!$C536)</f>
        <v>0</v>
      </c>
      <c r="K536" s="12">
        <f ca="1">SUMIFS(OFFSET('BPC Data'!$F:$F,0,Summary!K$2),'BPC Data'!$E:$E,Summary!$D536,'BPC Data'!$B:$B,Summary!$C536)</f>
        <v>0</v>
      </c>
      <c r="L536" s="316">
        <f ca="1">SUMIFS(OFFSET('BPC Data'!$F:$F,0,Summary!L$2),'BPC Data'!$E:$E,Summary!$D536,'BPC Data'!$B:$B,Summary!$C536)</f>
        <v>0</v>
      </c>
      <c r="M536" s="12">
        <f ca="1">SUMIFS(OFFSET('BPC Data'!$F:$F,0,Summary!M$2),'BPC Data'!$E:$E,Summary!$D536,'BPC Data'!$B:$B,Summary!$C536)</f>
        <v>0</v>
      </c>
      <c r="N536" s="26">
        <f t="shared" ca="1" si="68"/>
        <v>0</v>
      </c>
    </row>
    <row r="537" spans="1:14" s="16" customFormat="1" hidden="1" outlineLevel="1">
      <c r="A537" s="16">
        <f>IF(AND(D537&lt;&gt;"",C537=""),A536+1,A536)</f>
        <v>49</v>
      </c>
      <c r="B537" s="5"/>
      <c r="C537" s="5"/>
      <c r="D537" s="5" t="str">
        <f>$D526</f>
        <v>x</v>
      </c>
      <c r="E537" s="5"/>
      <c r="F537" s="21">
        <f>INDEX(PropertyList!$D:$D,MATCH(Summary!$A537,PropertyList!$C:$C,0))</f>
        <v>0</v>
      </c>
      <c r="G537" s="11">
        <f ca="1">SUMIFS(OFFSET('BPC Data'!$F:$F,0,Summary!G$2),'BPC Data'!$E:$E,Summary!$D537,'BPC Data'!$B:$B,Summary!$C537)</f>
        <v>0</v>
      </c>
      <c r="H537" s="314">
        <f ca="1">SUMIFS(OFFSET('BPC Data'!$F:$F,0,Summary!H$2),'BPC Data'!$E:$E,Summary!$D537,'BPC Data'!$B:$B,Summary!$C537)</f>
        <v>0</v>
      </c>
      <c r="I537" s="11">
        <f ca="1">SUMIFS(OFFSET('BPC Data'!$F:$F,0,Summary!I$2),'BPC Data'!$E:$E,Summary!$D537,'BPC Data'!$B:$B,Summary!$C537)</f>
        <v>0</v>
      </c>
      <c r="J537" s="314">
        <f ca="1">SUMIFS(OFFSET('BPC Data'!$F:$F,0,Summary!J$2),'BPC Data'!$E:$E,Summary!$D537,'BPC Data'!$B:$B,Summary!$C537)</f>
        <v>0</v>
      </c>
      <c r="K537" s="11">
        <f ca="1">SUMIFS(OFFSET('BPC Data'!$F:$F,0,Summary!K$2),'BPC Data'!$E:$E,Summary!$D537,'BPC Data'!$B:$B,Summary!$C537)</f>
        <v>0</v>
      </c>
      <c r="L537" s="314">
        <f ca="1">SUMIFS(OFFSET('BPC Data'!$F:$F,0,Summary!L$2),'BPC Data'!$E:$E,Summary!$D537,'BPC Data'!$B:$B,Summary!$C537)</f>
        <v>0</v>
      </c>
      <c r="M537" s="11">
        <f ca="1">SUMIFS(OFFSET('BPC Data'!$F:$F,0,Summary!M$2),'BPC Data'!$E:$E,Summary!$D537,'BPC Data'!$B:$B,Summary!$C537)</f>
        <v>0</v>
      </c>
      <c r="N537" s="26">
        <f t="shared" ca="1" si="68"/>
        <v>0</v>
      </c>
    </row>
    <row r="538" spans="1:14" s="16" customFormat="1" hidden="1" outlineLevel="1">
      <c r="A538" s="16">
        <f>IF(AND(F538&lt;&gt;"",D538=""),A537+1,A537)</f>
        <v>49</v>
      </c>
      <c r="C538">
        <f>$F537</f>
        <v>0</v>
      </c>
      <c r="D538" s="3" t="str">
        <f>$D527</f>
        <v>PAY_PAT_DAYS - Total Payor Patient Days</v>
      </c>
      <c r="F538" s="22" t="str">
        <f>_xll.EVDES(D538)</f>
        <v>Total Payor Patient Days</v>
      </c>
      <c r="G538" s="18">
        <f ca="1">SUMIFS(OFFSET('BPC Data'!$F:$F,0,Summary!G$2),'BPC Data'!$E:$E,Summary!$D538,'BPC Data'!$B:$B,Summary!$C538)</f>
        <v>0</v>
      </c>
      <c r="H538" s="315">
        <f ca="1">SUMIFS(OFFSET('BPC Data'!$F:$F,0,Summary!H$2),'BPC Data'!$E:$E,Summary!$D538,'BPC Data'!$B:$B,Summary!$C538)</f>
        <v>0</v>
      </c>
      <c r="I538" s="18">
        <f ca="1">SUMIFS(OFFSET('BPC Data'!$F:$F,0,Summary!I$2),'BPC Data'!$E:$E,Summary!$D538,'BPC Data'!$B:$B,Summary!$C538)</f>
        <v>0</v>
      </c>
      <c r="J538" s="315">
        <f ca="1">SUMIFS(OFFSET('BPC Data'!$F:$F,0,Summary!J$2),'BPC Data'!$E:$E,Summary!$D538,'BPC Data'!$B:$B,Summary!$C538)</f>
        <v>0</v>
      </c>
      <c r="K538" s="18">
        <f ca="1">SUMIFS(OFFSET('BPC Data'!$F:$F,0,Summary!K$2),'BPC Data'!$E:$E,Summary!$D538,'BPC Data'!$B:$B,Summary!$C538)</f>
        <v>0</v>
      </c>
      <c r="L538" s="315">
        <f ca="1">SUMIFS(OFFSET('BPC Data'!$F:$F,0,Summary!L$2),'BPC Data'!$E:$E,Summary!$D538,'BPC Data'!$B:$B,Summary!$C538)</f>
        <v>0</v>
      </c>
      <c r="M538" s="18">
        <f ca="1">SUMIFS(OFFSET('BPC Data'!$F:$F,0,Summary!M$2),'BPC Data'!$E:$E,Summary!$D538,'BPC Data'!$B:$B,Summary!$C538)</f>
        <v>0</v>
      </c>
      <c r="N538" s="26">
        <f t="shared" ca="1" si="68"/>
        <v>0</v>
      </c>
    </row>
    <row r="539" spans="1:14" s="16" customFormat="1" hidden="1" outlineLevel="1">
      <c r="A539" s="16">
        <f t="shared" ref="A539:A547" si="70">IF(AND(F539&lt;&gt;"",D539=""),A538+1,A538)</f>
        <v>49</v>
      </c>
      <c r="C539">
        <f>$F537</f>
        <v>0</v>
      </c>
      <c r="D539" s="3" t="str">
        <f t="shared" ref="D539:D547" si="71">$D528</f>
        <v>A_BEDS_TOTAL - Total Available Beds</v>
      </c>
      <c r="F539" s="22" t="str">
        <f>_xll.EVDES(D539)</f>
        <v>Total Available Beds</v>
      </c>
      <c r="G539" s="18">
        <f ca="1">SUMIFS(OFFSET('BPC Data'!$F:$F,0,Summary!G$2),'BPC Data'!$E:$E,Summary!$D539,'BPC Data'!$B:$B,Summary!$C539)</f>
        <v>0</v>
      </c>
      <c r="H539" s="315">
        <f ca="1">SUMIFS(OFFSET('BPC Data'!$F:$F,0,Summary!H$2),'BPC Data'!$E:$E,Summary!$D539,'BPC Data'!$B:$B,Summary!$C539)</f>
        <v>0</v>
      </c>
      <c r="I539" s="18">
        <f ca="1">SUMIFS(OFFSET('BPC Data'!$F:$F,0,Summary!I$2),'BPC Data'!$E:$E,Summary!$D539,'BPC Data'!$B:$B,Summary!$C539)</f>
        <v>0</v>
      </c>
      <c r="J539" s="315">
        <f ca="1">SUMIFS(OFFSET('BPC Data'!$F:$F,0,Summary!J$2),'BPC Data'!$E:$E,Summary!$D539,'BPC Data'!$B:$B,Summary!$C539)</f>
        <v>0</v>
      </c>
      <c r="K539" s="18">
        <f ca="1">SUMIFS(OFFSET('BPC Data'!$F:$F,0,Summary!K$2),'BPC Data'!$E:$E,Summary!$D539,'BPC Data'!$B:$B,Summary!$C539)</f>
        <v>0</v>
      </c>
      <c r="L539" s="315">
        <f ca="1">SUMIFS(OFFSET('BPC Data'!$F:$F,0,Summary!L$2),'BPC Data'!$E:$E,Summary!$D539,'BPC Data'!$B:$B,Summary!$C539)</f>
        <v>0</v>
      </c>
      <c r="M539" s="18">
        <f ca="1">SUMIFS(OFFSET('BPC Data'!$F:$F,0,Summary!M$2),'BPC Data'!$E:$E,Summary!$D539,'BPC Data'!$B:$B,Summary!$C539)</f>
        <v>0</v>
      </c>
      <c r="N539" s="26">
        <f t="shared" ca="1" si="68"/>
        <v>0</v>
      </c>
    </row>
    <row r="540" spans="1:14" s="16" customFormat="1" hidden="1" outlineLevel="1">
      <c r="A540" s="16">
        <f t="shared" si="70"/>
        <v>49</v>
      </c>
      <c r="B540"/>
      <c r="C540">
        <f>$F537</f>
        <v>0</v>
      </c>
      <c r="D540" s="3" t="str">
        <f t="shared" si="71"/>
        <v>T_REVENUES - Total Tenant Revenues</v>
      </c>
      <c r="E540"/>
      <c r="F540" s="22" t="str">
        <f>_xll.EVDES(D540)</f>
        <v>Total Tenant Revenues</v>
      </c>
      <c r="G540" s="18">
        <f ca="1">SUMIFS(OFFSET('BPC Data'!$F:$F,0,Summary!G$2),'BPC Data'!$E:$E,Summary!$D540,'BPC Data'!$B:$B,Summary!$C540)</f>
        <v>0</v>
      </c>
      <c r="H540" s="315">
        <f ca="1">SUMIFS(OFFSET('BPC Data'!$F:$F,0,Summary!H$2),'BPC Data'!$E:$E,Summary!$D540,'BPC Data'!$B:$B,Summary!$C540)</f>
        <v>0</v>
      </c>
      <c r="I540" s="18">
        <f ca="1">SUMIFS(OFFSET('BPC Data'!$F:$F,0,Summary!I$2),'BPC Data'!$E:$E,Summary!$D540,'BPC Data'!$B:$B,Summary!$C540)</f>
        <v>0</v>
      </c>
      <c r="J540" s="315">
        <f ca="1">SUMIFS(OFFSET('BPC Data'!$F:$F,0,Summary!J$2),'BPC Data'!$E:$E,Summary!$D540,'BPC Data'!$B:$B,Summary!$C540)</f>
        <v>0</v>
      </c>
      <c r="K540" s="18">
        <f ca="1">SUMIFS(OFFSET('BPC Data'!$F:$F,0,Summary!K$2),'BPC Data'!$E:$E,Summary!$D540,'BPC Data'!$B:$B,Summary!$C540)</f>
        <v>0</v>
      </c>
      <c r="L540" s="315">
        <f ca="1">SUMIFS(OFFSET('BPC Data'!$F:$F,0,Summary!L$2),'BPC Data'!$E:$E,Summary!$D540,'BPC Data'!$B:$B,Summary!$C540)</f>
        <v>0</v>
      </c>
      <c r="M540" s="18">
        <f ca="1">SUMIFS(OFFSET('BPC Data'!$F:$F,0,Summary!M$2),'BPC Data'!$E:$E,Summary!$D540,'BPC Data'!$B:$B,Summary!$C540)</f>
        <v>0</v>
      </c>
      <c r="N540" s="26">
        <f t="shared" ca="1" si="68"/>
        <v>0</v>
      </c>
    </row>
    <row r="541" spans="1:14" s="16" customFormat="1" hidden="1" outlineLevel="1">
      <c r="A541" s="16">
        <f t="shared" si="70"/>
        <v>49</v>
      </c>
      <c r="B541"/>
      <c r="C541">
        <f>$F537</f>
        <v>0</v>
      </c>
      <c r="D541" s="3" t="str">
        <f t="shared" si="71"/>
        <v>T_OPEX - Tenant Operating Expenses</v>
      </c>
      <c r="E541"/>
      <c r="F541" s="22" t="str">
        <f>_xll.EVDES(D541)</f>
        <v>Tenant Operating Expenses</v>
      </c>
      <c r="G541" s="18">
        <f ca="1">SUMIFS(OFFSET('BPC Data'!$F:$F,0,Summary!G$2),'BPC Data'!$E:$E,Summary!$D541,'BPC Data'!$B:$B,Summary!$C541)</f>
        <v>0</v>
      </c>
      <c r="H541" s="315">
        <f ca="1">SUMIFS(OFFSET('BPC Data'!$F:$F,0,Summary!H$2),'BPC Data'!$E:$E,Summary!$D541,'BPC Data'!$B:$B,Summary!$C541)</f>
        <v>0</v>
      </c>
      <c r="I541" s="18">
        <f ca="1">SUMIFS(OFFSET('BPC Data'!$F:$F,0,Summary!I$2),'BPC Data'!$E:$E,Summary!$D541,'BPC Data'!$B:$B,Summary!$C541)</f>
        <v>0</v>
      </c>
      <c r="J541" s="315">
        <f ca="1">SUMIFS(OFFSET('BPC Data'!$F:$F,0,Summary!J$2),'BPC Data'!$E:$E,Summary!$D541,'BPC Data'!$B:$B,Summary!$C541)</f>
        <v>0</v>
      </c>
      <c r="K541" s="18">
        <f ca="1">SUMIFS(OFFSET('BPC Data'!$F:$F,0,Summary!K$2),'BPC Data'!$E:$E,Summary!$D541,'BPC Data'!$B:$B,Summary!$C541)</f>
        <v>0</v>
      </c>
      <c r="L541" s="315">
        <f ca="1">SUMIFS(OFFSET('BPC Data'!$F:$F,0,Summary!L$2),'BPC Data'!$E:$E,Summary!$D541,'BPC Data'!$B:$B,Summary!$C541)</f>
        <v>0</v>
      </c>
      <c r="M541" s="18">
        <f ca="1">SUMIFS(OFFSET('BPC Data'!$F:$F,0,Summary!M$2),'BPC Data'!$E:$E,Summary!$D541,'BPC Data'!$B:$B,Summary!$C541)</f>
        <v>0</v>
      </c>
      <c r="N541" s="26">
        <f t="shared" ca="1" si="68"/>
        <v>0</v>
      </c>
    </row>
    <row r="542" spans="1:14" s="16" customFormat="1" hidden="1" outlineLevel="1">
      <c r="A542" s="16">
        <f t="shared" si="70"/>
        <v>49</v>
      </c>
      <c r="B542"/>
      <c r="C542">
        <f>$F537</f>
        <v>0</v>
      </c>
      <c r="D542" s="3" t="str">
        <f t="shared" si="71"/>
        <v>T_BAD_DEBT - Tenant Bad Debt Expense</v>
      </c>
      <c r="E542"/>
      <c r="F542" s="22" t="str">
        <f>_xll.EVDES(D542)</f>
        <v>Tenant Bad Debt Expense</v>
      </c>
      <c r="G542" s="18">
        <f ca="1">SUMIFS(OFFSET('BPC Data'!$F:$F,0,Summary!G$2),'BPC Data'!$E:$E,Summary!$D542,'BPC Data'!$B:$B,Summary!$C542)</f>
        <v>0</v>
      </c>
      <c r="H542" s="315">
        <f ca="1">SUMIFS(OFFSET('BPC Data'!$F:$F,0,Summary!H$2),'BPC Data'!$E:$E,Summary!$D542,'BPC Data'!$B:$B,Summary!$C542)</f>
        <v>0</v>
      </c>
      <c r="I542" s="18">
        <f ca="1">SUMIFS(OFFSET('BPC Data'!$F:$F,0,Summary!I$2),'BPC Data'!$E:$E,Summary!$D542,'BPC Data'!$B:$B,Summary!$C542)</f>
        <v>0</v>
      </c>
      <c r="J542" s="315">
        <f ca="1">SUMIFS(OFFSET('BPC Data'!$F:$F,0,Summary!J$2),'BPC Data'!$E:$E,Summary!$D542,'BPC Data'!$B:$B,Summary!$C542)</f>
        <v>0</v>
      </c>
      <c r="K542" s="18">
        <f ca="1">SUMIFS(OFFSET('BPC Data'!$F:$F,0,Summary!K$2),'BPC Data'!$E:$E,Summary!$D542,'BPC Data'!$B:$B,Summary!$C542)</f>
        <v>0</v>
      </c>
      <c r="L542" s="315">
        <f ca="1">SUMIFS(OFFSET('BPC Data'!$F:$F,0,Summary!L$2),'BPC Data'!$E:$E,Summary!$D542,'BPC Data'!$B:$B,Summary!$C542)</f>
        <v>0</v>
      </c>
      <c r="M542" s="18">
        <f ca="1">SUMIFS(OFFSET('BPC Data'!$F:$F,0,Summary!M$2),'BPC Data'!$E:$E,Summary!$D542,'BPC Data'!$B:$B,Summary!$C542)</f>
        <v>0</v>
      </c>
      <c r="N542" s="26">
        <f t="shared" ca="1" si="68"/>
        <v>0</v>
      </c>
    </row>
    <row r="543" spans="1:14" s="16" customFormat="1" hidden="1" outlineLevel="1">
      <c r="A543" s="16">
        <f t="shared" si="70"/>
        <v>49</v>
      </c>
      <c r="B543"/>
      <c r="C543">
        <f>$F537</f>
        <v>0</v>
      </c>
      <c r="D543" s="2" t="str">
        <f t="shared" si="71"/>
        <v>T_EBITDARM - EBITDARM</v>
      </c>
      <c r="E543"/>
      <c r="F543" s="22" t="str">
        <f>_xll.EVDES(D543)</f>
        <v>EBITDARM</v>
      </c>
      <c r="G543" s="18">
        <f ca="1">SUMIFS(OFFSET('BPC Data'!$F:$F,0,Summary!G$2),'BPC Data'!$E:$E,Summary!$D543,'BPC Data'!$B:$B,Summary!$C543)</f>
        <v>0</v>
      </c>
      <c r="H543" s="315">
        <f ca="1">SUMIFS(OFFSET('BPC Data'!$F:$F,0,Summary!H$2),'BPC Data'!$E:$E,Summary!$D543,'BPC Data'!$B:$B,Summary!$C543)</f>
        <v>0</v>
      </c>
      <c r="I543" s="18">
        <f ca="1">SUMIFS(OFFSET('BPC Data'!$F:$F,0,Summary!I$2),'BPC Data'!$E:$E,Summary!$D543,'BPC Data'!$B:$B,Summary!$C543)</f>
        <v>0</v>
      </c>
      <c r="J543" s="315">
        <f ca="1">SUMIFS(OFFSET('BPC Data'!$F:$F,0,Summary!J$2),'BPC Data'!$E:$E,Summary!$D543,'BPC Data'!$B:$B,Summary!$C543)</f>
        <v>0</v>
      </c>
      <c r="K543" s="18">
        <f ca="1">SUMIFS(OFFSET('BPC Data'!$F:$F,0,Summary!K$2),'BPC Data'!$E:$E,Summary!$D543,'BPC Data'!$B:$B,Summary!$C543)</f>
        <v>0</v>
      </c>
      <c r="L543" s="315">
        <f ca="1">SUMIFS(OFFSET('BPC Data'!$F:$F,0,Summary!L$2),'BPC Data'!$E:$E,Summary!$D543,'BPC Data'!$B:$B,Summary!$C543)</f>
        <v>0</v>
      </c>
      <c r="M543" s="18">
        <f ca="1">SUMIFS(OFFSET('BPC Data'!$F:$F,0,Summary!M$2),'BPC Data'!$E:$E,Summary!$D543,'BPC Data'!$B:$B,Summary!$C543)</f>
        <v>0</v>
      </c>
      <c r="N543" s="26">
        <f t="shared" ca="1" si="68"/>
        <v>0</v>
      </c>
    </row>
    <row r="544" spans="1:14" s="16" customFormat="1" hidden="1" outlineLevel="1">
      <c r="A544" s="16">
        <f t="shared" si="70"/>
        <v>49</v>
      </c>
      <c r="B544"/>
      <c r="C544">
        <f>$F537</f>
        <v>0</v>
      </c>
      <c r="D544" s="2" t="str">
        <f t="shared" si="71"/>
        <v>T_MGMT_FEE - Tenant Management Fee - Actual</v>
      </c>
      <c r="E544"/>
      <c r="F544" s="22" t="str">
        <f>_xll.EVDES(D544)</f>
        <v>Tenant Management Fee - Actual</v>
      </c>
      <c r="G544" s="18">
        <f ca="1">SUMIFS(OFFSET('BPC Data'!$F:$F,0,Summary!G$2),'BPC Data'!$E:$E,Summary!$D544,'BPC Data'!$B:$B,Summary!$C544)</f>
        <v>0</v>
      </c>
      <c r="H544" s="315">
        <f ca="1">SUMIFS(OFFSET('BPC Data'!$F:$F,0,Summary!H$2),'BPC Data'!$E:$E,Summary!$D544,'BPC Data'!$B:$B,Summary!$C544)</f>
        <v>0</v>
      </c>
      <c r="I544" s="18">
        <f ca="1">SUMIFS(OFFSET('BPC Data'!$F:$F,0,Summary!I$2),'BPC Data'!$E:$E,Summary!$D544,'BPC Data'!$B:$B,Summary!$C544)</f>
        <v>0</v>
      </c>
      <c r="J544" s="315">
        <f ca="1">SUMIFS(OFFSET('BPC Data'!$F:$F,0,Summary!J$2),'BPC Data'!$E:$E,Summary!$D544,'BPC Data'!$B:$B,Summary!$C544)</f>
        <v>0</v>
      </c>
      <c r="K544" s="18">
        <f ca="1">SUMIFS(OFFSET('BPC Data'!$F:$F,0,Summary!K$2),'BPC Data'!$E:$E,Summary!$D544,'BPC Data'!$B:$B,Summary!$C544)</f>
        <v>0</v>
      </c>
      <c r="L544" s="315">
        <f ca="1">SUMIFS(OFFSET('BPC Data'!$F:$F,0,Summary!L$2),'BPC Data'!$E:$E,Summary!$D544,'BPC Data'!$B:$B,Summary!$C544)</f>
        <v>0</v>
      </c>
      <c r="M544" s="18">
        <f ca="1">SUMIFS(OFFSET('BPC Data'!$F:$F,0,Summary!M$2),'BPC Data'!$E:$E,Summary!$D544,'BPC Data'!$B:$B,Summary!$C544)</f>
        <v>0</v>
      </c>
      <c r="N544" s="26">
        <f t="shared" ca="1" si="68"/>
        <v>0</v>
      </c>
    </row>
    <row r="545" spans="1:15" s="16" customFormat="1" hidden="1" outlineLevel="1">
      <c r="A545" s="16">
        <f t="shared" si="70"/>
        <v>49</v>
      </c>
      <c r="B545"/>
      <c r="C545">
        <f>$F537</f>
        <v>0</v>
      </c>
      <c r="D545" s="1" t="str">
        <f t="shared" si="71"/>
        <v>T_EBITDAR - EBITDAR</v>
      </c>
      <c r="E545"/>
      <c r="F545" s="22" t="str">
        <f>_xll.EVDES(D545)</f>
        <v>EBITDAR</v>
      </c>
      <c r="G545" s="18">
        <f ca="1">SUMIFS(OFFSET('BPC Data'!$F:$F,0,Summary!G$2),'BPC Data'!$E:$E,Summary!$D545,'BPC Data'!$B:$B,Summary!$C545)</f>
        <v>0</v>
      </c>
      <c r="H545" s="315">
        <f ca="1">SUMIFS(OFFSET('BPC Data'!$F:$F,0,Summary!H$2),'BPC Data'!$E:$E,Summary!$D545,'BPC Data'!$B:$B,Summary!$C545)</f>
        <v>0</v>
      </c>
      <c r="I545" s="18">
        <f ca="1">SUMIFS(OFFSET('BPC Data'!$F:$F,0,Summary!I$2),'BPC Data'!$E:$E,Summary!$D545,'BPC Data'!$B:$B,Summary!$C545)</f>
        <v>0</v>
      </c>
      <c r="J545" s="315">
        <f ca="1">SUMIFS(OFFSET('BPC Data'!$F:$F,0,Summary!J$2),'BPC Data'!$E:$E,Summary!$D545,'BPC Data'!$B:$B,Summary!$C545)</f>
        <v>0</v>
      </c>
      <c r="K545" s="18">
        <f ca="1">SUMIFS(OFFSET('BPC Data'!$F:$F,0,Summary!K$2),'BPC Data'!$E:$E,Summary!$D545,'BPC Data'!$B:$B,Summary!$C545)</f>
        <v>0</v>
      </c>
      <c r="L545" s="315">
        <f ca="1">SUMIFS(OFFSET('BPC Data'!$F:$F,0,Summary!L$2),'BPC Data'!$E:$E,Summary!$D545,'BPC Data'!$B:$B,Summary!$C545)</f>
        <v>0</v>
      </c>
      <c r="M545" s="18">
        <f ca="1">SUMIFS(OFFSET('BPC Data'!$F:$F,0,Summary!M$2),'BPC Data'!$E:$E,Summary!$D545,'BPC Data'!$B:$B,Summary!$C545)</f>
        <v>0</v>
      </c>
      <c r="N545" s="26">
        <f t="shared" ca="1" si="68"/>
        <v>0</v>
      </c>
    </row>
    <row r="546" spans="1:15" s="16" customFormat="1" hidden="1" outlineLevel="1">
      <c r="A546" s="16">
        <f t="shared" si="70"/>
        <v>49</v>
      </c>
      <c r="B546"/>
      <c r="C546">
        <f>$F537</f>
        <v>0</v>
      </c>
      <c r="D546" s="1" t="str">
        <f t="shared" si="71"/>
        <v>T_RENT_EXP - Tenant Rent Expense</v>
      </c>
      <c r="E546"/>
      <c r="F546" s="22" t="str">
        <f>_xll.EVDES(D546)</f>
        <v>Tenant Rent Expense</v>
      </c>
      <c r="G546" s="18">
        <f ca="1">SUMIFS(OFFSET('BPC Data'!$F:$F,0,Summary!G$2),'BPC Data'!$E:$E,Summary!$D546,'BPC Data'!$B:$B,Summary!$C546)</f>
        <v>0</v>
      </c>
      <c r="H546" s="315">
        <f ca="1">SUMIFS(OFFSET('BPC Data'!$F:$F,0,Summary!H$2),'BPC Data'!$E:$E,Summary!$D546,'BPC Data'!$B:$B,Summary!$C546)</f>
        <v>0</v>
      </c>
      <c r="I546" s="18">
        <f ca="1">SUMIFS(OFFSET('BPC Data'!$F:$F,0,Summary!I$2),'BPC Data'!$E:$E,Summary!$D546,'BPC Data'!$B:$B,Summary!$C546)</f>
        <v>0</v>
      </c>
      <c r="J546" s="315">
        <f ca="1">SUMIFS(OFFSET('BPC Data'!$F:$F,0,Summary!J$2),'BPC Data'!$E:$E,Summary!$D546,'BPC Data'!$B:$B,Summary!$C546)</f>
        <v>0</v>
      </c>
      <c r="K546" s="18">
        <f ca="1">SUMIFS(OFFSET('BPC Data'!$F:$F,0,Summary!K$2),'BPC Data'!$E:$E,Summary!$D546,'BPC Data'!$B:$B,Summary!$C546)</f>
        <v>0</v>
      </c>
      <c r="L546" s="315">
        <f ca="1">SUMIFS(OFFSET('BPC Data'!$F:$F,0,Summary!L$2),'BPC Data'!$E:$E,Summary!$D546,'BPC Data'!$B:$B,Summary!$C546)</f>
        <v>0</v>
      </c>
      <c r="M546" s="18">
        <f ca="1">SUMIFS(OFFSET('BPC Data'!$F:$F,0,Summary!M$2),'BPC Data'!$E:$E,Summary!$D546,'BPC Data'!$B:$B,Summary!$C546)</f>
        <v>0</v>
      </c>
      <c r="N546" s="26">
        <f t="shared" ca="1" si="68"/>
        <v>0</v>
      </c>
    </row>
    <row r="547" spans="1:15" s="16" customFormat="1" hidden="1" outlineLevel="1">
      <c r="A547" s="16">
        <f t="shared" si="70"/>
        <v>49</v>
      </c>
      <c r="B547"/>
      <c r="C547"/>
      <c r="D547" s="1" t="str">
        <f t="shared" si="71"/>
        <v>x</v>
      </c>
      <c r="E547"/>
      <c r="F547" s="22" t="s">
        <v>0</v>
      </c>
      <c r="G547" s="12">
        <f ca="1">SUMIFS(OFFSET('BPC Data'!$F:$F,0,Summary!G$2),'BPC Data'!$E:$E,Summary!$D547,'BPC Data'!$B:$B,Summary!$C547)</f>
        <v>0</v>
      </c>
      <c r="H547" s="316">
        <f ca="1">SUMIFS(OFFSET('BPC Data'!$F:$F,0,Summary!H$2),'BPC Data'!$E:$E,Summary!$D547,'BPC Data'!$B:$B,Summary!$C547)</f>
        <v>0</v>
      </c>
      <c r="I547" s="12">
        <f ca="1">SUMIFS(OFFSET('BPC Data'!$F:$F,0,Summary!I$2),'BPC Data'!$E:$E,Summary!$D547,'BPC Data'!$B:$B,Summary!$C547)</f>
        <v>0</v>
      </c>
      <c r="J547" s="316">
        <f ca="1">SUMIFS(OFFSET('BPC Data'!$F:$F,0,Summary!J$2),'BPC Data'!$E:$E,Summary!$D547,'BPC Data'!$B:$B,Summary!$C547)</f>
        <v>0</v>
      </c>
      <c r="K547" s="12">
        <f ca="1">SUMIFS(OFFSET('BPC Data'!$F:$F,0,Summary!K$2),'BPC Data'!$E:$E,Summary!$D547,'BPC Data'!$B:$B,Summary!$C547)</f>
        <v>0</v>
      </c>
      <c r="L547" s="316">
        <f ca="1">SUMIFS(OFFSET('BPC Data'!$F:$F,0,Summary!L$2),'BPC Data'!$E:$E,Summary!$D547,'BPC Data'!$B:$B,Summary!$C547)</f>
        <v>0</v>
      </c>
      <c r="M547" s="12">
        <f ca="1">SUMIFS(OFFSET('BPC Data'!$F:$F,0,Summary!M$2),'BPC Data'!$E:$E,Summary!$D547,'BPC Data'!$B:$B,Summary!$C547)</f>
        <v>0</v>
      </c>
      <c r="N547" s="26">
        <f t="shared" ca="1" si="68"/>
        <v>0</v>
      </c>
    </row>
    <row r="548" spans="1:15" s="8" customFormat="1" ht="13.5" hidden="1" customHeight="1" collapsed="1">
      <c r="D548" s="5"/>
      <c r="F548" s="9"/>
      <c r="G548" s="17"/>
      <c r="H548" s="314"/>
      <c r="I548" s="11"/>
      <c r="J548" s="314"/>
      <c r="K548" s="11"/>
      <c r="L548" s="314"/>
      <c r="M548" s="11"/>
      <c r="N548" s="26">
        <f t="shared" si="68"/>
        <v>0</v>
      </c>
    </row>
    <row r="549" spans="1:15">
      <c r="F549" s="21" t="str">
        <f>$F$4&amp;" Total"</f>
        <v>Meridian Health Care Management Total</v>
      </c>
      <c r="G549" s="13"/>
      <c r="H549" s="318"/>
      <c r="I549" s="13"/>
      <c r="J549" s="318"/>
      <c r="K549" s="13"/>
      <c r="L549" s="318"/>
      <c r="M549" s="13"/>
      <c r="N549" s="26">
        <f t="shared" si="68"/>
        <v>0</v>
      </c>
    </row>
    <row r="550" spans="1:15">
      <c r="D550" s="3" t="str">
        <f>$D538</f>
        <v>PAY_PAT_DAYS - Total Payor Patient Days</v>
      </c>
      <c r="E550" s="16"/>
      <c r="F550" s="22" t="str">
        <f>_xll.EVDES(D550)</f>
        <v>Total Payor Patient Days</v>
      </c>
      <c r="G550" s="18">
        <f t="shared" ref="G550:M558" ca="1" si="72">SUMIFS(G$10:G$547,$F$10:$F$547,$F550)</f>
        <v>9157</v>
      </c>
      <c r="H550" s="315">
        <f t="shared" ca="1" si="72"/>
        <v>7974</v>
      </c>
      <c r="I550" s="18">
        <f t="shared" ca="1" si="72"/>
        <v>9239</v>
      </c>
      <c r="J550" s="315">
        <f t="shared" ca="1" si="72"/>
        <v>9013</v>
      </c>
      <c r="K550" s="18">
        <f t="shared" ca="1" si="72"/>
        <v>9458</v>
      </c>
      <c r="L550" s="315">
        <f t="shared" ca="1" si="72"/>
        <v>9371</v>
      </c>
      <c r="M550" s="18">
        <f t="shared" ca="1" si="72"/>
        <v>9377</v>
      </c>
      <c r="N550" s="26">
        <f t="shared" ca="1" si="68"/>
        <v>9377</v>
      </c>
    </row>
    <row r="551" spans="1:15">
      <c r="D551" s="3" t="str">
        <f t="shared" ref="D551:D559" si="73">$D539</f>
        <v>A_BEDS_TOTAL - Total Available Beds</v>
      </c>
      <c r="E551" s="16"/>
      <c r="F551" s="22" t="str">
        <f>_xll.EVDES(D551)</f>
        <v>Total Available Beds</v>
      </c>
      <c r="G551" s="18">
        <f t="shared" ca="1" si="72"/>
        <v>344</v>
      </c>
      <c r="H551" s="315">
        <f t="shared" ca="1" si="72"/>
        <v>344</v>
      </c>
      <c r="I551" s="18">
        <f t="shared" ca="1" si="72"/>
        <v>344</v>
      </c>
      <c r="J551" s="315">
        <f t="shared" ca="1" si="72"/>
        <v>344</v>
      </c>
      <c r="K551" s="18">
        <f t="shared" ca="1" si="72"/>
        <v>344</v>
      </c>
      <c r="L551" s="315">
        <f t="shared" ca="1" si="72"/>
        <v>344</v>
      </c>
      <c r="M551" s="18">
        <f t="shared" ca="1" si="72"/>
        <v>344</v>
      </c>
      <c r="N551" s="26">
        <f t="shared" ca="1" si="68"/>
        <v>344</v>
      </c>
    </row>
    <row r="552" spans="1:15">
      <c r="D552" s="3" t="str">
        <f t="shared" si="73"/>
        <v>T_REVENUES - Total Tenant Revenues</v>
      </c>
      <c r="F552" s="22" t="str">
        <f>_xll.EVDES(D552)</f>
        <v>Total Tenant Revenues</v>
      </c>
      <c r="G552" s="18">
        <f t="shared" ca="1" si="72"/>
        <v>5485969.3799999999</v>
      </c>
      <c r="H552" s="315">
        <f t="shared" ca="1" si="72"/>
        <v>4965697.3900000006</v>
      </c>
      <c r="I552" s="18">
        <f t="shared" ca="1" si="72"/>
        <v>5417311.96</v>
      </c>
      <c r="J552" s="315">
        <f t="shared" ca="1" si="72"/>
        <v>4810436.12</v>
      </c>
      <c r="K552" s="18">
        <f t="shared" ca="1" si="72"/>
        <v>4223610.33</v>
      </c>
      <c r="L552" s="315">
        <f t="shared" ca="1" si="72"/>
        <v>5226201.24</v>
      </c>
      <c r="M552" s="18">
        <f t="shared" ca="1" si="72"/>
        <v>11897449.870000001</v>
      </c>
      <c r="N552" s="26">
        <f t="shared" ca="1" si="68"/>
        <v>11897449.870000001</v>
      </c>
    </row>
    <row r="553" spans="1:15">
      <c r="D553" s="3" t="str">
        <f t="shared" si="73"/>
        <v>T_OPEX - Tenant Operating Expenses</v>
      </c>
      <c r="F553" s="22" t="str">
        <f>_xll.EVDES(D553)</f>
        <v>Tenant Operating Expenses</v>
      </c>
      <c r="G553" s="18">
        <f t="shared" ca="1" si="72"/>
        <v>3377699.8</v>
      </c>
      <c r="H553" s="315">
        <f t="shared" ca="1" si="72"/>
        <v>2905432.25</v>
      </c>
      <c r="I553" s="18">
        <f t="shared" ca="1" si="72"/>
        <v>3183802.83</v>
      </c>
      <c r="J553" s="315">
        <f t="shared" ca="1" si="72"/>
        <v>3092177.96</v>
      </c>
      <c r="K553" s="18">
        <f t="shared" ca="1" si="72"/>
        <v>3348541.0700000003</v>
      </c>
      <c r="L553" s="315">
        <f t="shared" ca="1" si="72"/>
        <v>3230332.55</v>
      </c>
      <c r="M553" s="18">
        <f t="shared" ca="1" si="72"/>
        <v>3387391.4</v>
      </c>
      <c r="N553" s="26">
        <f t="shared" ca="1" si="68"/>
        <v>3387391.4</v>
      </c>
    </row>
    <row r="554" spans="1:15">
      <c r="D554" s="3" t="str">
        <f t="shared" si="73"/>
        <v>T_BAD_DEBT - Tenant Bad Debt Expense</v>
      </c>
      <c r="F554" s="22" t="str">
        <f>_xll.EVDES(D554)</f>
        <v>Tenant Bad Debt Expense</v>
      </c>
      <c r="G554" s="18">
        <f t="shared" ca="1" si="72"/>
        <v>0</v>
      </c>
      <c r="H554" s="315">
        <f t="shared" ca="1" si="72"/>
        <v>0</v>
      </c>
      <c r="I554" s="18">
        <f t="shared" ca="1" si="72"/>
        <v>0</v>
      </c>
      <c r="J554" s="315">
        <f t="shared" ca="1" si="72"/>
        <v>0</v>
      </c>
      <c r="K554" s="18">
        <f t="shared" ca="1" si="72"/>
        <v>0</v>
      </c>
      <c r="L554" s="315">
        <f t="shared" ca="1" si="72"/>
        <v>0</v>
      </c>
      <c r="M554" s="18">
        <f t="shared" ca="1" si="72"/>
        <v>0</v>
      </c>
      <c r="N554" s="26">
        <f t="shared" ca="1" si="68"/>
        <v>0</v>
      </c>
    </row>
    <row r="555" spans="1:15">
      <c r="D555" s="3" t="str">
        <f t="shared" si="73"/>
        <v>T_EBITDARM - EBITDARM</v>
      </c>
      <c r="F555" s="22" t="str">
        <f>_xll.EVDES(D555)</f>
        <v>EBITDARM</v>
      </c>
      <c r="G555" s="18">
        <f t="shared" ca="1" si="72"/>
        <v>2108269.58</v>
      </c>
      <c r="H555" s="315">
        <f t="shared" ca="1" si="72"/>
        <v>2060265.14</v>
      </c>
      <c r="I555" s="18">
        <f t="shared" ca="1" si="72"/>
        <v>2233509.13</v>
      </c>
      <c r="J555" s="315">
        <f t="shared" ca="1" si="72"/>
        <v>1718258.16</v>
      </c>
      <c r="K555" s="18">
        <f t="shared" ca="1" si="72"/>
        <v>875069.26</v>
      </c>
      <c r="L555" s="315">
        <f t="shared" ca="1" si="72"/>
        <v>1995868.69</v>
      </c>
      <c r="M555" s="18">
        <f t="shared" ca="1" si="72"/>
        <v>8510058.4700000007</v>
      </c>
      <c r="N555" s="26">
        <f t="shared" ca="1" si="68"/>
        <v>8510058.4700000007</v>
      </c>
      <c r="O555" s="26"/>
    </row>
    <row r="556" spans="1:15">
      <c r="D556" s="3" t="str">
        <f t="shared" si="73"/>
        <v>T_MGMT_FEE - Tenant Management Fee - Actual</v>
      </c>
      <c r="F556" s="22" t="str">
        <f>_xll.EVDES(D556)</f>
        <v>Tenant Management Fee - Actual</v>
      </c>
      <c r="G556" s="18">
        <f t="shared" ca="1" si="72"/>
        <v>271070.19999999995</v>
      </c>
      <c r="H556" s="315">
        <f t="shared" ca="1" si="72"/>
        <v>248574.75</v>
      </c>
      <c r="I556" s="18">
        <f t="shared" ca="1" si="72"/>
        <v>270875.55000000005</v>
      </c>
      <c r="J556" s="315">
        <f t="shared" ca="1" si="72"/>
        <v>240529.65000000002</v>
      </c>
      <c r="K556" s="18">
        <f t="shared" ca="1" si="72"/>
        <v>211193.5</v>
      </c>
      <c r="L556" s="315">
        <f t="shared" ca="1" si="72"/>
        <v>261830.2</v>
      </c>
      <c r="M556" s="18">
        <f t="shared" ca="1" si="72"/>
        <v>350181.35</v>
      </c>
      <c r="N556" s="26">
        <f t="shared" ca="1" si="68"/>
        <v>350181.35</v>
      </c>
    </row>
    <row r="557" spans="1:15">
      <c r="D557" s="3" t="str">
        <f t="shared" si="73"/>
        <v>T_EBITDAR - EBITDAR</v>
      </c>
      <c r="F557" s="22" t="str">
        <f>_xll.EVDES(D557)</f>
        <v>EBITDAR</v>
      </c>
      <c r="G557" s="18">
        <f t="shared" ca="1" si="72"/>
        <v>1837199.38</v>
      </c>
      <c r="H557" s="315">
        <f t="shared" ca="1" si="72"/>
        <v>1811690.39</v>
      </c>
      <c r="I557" s="18">
        <f t="shared" ca="1" si="72"/>
        <v>1962633.58</v>
      </c>
      <c r="J557" s="315">
        <f t="shared" ca="1" si="72"/>
        <v>1477728.51</v>
      </c>
      <c r="K557" s="18">
        <f t="shared" ca="1" si="72"/>
        <v>663875.76</v>
      </c>
      <c r="L557" s="315">
        <f t="shared" ca="1" si="72"/>
        <v>1734038.49</v>
      </c>
      <c r="M557" s="18">
        <f t="shared" ca="1" si="72"/>
        <v>8159877.1200000001</v>
      </c>
      <c r="N557" s="26">
        <f t="shared" ca="1" si="68"/>
        <v>8159877.1200000001</v>
      </c>
    </row>
    <row r="558" spans="1:15">
      <c r="D558" s="3" t="str">
        <f t="shared" si="73"/>
        <v>T_RENT_EXP - Tenant Rent Expense</v>
      </c>
      <c r="F558" s="22" t="str">
        <f>_xll.EVDES(D558)</f>
        <v>Tenant Rent Expense</v>
      </c>
      <c r="G558" s="18">
        <f t="shared" ca="1" si="72"/>
        <v>459429.75</v>
      </c>
      <c r="H558" s="315">
        <f t="shared" ca="1" si="72"/>
        <v>459429.75</v>
      </c>
      <c r="I558" s="18">
        <f t="shared" ca="1" si="72"/>
        <v>470915.51</v>
      </c>
      <c r="J558" s="315">
        <f t="shared" ca="1" si="72"/>
        <v>470915.51</v>
      </c>
      <c r="K558" s="18">
        <f t="shared" ca="1" si="72"/>
        <v>470915.51</v>
      </c>
      <c r="L558" s="315">
        <f t="shared" ca="1" si="72"/>
        <v>470915.51</v>
      </c>
      <c r="M558" s="18">
        <f t="shared" ca="1" si="72"/>
        <v>470915.51</v>
      </c>
      <c r="N558" s="26">
        <f t="shared" ca="1" si="68"/>
        <v>470915.51</v>
      </c>
    </row>
    <row r="559" spans="1:15">
      <c r="D559" s="3" t="str">
        <f t="shared" si="73"/>
        <v>x</v>
      </c>
      <c r="F559" s="23" t="s">
        <v>0</v>
      </c>
      <c r="G559" s="14">
        <f t="shared" ref="G559:L559" ca="1" si="74">G557/G558</f>
        <v>3.9988689892197882</v>
      </c>
      <c r="H559" s="319">
        <f t="shared" ca="1" si="74"/>
        <v>3.9433458325239057</v>
      </c>
      <c r="I559" s="14">
        <f t="shared" ca="1" si="74"/>
        <v>4.1676978955311963</v>
      </c>
      <c r="J559" s="319">
        <f t="shared" ca="1" si="74"/>
        <v>3.1379907406320084</v>
      </c>
      <c r="K559" s="14">
        <f t="shared" ca="1" si="74"/>
        <v>1.4097555631582404</v>
      </c>
      <c r="L559" s="319">
        <f t="shared" ca="1" si="74"/>
        <v>3.682270923716231</v>
      </c>
      <c r="M559" s="14">
        <f t="shared" ref="M559" ca="1" si="75">M557/M558</f>
        <v>17.327688187632639</v>
      </c>
      <c r="N559" s="26">
        <f t="shared" ca="1" si="68"/>
        <v>17.327688187632639</v>
      </c>
    </row>
    <row r="562" spans="7:16">
      <c r="G562" s="26"/>
      <c r="H562" s="320"/>
      <c r="I562" s="326"/>
      <c r="J562" s="320"/>
      <c r="K562" s="326"/>
      <c r="L562" s="320"/>
      <c r="M562" s="326"/>
    </row>
    <row r="563" spans="7:16">
      <c r="G563" s="59"/>
      <c r="H563" s="321"/>
      <c r="I563" s="327"/>
      <c r="J563" s="321"/>
      <c r="K563" s="327"/>
      <c r="L563" s="321"/>
      <c r="M563" s="327"/>
      <c r="N563" s="59"/>
      <c r="O563" s="4"/>
      <c r="P563" s="60"/>
    </row>
    <row r="564" spans="7:16">
      <c r="G564" s="59"/>
      <c r="H564" s="321"/>
      <c r="I564" s="327"/>
      <c r="J564" s="321"/>
      <c r="K564" s="327"/>
      <c r="L564" s="321"/>
      <c r="M564" s="327"/>
      <c r="N564" s="59"/>
      <c r="O564" s="4"/>
      <c r="P564" s="60"/>
    </row>
    <row r="565" spans="7:16">
      <c r="G565" s="4"/>
      <c r="H565" s="322"/>
      <c r="I565" s="328"/>
      <c r="J565" s="322"/>
      <c r="K565" s="328"/>
      <c r="L565" s="322"/>
      <c r="M565" s="328"/>
      <c r="N565" s="59"/>
      <c r="O565" s="60"/>
    </row>
    <row r="566" spans="7:16">
      <c r="G566" s="4"/>
      <c r="H566" s="322"/>
      <c r="I566" s="328"/>
      <c r="J566" s="322"/>
      <c r="K566" s="328"/>
      <c r="L566" s="322"/>
      <c r="M566" s="328"/>
    </row>
  </sheetData>
  <pageMargins left="0.2" right="0.2" top="0.75" bottom="0.75" header="0.3" footer="0.3"/>
  <pageSetup paperSize="119" scale="57" fitToHeight="10" orientation="landscape" r:id="rId1"/>
  <headerFooter>
    <oddFooter>&amp;C&amp;P</oddFooter>
  </headerFooter>
  <rowBreaks count="10" manualBreakCount="10">
    <brk id="63" min="5" max="12" man="1"/>
    <brk id="118" min="5" max="12" man="1"/>
    <brk id="162" min="5" max="12" man="1"/>
    <brk id="173" min="5" max="12" man="1"/>
    <brk id="228" min="5" max="12" man="1"/>
    <brk id="283" min="5" max="12" man="1"/>
    <brk id="338" min="5" max="12" man="1"/>
    <brk id="393" min="5" max="12" man="1"/>
    <brk id="448" min="5" max="12" man="1"/>
    <brk id="503" min="5" max="12" man="1"/>
  </rowBreaks>
  <customProperties>
    <customPr name="EpmWorksheetKeyString_GUID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2049" r:id="rId6" name="FPMExcelClientSheetOptionstb1">
          <controlPr defaultSize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2049" r:id="rId6" name="FPMExcelClientSheetOptionstb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I32"/>
  <sheetViews>
    <sheetView zoomScale="90" zoomScaleNormal="90" workbookViewId="0"/>
  </sheetViews>
  <sheetFormatPr defaultColWidth="16.42578125" defaultRowHeight="15"/>
  <cols>
    <col min="1" max="1" width="13.5703125" customWidth="1"/>
    <col min="2" max="2" width="23.28515625" customWidth="1"/>
    <col min="3" max="3" width="35.7109375" bestFit="1" customWidth="1"/>
    <col min="4" max="4" width="14.7109375" bestFit="1" customWidth="1"/>
    <col min="5" max="5" width="16.28515625" bestFit="1" customWidth="1"/>
    <col min="6" max="6" width="14" bestFit="1" customWidth="1"/>
  </cols>
  <sheetData>
    <row r="2" spans="1:8">
      <c r="A2" s="273" t="s">
        <v>369</v>
      </c>
    </row>
    <row r="5" spans="1:8">
      <c r="B5" s="280" t="s">
        <v>370</v>
      </c>
      <c r="C5" s="7"/>
    </row>
    <row r="6" spans="1:8" ht="30">
      <c r="B6" s="263" t="s">
        <v>364</v>
      </c>
      <c r="C6" s="263" t="s">
        <v>365</v>
      </c>
      <c r="D6" s="264" t="s">
        <v>372</v>
      </c>
      <c r="E6" s="264" t="s">
        <v>373</v>
      </c>
      <c r="F6" s="264" t="s">
        <v>358</v>
      </c>
      <c r="G6" s="264" t="s">
        <v>359</v>
      </c>
      <c r="H6" s="265" t="s">
        <v>21</v>
      </c>
    </row>
    <row r="7" spans="1:8">
      <c r="B7" s="274" t="s">
        <v>37</v>
      </c>
      <c r="C7" s="267" t="s">
        <v>14</v>
      </c>
      <c r="D7" s="133"/>
      <c r="E7" s="133"/>
      <c r="F7" s="133"/>
      <c r="G7" s="133"/>
      <c r="H7" s="134"/>
    </row>
    <row r="8" spans="1:8">
      <c r="B8" s="274"/>
      <c r="C8" s="131" t="s">
        <v>61</v>
      </c>
      <c r="D8" s="291">
        <v>47671</v>
      </c>
      <c r="E8" s="291">
        <v>14857</v>
      </c>
      <c r="F8" s="133"/>
      <c r="G8" s="133"/>
      <c r="H8" s="293">
        <f>D8-E8</f>
        <v>32814</v>
      </c>
    </row>
    <row r="9" spans="1:8">
      <c r="B9" s="274"/>
      <c r="C9" s="292" t="s">
        <v>63</v>
      </c>
      <c r="D9" s="291"/>
      <c r="E9" s="291"/>
      <c r="F9" s="291">
        <v>2846</v>
      </c>
      <c r="G9" s="291">
        <v>1551</v>
      </c>
      <c r="H9" s="293">
        <f>F9-G9</f>
        <v>1295</v>
      </c>
    </row>
    <row r="10" spans="1:8">
      <c r="B10" s="275"/>
      <c r="C10" s="129"/>
      <c r="D10" s="276"/>
      <c r="E10" s="276"/>
      <c r="F10" s="276"/>
      <c r="G10" s="276"/>
      <c r="H10" s="277">
        <f>SUM(H8:H9)</f>
        <v>34109</v>
      </c>
    </row>
    <row r="11" spans="1:8">
      <c r="C11" s="272"/>
      <c r="D11" s="127"/>
      <c r="E11" s="127"/>
      <c r="F11" s="128"/>
    </row>
    <row r="12" spans="1:8">
      <c r="B12" s="127"/>
      <c r="C12" s="272"/>
      <c r="D12" s="127"/>
      <c r="E12" s="127"/>
      <c r="F12" s="128"/>
    </row>
    <row r="13" spans="1:8" ht="30">
      <c r="B13" s="263" t="s">
        <v>364</v>
      </c>
      <c r="C13" s="263" t="s">
        <v>365</v>
      </c>
      <c r="D13" s="264" t="s">
        <v>367</v>
      </c>
      <c r="E13" s="264" t="s">
        <v>368</v>
      </c>
      <c r="F13" s="264" t="s">
        <v>372</v>
      </c>
      <c r="G13" s="264" t="s">
        <v>373</v>
      </c>
      <c r="H13" s="265" t="s">
        <v>21</v>
      </c>
    </row>
    <row r="14" spans="1:8">
      <c r="B14" s="365" t="s">
        <v>38</v>
      </c>
      <c r="C14" s="267" t="s">
        <v>14</v>
      </c>
      <c r="D14" s="133"/>
      <c r="E14" s="133"/>
      <c r="F14" s="133"/>
      <c r="G14" s="133"/>
      <c r="H14" s="134"/>
    </row>
    <row r="15" spans="1:8">
      <c r="B15" s="365"/>
      <c r="C15" s="131" t="s">
        <v>73</v>
      </c>
      <c r="D15" s="266">
        <v>21196</v>
      </c>
      <c r="E15" s="269">
        <v>0</v>
      </c>
      <c r="F15" s="266"/>
      <c r="G15" s="269"/>
      <c r="H15" s="270">
        <f t="shared" ref="H15:H22" si="0">D15-E15</f>
        <v>21196</v>
      </c>
    </row>
    <row r="16" spans="1:8">
      <c r="B16" s="365"/>
      <c r="C16" s="131" t="s">
        <v>349</v>
      </c>
      <c r="D16" s="266">
        <v>2301</v>
      </c>
      <c r="E16" s="269">
        <v>0</v>
      </c>
      <c r="F16" s="266"/>
      <c r="G16" s="269"/>
      <c r="H16" s="270">
        <f t="shared" si="0"/>
        <v>2301</v>
      </c>
    </row>
    <row r="17" spans="2:9">
      <c r="B17" s="365"/>
      <c r="C17" s="131" t="s">
        <v>350</v>
      </c>
      <c r="D17" s="266">
        <v>2763</v>
      </c>
      <c r="E17" s="269">
        <v>0</v>
      </c>
      <c r="F17" s="266"/>
      <c r="G17" s="269"/>
      <c r="H17" s="270">
        <f t="shared" si="0"/>
        <v>2763</v>
      </c>
    </row>
    <row r="18" spans="2:9">
      <c r="B18" s="365"/>
      <c r="C18" s="131" t="s">
        <v>351</v>
      </c>
      <c r="D18" s="266">
        <v>871</v>
      </c>
      <c r="E18" s="269">
        <v>0</v>
      </c>
      <c r="F18" s="266"/>
      <c r="G18" s="269"/>
      <c r="H18" s="270">
        <f t="shared" si="0"/>
        <v>871</v>
      </c>
    </row>
    <row r="19" spans="2:9">
      <c r="B19" s="365"/>
      <c r="C19" s="131" t="s">
        <v>352</v>
      </c>
      <c r="D19" s="266">
        <v>1009</v>
      </c>
      <c r="E19" s="269">
        <v>0</v>
      </c>
      <c r="F19" s="266"/>
      <c r="G19" s="269"/>
      <c r="H19" s="270">
        <f t="shared" si="0"/>
        <v>1009</v>
      </c>
    </row>
    <row r="20" spans="2:9">
      <c r="B20" s="365"/>
      <c r="C20" s="131" t="s">
        <v>58</v>
      </c>
      <c r="D20" s="266">
        <v>6154</v>
      </c>
      <c r="E20" s="269">
        <v>40005</v>
      </c>
      <c r="F20" s="266"/>
      <c r="G20" s="269"/>
      <c r="H20" s="270">
        <f t="shared" si="0"/>
        <v>-33851</v>
      </c>
    </row>
    <row r="21" spans="2:9">
      <c r="B21" s="365"/>
      <c r="C21" s="131" t="s">
        <v>62</v>
      </c>
      <c r="D21" s="266">
        <v>14769</v>
      </c>
      <c r="E21" s="269">
        <v>0</v>
      </c>
      <c r="F21" s="266"/>
      <c r="G21" s="269"/>
      <c r="H21" s="270">
        <f t="shared" si="0"/>
        <v>14769</v>
      </c>
    </row>
    <row r="22" spans="2:9">
      <c r="B22" s="365"/>
      <c r="C22" s="131" t="s">
        <v>353</v>
      </c>
      <c r="D22" s="266">
        <v>5712</v>
      </c>
      <c r="E22" s="269">
        <v>0</v>
      </c>
      <c r="F22" s="266"/>
      <c r="G22" s="269"/>
      <c r="H22" s="270">
        <f t="shared" si="0"/>
        <v>5712</v>
      </c>
    </row>
    <row r="23" spans="2:9">
      <c r="B23" s="365"/>
      <c r="C23" s="131" t="s">
        <v>61</v>
      </c>
      <c r="D23" s="266"/>
      <c r="E23" s="269"/>
      <c r="F23" s="266">
        <v>35672</v>
      </c>
      <c r="G23" s="269">
        <v>14502</v>
      </c>
      <c r="H23" s="270">
        <f>F23-G23</f>
        <v>21170</v>
      </c>
    </row>
    <row r="24" spans="2:9">
      <c r="B24" s="366"/>
      <c r="C24" s="132"/>
      <c r="D24" s="271"/>
      <c r="E24" s="271"/>
      <c r="F24" s="271"/>
      <c r="G24" s="271"/>
      <c r="H24" s="268">
        <f>SUM(H15:H23)</f>
        <v>35940</v>
      </c>
      <c r="I24" t="s">
        <v>374</v>
      </c>
    </row>
    <row r="25" spans="2:9">
      <c r="B25" s="274"/>
      <c r="C25" s="130"/>
      <c r="D25" s="128"/>
      <c r="E25" s="128"/>
      <c r="F25" s="128"/>
    </row>
    <row r="26" spans="2:9" ht="30">
      <c r="B26" s="263" t="s">
        <v>364</v>
      </c>
      <c r="C26" s="263" t="s">
        <v>365</v>
      </c>
      <c r="D26" s="264" t="s">
        <v>362</v>
      </c>
      <c r="E26" s="264" t="s">
        <v>363</v>
      </c>
      <c r="F26" s="265" t="s">
        <v>21</v>
      </c>
    </row>
    <row r="27" spans="2:9">
      <c r="B27" s="274" t="s">
        <v>366</v>
      </c>
      <c r="C27" s="267" t="s">
        <v>14</v>
      </c>
      <c r="D27" s="266"/>
      <c r="E27" s="269"/>
      <c r="F27" s="270"/>
    </row>
    <row r="28" spans="2:9">
      <c r="B28" s="275"/>
      <c r="C28" s="132" t="s">
        <v>57</v>
      </c>
      <c r="D28" s="271">
        <v>12298</v>
      </c>
      <c r="E28" s="271">
        <v>12459</v>
      </c>
      <c r="F28" s="279">
        <f>D28-E28</f>
        <v>-161</v>
      </c>
    </row>
    <row r="29" spans="2:9">
      <c r="B29" s="281"/>
      <c r="C29" s="130"/>
      <c r="D29" s="284"/>
      <c r="E29" s="284"/>
      <c r="F29" s="284"/>
    </row>
    <row r="31" spans="2:9" ht="15.75" thickBot="1">
      <c r="B31" s="262" t="s">
        <v>375</v>
      </c>
      <c r="C31" s="283"/>
      <c r="D31" s="283"/>
      <c r="E31" s="283"/>
      <c r="F31" s="282">
        <f>H10+H24+F28</f>
        <v>69888</v>
      </c>
    </row>
    <row r="32" spans="2:9" ht="15.75" thickTop="1">
      <c r="F32" s="278"/>
    </row>
  </sheetData>
  <mergeCells count="1">
    <mergeCell ref="B14:B24"/>
  </mergeCells>
  <pageMargins left="0.7" right="0.7" top="0.75" bottom="0.75" header="0.3" footer="0.3"/>
  <customProperties>
    <customPr name="EpmWorksheetKeyString_GUID" r:id="rId1"/>
  </customProperties>
  <drawing r:id="rId2"/>
  <legacyDrawing r:id="rId3"/>
  <controls>
    <mc:AlternateContent xmlns:mc="http://schemas.openxmlformats.org/markup-compatibility/2006">
      <mc:Choice Requires="x14">
        <control shapeId="23553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0</xdr:colOff>
                <xdr:row>0</xdr:row>
                <xdr:rowOff>0</xdr:rowOff>
              </to>
            </anchor>
          </controlPr>
        </control>
      </mc:Choice>
      <mc:Fallback>
        <control shapeId="23553" r:id="rId4" name="FPMExcelClientSheetOptionstb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2:XFD8"/>
  <sheetViews>
    <sheetView workbookViewId="0"/>
  </sheetViews>
  <sheetFormatPr defaultColWidth="10.28515625" defaultRowHeight="15"/>
  <cols>
    <col min="1" max="1" width="18.28515625" style="115" bestFit="1" customWidth="1"/>
    <col min="2" max="2" width="11.85546875" style="115" bestFit="1" customWidth="1"/>
    <col min="3" max="3" width="8.7109375" style="115" bestFit="1" customWidth="1"/>
    <col min="4" max="4" width="9.7109375" style="115" bestFit="1" customWidth="1"/>
    <col min="5" max="5" width="9.5703125" style="115" bestFit="1" customWidth="1"/>
    <col min="6" max="6" width="9.28515625" style="115" bestFit="1" customWidth="1"/>
    <col min="7" max="7" width="9.85546875" style="115" bestFit="1" customWidth="1"/>
    <col min="8" max="8" width="9.5703125" style="115" bestFit="1" customWidth="1"/>
    <col min="9" max="9" width="9.140625" style="115" bestFit="1" customWidth="1"/>
    <col min="10" max="10" width="9.85546875" style="115" customWidth="1"/>
    <col min="11" max="11" width="11.5703125" style="115" customWidth="1"/>
    <col min="12" max="12" width="9" style="115" bestFit="1" customWidth="1"/>
    <col min="13" max="13" width="9.28515625" style="115" bestFit="1" customWidth="1"/>
    <col min="14" max="14" width="8.42578125" style="115" bestFit="1" customWidth="1"/>
    <col min="15" max="15" width="9" style="115" bestFit="1" customWidth="1"/>
    <col min="16" max="16384" width="10.28515625" style="115"/>
  </cols>
  <sheetData>
    <row r="2" spans="1:16384">
      <c r="A2" s="285" t="s">
        <v>24</v>
      </c>
    </row>
    <row r="5" spans="1:16384">
      <c r="B5" s="120" t="s">
        <v>37</v>
      </c>
      <c r="C5" s="125" t="s">
        <v>43</v>
      </c>
      <c r="D5" s="125" t="s">
        <v>44</v>
      </c>
      <c r="E5" s="125" t="s">
        <v>82</v>
      </c>
      <c r="F5" s="125" t="s">
        <v>342</v>
      </c>
      <c r="G5" s="125" t="s">
        <v>344</v>
      </c>
      <c r="H5" s="125" t="s">
        <v>347</v>
      </c>
      <c r="I5" s="125" t="s">
        <v>348</v>
      </c>
      <c r="J5" s="125" t="s">
        <v>356</v>
      </c>
      <c r="K5" s="125" t="s">
        <v>357</v>
      </c>
      <c r="L5" s="125" t="s">
        <v>360</v>
      </c>
      <c r="M5" s="125" t="s">
        <v>361</v>
      </c>
      <c r="N5" s="125" t="s">
        <v>371</v>
      </c>
      <c r="O5" s="118" t="s">
        <v>25</v>
      </c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7"/>
      <c r="CF5" s="117"/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  <c r="CR5" s="117"/>
      <c r="CS5" s="117"/>
      <c r="CT5" s="117"/>
      <c r="CU5" s="117"/>
      <c r="CV5" s="117"/>
      <c r="CW5" s="117"/>
      <c r="CX5" s="117"/>
      <c r="CY5" s="117"/>
      <c r="CZ5" s="117"/>
      <c r="DA5" s="117"/>
      <c r="DB5" s="117"/>
      <c r="DC5" s="117"/>
      <c r="DD5" s="117"/>
      <c r="DE5" s="117"/>
      <c r="DF5" s="117"/>
      <c r="DG5" s="117"/>
      <c r="DH5" s="117"/>
      <c r="DI5" s="117"/>
      <c r="DJ5" s="117"/>
      <c r="DK5" s="117"/>
      <c r="DL5" s="117"/>
      <c r="DM5" s="117"/>
      <c r="DN5" s="117"/>
      <c r="DO5" s="117"/>
      <c r="DP5" s="117"/>
      <c r="DQ5" s="117"/>
      <c r="DR5" s="117"/>
      <c r="DS5" s="117"/>
      <c r="DT5" s="117"/>
      <c r="DU5" s="117"/>
      <c r="DV5" s="117"/>
      <c r="DW5" s="117"/>
      <c r="DX5" s="117"/>
      <c r="DY5" s="117"/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7"/>
      <c r="EL5" s="117"/>
      <c r="EM5" s="117"/>
      <c r="EN5" s="117"/>
      <c r="EO5" s="117"/>
      <c r="EP5" s="117"/>
      <c r="EQ5" s="117"/>
      <c r="ER5" s="117"/>
      <c r="ES5" s="117"/>
      <c r="ET5" s="117"/>
      <c r="EU5" s="117"/>
      <c r="EV5" s="117"/>
      <c r="EW5" s="117"/>
      <c r="EX5" s="117"/>
      <c r="EY5" s="117"/>
      <c r="EZ5" s="117"/>
      <c r="FA5" s="117"/>
      <c r="FB5" s="117"/>
      <c r="FC5" s="117"/>
      <c r="FD5" s="117"/>
      <c r="FE5" s="117"/>
      <c r="FF5" s="117"/>
      <c r="FG5" s="117"/>
      <c r="FH5" s="117"/>
      <c r="FI5" s="117"/>
      <c r="FJ5" s="117"/>
      <c r="FK5" s="117"/>
      <c r="FL5" s="117"/>
      <c r="FM5" s="117"/>
      <c r="FN5" s="117"/>
      <c r="FO5" s="117"/>
      <c r="FP5" s="117"/>
      <c r="FQ5" s="117"/>
      <c r="FR5" s="117"/>
      <c r="FS5" s="117"/>
      <c r="FT5" s="117"/>
      <c r="FU5" s="117"/>
      <c r="FV5" s="117"/>
      <c r="FW5" s="117"/>
      <c r="FX5" s="117"/>
      <c r="FY5" s="117"/>
      <c r="FZ5" s="117"/>
      <c r="GA5" s="117"/>
      <c r="GB5" s="117"/>
      <c r="GC5" s="117"/>
      <c r="GD5" s="117"/>
      <c r="GE5" s="117"/>
      <c r="GF5" s="117"/>
      <c r="GG5" s="117"/>
      <c r="GH5" s="117"/>
      <c r="GI5" s="117"/>
      <c r="GJ5" s="117"/>
      <c r="GK5" s="117"/>
      <c r="GL5" s="117"/>
      <c r="GM5" s="117"/>
      <c r="GN5" s="117"/>
      <c r="GO5" s="117"/>
      <c r="GP5" s="117"/>
      <c r="GQ5" s="117"/>
      <c r="GR5" s="117"/>
      <c r="GS5" s="117"/>
      <c r="GT5" s="117"/>
      <c r="GU5" s="117"/>
      <c r="GV5" s="117"/>
      <c r="GW5" s="117"/>
      <c r="GX5" s="117"/>
      <c r="GY5" s="117"/>
      <c r="GZ5" s="117"/>
      <c r="HA5" s="117"/>
      <c r="HB5" s="117"/>
      <c r="HC5" s="117"/>
      <c r="HD5" s="117"/>
      <c r="HE5" s="117"/>
      <c r="HF5" s="117"/>
      <c r="HG5" s="117"/>
      <c r="HH5" s="117"/>
      <c r="HI5" s="117"/>
      <c r="HJ5" s="117"/>
      <c r="HK5" s="117"/>
      <c r="HL5" s="117"/>
      <c r="HM5" s="117"/>
      <c r="HN5" s="117"/>
      <c r="HO5" s="117"/>
      <c r="HP5" s="117"/>
      <c r="HQ5" s="117"/>
      <c r="HR5" s="117"/>
      <c r="HS5" s="117"/>
      <c r="HT5" s="117"/>
      <c r="HU5" s="117"/>
      <c r="HV5" s="117"/>
      <c r="HW5" s="117"/>
      <c r="HX5" s="117"/>
      <c r="HY5" s="117"/>
      <c r="HZ5" s="117"/>
      <c r="IA5" s="117"/>
      <c r="IB5" s="117"/>
      <c r="IC5" s="117"/>
      <c r="ID5" s="117"/>
      <c r="IE5" s="117"/>
      <c r="IF5" s="117"/>
      <c r="IG5" s="117"/>
      <c r="IH5" s="117"/>
      <c r="II5" s="117"/>
      <c r="IJ5" s="117"/>
      <c r="IK5" s="117"/>
      <c r="IL5" s="117"/>
      <c r="IM5" s="117"/>
      <c r="IN5" s="117"/>
      <c r="IO5" s="117"/>
      <c r="IP5" s="117"/>
      <c r="IQ5" s="117"/>
      <c r="IR5" s="117"/>
      <c r="IS5" s="117"/>
      <c r="IT5" s="117"/>
      <c r="IU5" s="117"/>
      <c r="IV5" s="117"/>
      <c r="IW5" s="117"/>
      <c r="IX5" s="117"/>
      <c r="IY5" s="117"/>
      <c r="IZ5" s="117"/>
      <c r="JA5" s="117"/>
      <c r="JB5" s="117"/>
      <c r="JC5" s="117"/>
      <c r="JD5" s="117"/>
      <c r="JE5" s="117"/>
      <c r="JF5" s="117"/>
      <c r="JG5" s="117"/>
      <c r="JH5" s="117"/>
      <c r="JI5" s="117"/>
      <c r="JJ5" s="117"/>
      <c r="JK5" s="117"/>
      <c r="JL5" s="117"/>
      <c r="JM5" s="117"/>
      <c r="JN5" s="117"/>
      <c r="JO5" s="117"/>
      <c r="JP5" s="117"/>
      <c r="JQ5" s="117"/>
      <c r="JR5" s="117"/>
      <c r="JS5" s="117"/>
      <c r="JT5" s="117"/>
      <c r="JU5" s="117"/>
      <c r="JV5" s="117"/>
      <c r="JW5" s="117"/>
      <c r="JX5" s="117"/>
      <c r="JY5" s="117"/>
      <c r="JZ5" s="117"/>
      <c r="KA5" s="117"/>
      <c r="KB5" s="117"/>
      <c r="KC5" s="117"/>
      <c r="KD5" s="117"/>
      <c r="KE5" s="117"/>
      <c r="KF5" s="117"/>
      <c r="KG5" s="117"/>
      <c r="KH5" s="117"/>
      <c r="KI5" s="117"/>
      <c r="KJ5" s="117"/>
      <c r="KK5" s="117"/>
      <c r="KL5" s="117"/>
      <c r="KM5" s="117"/>
      <c r="KN5" s="117"/>
      <c r="KO5" s="117"/>
      <c r="KP5" s="117"/>
      <c r="KQ5" s="117"/>
      <c r="KR5" s="117"/>
      <c r="KS5" s="117"/>
      <c r="KT5" s="117"/>
      <c r="KU5" s="117"/>
      <c r="KV5" s="117"/>
      <c r="KW5" s="117"/>
      <c r="KX5" s="117"/>
      <c r="KY5" s="117"/>
      <c r="KZ5" s="117"/>
      <c r="LA5" s="117"/>
      <c r="LB5" s="117"/>
      <c r="LC5" s="117"/>
      <c r="LD5" s="117"/>
      <c r="LE5" s="117"/>
      <c r="LF5" s="117"/>
      <c r="LG5" s="117"/>
      <c r="LH5" s="117"/>
      <c r="LI5" s="117"/>
      <c r="LJ5" s="117"/>
      <c r="LK5" s="117"/>
      <c r="LL5" s="117"/>
      <c r="LM5" s="117"/>
      <c r="LN5" s="117"/>
      <c r="LO5" s="117"/>
      <c r="LP5" s="117"/>
      <c r="LQ5" s="117"/>
      <c r="LR5" s="117"/>
      <c r="LS5" s="117"/>
      <c r="LT5" s="117"/>
      <c r="LU5" s="117"/>
      <c r="LV5" s="117"/>
      <c r="LW5" s="117"/>
      <c r="LX5" s="117"/>
      <c r="LY5" s="117"/>
      <c r="LZ5" s="117"/>
      <c r="MA5" s="117"/>
      <c r="MB5" s="117"/>
      <c r="MC5" s="117"/>
      <c r="MD5" s="117"/>
      <c r="ME5" s="117"/>
      <c r="MF5" s="117"/>
      <c r="MG5" s="117"/>
      <c r="MH5" s="117"/>
      <c r="MI5" s="117"/>
      <c r="MJ5" s="117"/>
      <c r="MK5" s="117"/>
      <c r="ML5" s="117"/>
      <c r="MM5" s="117"/>
      <c r="MN5" s="117"/>
      <c r="MO5" s="117"/>
      <c r="MP5" s="117"/>
      <c r="MQ5" s="117"/>
      <c r="MR5" s="117"/>
      <c r="MS5" s="117"/>
      <c r="MT5" s="117"/>
      <c r="MU5" s="117"/>
      <c r="MV5" s="117"/>
      <c r="MW5" s="117"/>
      <c r="MX5" s="117"/>
      <c r="MY5" s="117"/>
      <c r="MZ5" s="117"/>
      <c r="NA5" s="117"/>
      <c r="NB5" s="117"/>
      <c r="NC5" s="117"/>
      <c r="ND5" s="117"/>
      <c r="NE5" s="117"/>
      <c r="NF5" s="117"/>
      <c r="NG5" s="117"/>
      <c r="NH5" s="117"/>
      <c r="NI5" s="117"/>
      <c r="NJ5" s="117"/>
      <c r="NK5" s="117"/>
      <c r="NL5" s="117"/>
      <c r="NM5" s="117"/>
      <c r="NN5" s="117"/>
      <c r="NO5" s="117"/>
      <c r="NP5" s="117"/>
      <c r="NQ5" s="117"/>
      <c r="NR5" s="117"/>
      <c r="NS5" s="117"/>
      <c r="NT5" s="117"/>
      <c r="NU5" s="117"/>
      <c r="NV5" s="117"/>
      <c r="NW5" s="117"/>
      <c r="NX5" s="117"/>
      <c r="NY5" s="117"/>
      <c r="NZ5" s="117"/>
      <c r="OA5" s="117"/>
      <c r="OB5" s="117"/>
      <c r="OC5" s="117"/>
      <c r="OD5" s="117"/>
      <c r="OE5" s="117"/>
      <c r="OF5" s="117"/>
      <c r="OG5" s="117"/>
      <c r="OH5" s="117"/>
      <c r="OI5" s="117"/>
      <c r="OJ5" s="117"/>
      <c r="OK5" s="117"/>
      <c r="OL5" s="117"/>
      <c r="OM5" s="117"/>
      <c r="ON5" s="117"/>
      <c r="OO5" s="117"/>
      <c r="OP5" s="117"/>
      <c r="OQ5" s="117"/>
      <c r="OR5" s="117"/>
      <c r="OS5" s="117"/>
      <c r="OT5" s="117"/>
      <c r="OU5" s="117"/>
      <c r="OV5" s="117"/>
      <c r="OW5" s="117"/>
      <c r="OX5" s="117"/>
      <c r="OY5" s="117"/>
      <c r="OZ5" s="117"/>
      <c r="PA5" s="117"/>
      <c r="PB5" s="117"/>
      <c r="PC5" s="117"/>
      <c r="PD5" s="117"/>
      <c r="PE5" s="117"/>
      <c r="PF5" s="117"/>
      <c r="PG5" s="117"/>
      <c r="PH5" s="117"/>
      <c r="PI5" s="117"/>
      <c r="PJ5" s="117"/>
      <c r="PK5" s="117"/>
      <c r="PL5" s="117"/>
      <c r="PM5" s="117"/>
      <c r="PN5" s="117"/>
      <c r="PO5" s="117"/>
      <c r="PP5" s="117"/>
      <c r="PQ5" s="117"/>
      <c r="PR5" s="117"/>
      <c r="PS5" s="117"/>
      <c r="PT5" s="117"/>
      <c r="PU5" s="117"/>
      <c r="PV5" s="117"/>
      <c r="PW5" s="117"/>
      <c r="PX5" s="117"/>
      <c r="PY5" s="117"/>
      <c r="PZ5" s="117"/>
      <c r="QA5" s="117"/>
      <c r="QB5" s="117"/>
      <c r="QC5" s="117"/>
      <c r="QD5" s="117"/>
      <c r="QE5" s="117"/>
      <c r="QF5" s="117"/>
      <c r="QG5" s="117"/>
      <c r="QH5" s="117"/>
      <c r="QI5" s="117"/>
      <c r="QJ5" s="117"/>
      <c r="QK5" s="117"/>
      <c r="QL5" s="117"/>
      <c r="QM5" s="117"/>
      <c r="QN5" s="117"/>
      <c r="QO5" s="117"/>
      <c r="QP5" s="117"/>
      <c r="QQ5" s="117"/>
      <c r="QR5" s="117"/>
      <c r="QS5" s="117"/>
      <c r="QT5" s="117"/>
      <c r="QU5" s="117"/>
      <c r="QV5" s="117"/>
      <c r="QW5" s="117"/>
      <c r="QX5" s="117"/>
      <c r="QY5" s="117"/>
      <c r="QZ5" s="117"/>
      <c r="RA5" s="117"/>
      <c r="RB5" s="117"/>
      <c r="RC5" s="117"/>
      <c r="RD5" s="117"/>
      <c r="RE5" s="117"/>
      <c r="RF5" s="117"/>
      <c r="RG5" s="117"/>
      <c r="RH5" s="117"/>
      <c r="RI5" s="117"/>
      <c r="RJ5" s="117"/>
      <c r="RK5" s="117"/>
      <c r="RL5" s="117"/>
      <c r="RM5" s="117"/>
      <c r="RN5" s="117"/>
      <c r="RO5" s="117"/>
      <c r="RP5" s="117"/>
      <c r="RQ5" s="117"/>
      <c r="RR5" s="117"/>
      <c r="RS5" s="117"/>
      <c r="RT5" s="117"/>
      <c r="RU5" s="117"/>
      <c r="RV5" s="117"/>
      <c r="RW5" s="117"/>
      <c r="RX5" s="117"/>
      <c r="RY5" s="117"/>
      <c r="RZ5" s="117"/>
      <c r="SA5" s="117"/>
      <c r="SB5" s="117"/>
      <c r="SC5" s="117"/>
      <c r="SD5" s="117"/>
      <c r="SE5" s="117"/>
      <c r="SF5" s="117"/>
      <c r="SG5" s="117"/>
      <c r="SH5" s="117"/>
      <c r="SI5" s="117"/>
      <c r="SJ5" s="117"/>
      <c r="SK5" s="117"/>
      <c r="SL5" s="117"/>
      <c r="SM5" s="117"/>
      <c r="SN5" s="117"/>
      <c r="SO5" s="117"/>
      <c r="SP5" s="117"/>
      <c r="SQ5" s="117"/>
      <c r="SR5" s="117"/>
      <c r="SS5" s="117"/>
      <c r="ST5" s="117"/>
      <c r="SU5" s="117"/>
      <c r="SV5" s="117"/>
      <c r="SW5" s="117"/>
      <c r="SX5" s="117"/>
      <c r="SY5" s="117"/>
      <c r="SZ5" s="117"/>
      <c r="TA5" s="117"/>
      <c r="TB5" s="117"/>
      <c r="TC5" s="117"/>
      <c r="TD5" s="117"/>
      <c r="TE5" s="117"/>
      <c r="TF5" s="117"/>
      <c r="TG5" s="117"/>
      <c r="TH5" s="117"/>
      <c r="TI5" s="117"/>
      <c r="TJ5" s="117"/>
      <c r="TK5" s="117"/>
      <c r="TL5" s="117"/>
      <c r="TM5" s="117"/>
      <c r="TN5" s="117"/>
      <c r="TO5" s="117"/>
      <c r="TP5" s="117"/>
      <c r="TQ5" s="117"/>
      <c r="TR5" s="117"/>
      <c r="TS5" s="117"/>
      <c r="TT5" s="117"/>
      <c r="TU5" s="117"/>
      <c r="TV5" s="117"/>
      <c r="TW5" s="117"/>
      <c r="TX5" s="117"/>
      <c r="TY5" s="117"/>
      <c r="TZ5" s="117"/>
      <c r="UA5" s="117"/>
      <c r="UB5" s="117"/>
      <c r="UC5" s="117"/>
      <c r="UD5" s="117"/>
      <c r="UE5" s="117"/>
      <c r="UF5" s="117"/>
      <c r="UG5" s="117"/>
      <c r="UH5" s="117"/>
      <c r="UI5" s="117"/>
      <c r="UJ5" s="117"/>
      <c r="UK5" s="117"/>
      <c r="UL5" s="117"/>
      <c r="UM5" s="117"/>
      <c r="UN5" s="117"/>
      <c r="UO5" s="117"/>
      <c r="UP5" s="117"/>
      <c r="UQ5" s="117"/>
      <c r="UR5" s="117"/>
      <c r="US5" s="117"/>
      <c r="UT5" s="117"/>
      <c r="UU5" s="117"/>
      <c r="UV5" s="117"/>
      <c r="UW5" s="117"/>
      <c r="UX5" s="117"/>
      <c r="UY5" s="117"/>
      <c r="UZ5" s="117"/>
      <c r="VA5" s="117"/>
      <c r="VB5" s="117"/>
      <c r="VC5" s="117"/>
      <c r="VD5" s="117"/>
      <c r="VE5" s="117"/>
      <c r="VF5" s="117"/>
      <c r="VG5" s="117"/>
      <c r="VH5" s="117"/>
      <c r="VI5" s="117"/>
      <c r="VJ5" s="117"/>
      <c r="VK5" s="117"/>
      <c r="VL5" s="117"/>
      <c r="VM5" s="117"/>
      <c r="VN5" s="117"/>
      <c r="VO5" s="117"/>
      <c r="VP5" s="117"/>
      <c r="VQ5" s="117"/>
      <c r="VR5" s="117"/>
      <c r="VS5" s="117"/>
      <c r="VT5" s="117"/>
      <c r="VU5" s="117"/>
      <c r="VV5" s="117"/>
      <c r="VW5" s="117"/>
      <c r="VX5" s="117"/>
      <c r="VY5" s="117"/>
      <c r="VZ5" s="117"/>
      <c r="WA5" s="117"/>
      <c r="WB5" s="117"/>
      <c r="WC5" s="117"/>
      <c r="WD5" s="117"/>
      <c r="WE5" s="117"/>
      <c r="WF5" s="117"/>
      <c r="WG5" s="117"/>
      <c r="WH5" s="117"/>
      <c r="WI5" s="117"/>
      <c r="WJ5" s="117"/>
      <c r="WK5" s="117"/>
      <c r="WL5" s="117"/>
      <c r="WM5" s="117"/>
      <c r="WN5" s="117"/>
      <c r="WO5" s="117"/>
      <c r="WP5" s="117"/>
      <c r="WQ5" s="117"/>
      <c r="WR5" s="117"/>
      <c r="WS5" s="117"/>
      <c r="WT5" s="117"/>
      <c r="WU5" s="117"/>
      <c r="WV5" s="117"/>
      <c r="WW5" s="117"/>
      <c r="WX5" s="117"/>
      <c r="WY5" s="117"/>
      <c r="WZ5" s="117"/>
      <c r="XA5" s="117"/>
      <c r="XB5" s="117"/>
      <c r="XC5" s="117"/>
      <c r="XD5" s="117"/>
      <c r="XE5" s="117"/>
      <c r="XF5" s="117"/>
      <c r="XG5" s="117"/>
      <c r="XH5" s="117"/>
      <c r="XI5" s="117"/>
      <c r="XJ5" s="117"/>
      <c r="XK5" s="117"/>
      <c r="XL5" s="117"/>
      <c r="XM5" s="117"/>
      <c r="XN5" s="117"/>
      <c r="XO5" s="117"/>
      <c r="XP5" s="117"/>
      <c r="XQ5" s="117"/>
      <c r="XR5" s="117"/>
      <c r="XS5" s="117"/>
      <c r="XT5" s="117"/>
      <c r="XU5" s="117"/>
      <c r="XV5" s="117"/>
      <c r="XW5" s="117"/>
      <c r="XX5" s="117"/>
      <c r="XY5" s="117"/>
      <c r="XZ5" s="117"/>
      <c r="YA5" s="117"/>
      <c r="YB5" s="117"/>
      <c r="YC5" s="117"/>
      <c r="YD5" s="117"/>
      <c r="YE5" s="117"/>
      <c r="YF5" s="117"/>
      <c r="YG5" s="117"/>
      <c r="YH5" s="117"/>
      <c r="YI5" s="117"/>
      <c r="YJ5" s="117"/>
      <c r="YK5" s="117"/>
      <c r="YL5" s="117"/>
      <c r="YM5" s="117"/>
      <c r="YN5" s="117"/>
      <c r="YO5" s="117"/>
      <c r="YP5" s="117"/>
      <c r="YQ5" s="117"/>
      <c r="YR5" s="117"/>
      <c r="YS5" s="117"/>
      <c r="YT5" s="117"/>
      <c r="YU5" s="117"/>
      <c r="YV5" s="117"/>
      <c r="YW5" s="117"/>
      <c r="YX5" s="117"/>
      <c r="YY5" s="117"/>
      <c r="YZ5" s="117"/>
      <c r="ZA5" s="117"/>
      <c r="ZB5" s="117"/>
      <c r="ZC5" s="117"/>
      <c r="ZD5" s="117"/>
      <c r="ZE5" s="117"/>
      <c r="ZF5" s="117"/>
      <c r="ZG5" s="117"/>
      <c r="ZH5" s="117"/>
      <c r="ZI5" s="117"/>
      <c r="ZJ5" s="117"/>
      <c r="ZK5" s="117"/>
      <c r="ZL5" s="117"/>
      <c r="ZM5" s="117"/>
      <c r="ZN5" s="117"/>
      <c r="ZO5" s="117"/>
      <c r="ZP5" s="117"/>
      <c r="ZQ5" s="117"/>
      <c r="ZR5" s="117"/>
      <c r="ZS5" s="117"/>
      <c r="ZT5" s="117"/>
      <c r="ZU5" s="117"/>
      <c r="ZV5" s="117"/>
      <c r="ZW5" s="117"/>
      <c r="ZX5" s="117"/>
      <c r="ZY5" s="117"/>
      <c r="ZZ5" s="117"/>
      <c r="AAA5" s="117"/>
      <c r="AAB5" s="117"/>
      <c r="AAC5" s="117"/>
      <c r="AAD5" s="117"/>
      <c r="AAE5" s="117"/>
      <c r="AAF5" s="117"/>
      <c r="AAG5" s="117"/>
      <c r="AAH5" s="117"/>
      <c r="AAI5" s="117"/>
      <c r="AAJ5" s="117"/>
      <c r="AAK5" s="117"/>
      <c r="AAL5" s="117"/>
      <c r="AAM5" s="117"/>
      <c r="AAN5" s="117"/>
      <c r="AAO5" s="117"/>
      <c r="AAP5" s="117"/>
      <c r="AAQ5" s="117"/>
      <c r="AAR5" s="117"/>
      <c r="AAS5" s="117"/>
      <c r="AAT5" s="117"/>
      <c r="AAU5" s="117"/>
      <c r="AAV5" s="117"/>
      <c r="AAW5" s="117"/>
      <c r="AAX5" s="117"/>
      <c r="AAY5" s="117"/>
      <c r="AAZ5" s="117"/>
      <c r="ABA5" s="117"/>
      <c r="ABB5" s="117"/>
      <c r="ABC5" s="117"/>
      <c r="ABD5" s="117"/>
      <c r="ABE5" s="117"/>
      <c r="ABF5" s="117"/>
      <c r="ABG5" s="117"/>
      <c r="ABH5" s="117"/>
      <c r="ABI5" s="117"/>
      <c r="ABJ5" s="117"/>
      <c r="ABK5" s="117"/>
      <c r="ABL5" s="117"/>
      <c r="ABM5" s="117"/>
      <c r="ABN5" s="117"/>
      <c r="ABO5" s="117"/>
      <c r="ABP5" s="117"/>
      <c r="ABQ5" s="117"/>
      <c r="ABR5" s="117"/>
      <c r="ABS5" s="117"/>
      <c r="ABT5" s="117"/>
      <c r="ABU5" s="117"/>
      <c r="ABV5" s="117"/>
      <c r="ABW5" s="117"/>
      <c r="ABX5" s="117"/>
      <c r="ABY5" s="117"/>
      <c r="ABZ5" s="117"/>
      <c r="ACA5" s="117"/>
      <c r="ACB5" s="117"/>
      <c r="ACC5" s="117"/>
      <c r="ACD5" s="117"/>
      <c r="ACE5" s="117"/>
      <c r="ACF5" s="117"/>
      <c r="ACG5" s="117"/>
      <c r="ACH5" s="117"/>
      <c r="ACI5" s="117"/>
      <c r="ACJ5" s="117"/>
      <c r="ACK5" s="117"/>
      <c r="ACL5" s="117"/>
      <c r="ACM5" s="117"/>
      <c r="ACN5" s="117"/>
      <c r="ACO5" s="117"/>
      <c r="ACP5" s="117"/>
      <c r="ACQ5" s="117"/>
      <c r="ACR5" s="117"/>
      <c r="ACS5" s="117"/>
      <c r="ACT5" s="117"/>
      <c r="ACU5" s="117"/>
      <c r="ACV5" s="117"/>
      <c r="ACW5" s="117"/>
      <c r="ACX5" s="117"/>
      <c r="ACY5" s="117"/>
      <c r="ACZ5" s="117"/>
      <c r="ADA5" s="117"/>
      <c r="ADB5" s="117"/>
      <c r="ADC5" s="117"/>
      <c r="ADD5" s="117"/>
      <c r="ADE5" s="117"/>
      <c r="ADF5" s="117"/>
      <c r="ADG5" s="117"/>
      <c r="ADH5" s="117"/>
      <c r="ADI5" s="117"/>
      <c r="ADJ5" s="117"/>
      <c r="ADK5" s="117"/>
      <c r="ADL5" s="117"/>
      <c r="ADM5" s="117"/>
      <c r="ADN5" s="117"/>
      <c r="ADO5" s="117"/>
      <c r="ADP5" s="117"/>
      <c r="ADQ5" s="117"/>
      <c r="ADR5" s="117"/>
      <c r="ADS5" s="117"/>
      <c r="ADT5" s="117"/>
      <c r="ADU5" s="117"/>
      <c r="ADV5" s="117"/>
      <c r="ADW5" s="117"/>
      <c r="ADX5" s="117"/>
      <c r="ADY5" s="117"/>
      <c r="ADZ5" s="117"/>
      <c r="AEA5" s="117"/>
      <c r="AEB5" s="117"/>
      <c r="AEC5" s="117"/>
      <c r="AED5" s="117"/>
      <c r="AEE5" s="117"/>
      <c r="AEF5" s="117"/>
      <c r="AEG5" s="117"/>
      <c r="AEH5" s="117"/>
      <c r="AEI5" s="117"/>
      <c r="AEJ5" s="117"/>
      <c r="AEK5" s="117"/>
      <c r="AEL5" s="117"/>
      <c r="AEM5" s="117"/>
      <c r="AEN5" s="117"/>
      <c r="AEO5" s="117"/>
      <c r="AEP5" s="117"/>
      <c r="AEQ5" s="117"/>
      <c r="AER5" s="117"/>
      <c r="AES5" s="117"/>
      <c r="AET5" s="117"/>
      <c r="AEU5" s="117"/>
      <c r="AEV5" s="117"/>
      <c r="AEW5" s="117"/>
      <c r="AEX5" s="117"/>
      <c r="AEY5" s="117"/>
      <c r="AEZ5" s="117"/>
      <c r="AFA5" s="117"/>
      <c r="AFB5" s="117"/>
      <c r="AFC5" s="117"/>
      <c r="AFD5" s="117"/>
      <c r="AFE5" s="117"/>
      <c r="AFF5" s="117"/>
      <c r="AFG5" s="117"/>
      <c r="AFH5" s="117"/>
      <c r="AFI5" s="117"/>
      <c r="AFJ5" s="117"/>
      <c r="AFK5" s="117"/>
      <c r="AFL5" s="117"/>
      <c r="AFM5" s="117"/>
      <c r="AFN5" s="117"/>
      <c r="AFO5" s="117"/>
      <c r="AFP5" s="117"/>
      <c r="AFQ5" s="117"/>
      <c r="AFR5" s="117"/>
      <c r="AFS5" s="117"/>
      <c r="AFT5" s="117"/>
      <c r="AFU5" s="117"/>
      <c r="AFV5" s="117"/>
      <c r="AFW5" s="117"/>
      <c r="AFX5" s="117"/>
      <c r="AFY5" s="117"/>
      <c r="AFZ5" s="117"/>
      <c r="AGA5" s="117"/>
      <c r="AGB5" s="117"/>
      <c r="AGC5" s="117"/>
      <c r="AGD5" s="117"/>
      <c r="AGE5" s="117"/>
      <c r="AGF5" s="117"/>
      <c r="AGG5" s="117"/>
      <c r="AGH5" s="117"/>
      <c r="AGI5" s="117"/>
      <c r="AGJ5" s="117"/>
      <c r="AGK5" s="117"/>
      <c r="AGL5" s="117"/>
      <c r="AGM5" s="117"/>
      <c r="AGN5" s="117"/>
      <c r="AGO5" s="117"/>
      <c r="AGP5" s="117"/>
      <c r="AGQ5" s="117"/>
      <c r="AGR5" s="117"/>
      <c r="AGS5" s="117"/>
      <c r="AGT5" s="117"/>
      <c r="AGU5" s="117"/>
      <c r="AGV5" s="117"/>
      <c r="AGW5" s="117"/>
      <c r="AGX5" s="117"/>
      <c r="AGY5" s="117"/>
      <c r="AGZ5" s="117"/>
      <c r="AHA5" s="117"/>
      <c r="AHB5" s="117"/>
      <c r="AHC5" s="117"/>
      <c r="AHD5" s="117"/>
      <c r="AHE5" s="117"/>
      <c r="AHF5" s="117"/>
      <c r="AHG5" s="117"/>
      <c r="AHH5" s="117"/>
      <c r="AHI5" s="117"/>
      <c r="AHJ5" s="117"/>
      <c r="AHK5" s="117"/>
      <c r="AHL5" s="117"/>
      <c r="AHM5" s="117"/>
      <c r="AHN5" s="117"/>
      <c r="AHO5" s="117"/>
      <c r="AHP5" s="117"/>
      <c r="AHQ5" s="117"/>
      <c r="AHR5" s="117"/>
      <c r="AHS5" s="117"/>
      <c r="AHT5" s="117"/>
      <c r="AHU5" s="117"/>
      <c r="AHV5" s="117"/>
      <c r="AHW5" s="117"/>
      <c r="AHX5" s="117"/>
      <c r="AHY5" s="117"/>
      <c r="AHZ5" s="117"/>
      <c r="AIA5" s="117"/>
      <c r="AIB5" s="117"/>
      <c r="AIC5" s="117"/>
      <c r="AID5" s="117"/>
      <c r="AIE5" s="117"/>
      <c r="AIF5" s="117"/>
      <c r="AIG5" s="117"/>
      <c r="AIH5" s="117"/>
      <c r="AII5" s="117"/>
      <c r="AIJ5" s="117"/>
      <c r="AIK5" s="117"/>
      <c r="AIL5" s="117"/>
      <c r="AIM5" s="117"/>
      <c r="AIN5" s="117"/>
      <c r="AIO5" s="117"/>
      <c r="AIP5" s="117"/>
      <c r="AIQ5" s="117"/>
      <c r="AIR5" s="117"/>
      <c r="AIS5" s="117"/>
      <c r="AIT5" s="117"/>
      <c r="AIU5" s="117"/>
      <c r="AIV5" s="117"/>
      <c r="AIW5" s="117"/>
      <c r="AIX5" s="117"/>
      <c r="AIY5" s="117"/>
      <c r="AIZ5" s="117"/>
      <c r="AJA5" s="117"/>
      <c r="AJB5" s="117"/>
      <c r="AJC5" s="117"/>
      <c r="AJD5" s="117"/>
      <c r="AJE5" s="117"/>
      <c r="AJF5" s="117"/>
      <c r="AJG5" s="117"/>
      <c r="AJH5" s="117"/>
      <c r="AJI5" s="117"/>
      <c r="AJJ5" s="117"/>
      <c r="AJK5" s="117"/>
      <c r="AJL5" s="117"/>
      <c r="AJM5" s="117"/>
      <c r="AJN5" s="117"/>
      <c r="AJO5" s="117"/>
      <c r="AJP5" s="117"/>
      <c r="AJQ5" s="117"/>
      <c r="AJR5" s="117"/>
      <c r="AJS5" s="117"/>
      <c r="AJT5" s="117"/>
      <c r="AJU5" s="117"/>
      <c r="AJV5" s="117"/>
      <c r="AJW5" s="117"/>
      <c r="AJX5" s="117"/>
      <c r="AJY5" s="117"/>
      <c r="AJZ5" s="117"/>
      <c r="AKA5" s="117"/>
      <c r="AKB5" s="117"/>
      <c r="AKC5" s="117"/>
      <c r="AKD5" s="117"/>
      <c r="AKE5" s="117"/>
      <c r="AKF5" s="117"/>
      <c r="AKG5" s="117"/>
      <c r="AKH5" s="117"/>
      <c r="AKI5" s="117"/>
      <c r="AKJ5" s="117"/>
      <c r="AKK5" s="117"/>
      <c r="AKL5" s="117"/>
      <c r="AKM5" s="117"/>
      <c r="AKN5" s="117"/>
      <c r="AKO5" s="117"/>
      <c r="AKP5" s="117"/>
      <c r="AKQ5" s="117"/>
      <c r="AKR5" s="117"/>
      <c r="AKS5" s="117"/>
      <c r="AKT5" s="117"/>
      <c r="AKU5" s="117"/>
      <c r="AKV5" s="117"/>
      <c r="AKW5" s="117"/>
      <c r="AKX5" s="117"/>
      <c r="AKY5" s="117"/>
      <c r="AKZ5" s="117"/>
      <c r="ALA5" s="117"/>
      <c r="ALB5" s="117"/>
      <c r="ALC5" s="117"/>
      <c r="ALD5" s="117"/>
      <c r="ALE5" s="117"/>
      <c r="ALF5" s="117"/>
      <c r="ALG5" s="117"/>
      <c r="ALH5" s="117"/>
      <c r="ALI5" s="117"/>
      <c r="ALJ5" s="117"/>
      <c r="ALK5" s="117"/>
      <c r="ALL5" s="117"/>
      <c r="ALM5" s="117"/>
      <c r="ALN5" s="117"/>
      <c r="ALO5" s="117"/>
      <c r="ALP5" s="117"/>
      <c r="ALQ5" s="117"/>
      <c r="ALR5" s="117"/>
      <c r="ALS5" s="117"/>
      <c r="ALT5" s="117"/>
      <c r="ALU5" s="117"/>
      <c r="ALV5" s="117"/>
      <c r="ALW5" s="117"/>
      <c r="ALX5" s="117"/>
      <c r="ALY5" s="117"/>
      <c r="ALZ5" s="117"/>
      <c r="AMA5" s="117"/>
      <c r="AMB5" s="117"/>
      <c r="AMC5" s="117"/>
      <c r="AMD5" s="117"/>
      <c r="AME5" s="117"/>
      <c r="AMF5" s="117"/>
      <c r="AMG5" s="117"/>
      <c r="AMH5" s="117"/>
      <c r="AMI5" s="117"/>
      <c r="AMJ5" s="117"/>
      <c r="AMK5" s="117"/>
      <c r="AML5" s="117"/>
      <c r="AMM5" s="117"/>
      <c r="AMN5" s="117"/>
      <c r="AMO5" s="117"/>
      <c r="AMP5" s="117"/>
      <c r="AMQ5" s="117"/>
      <c r="AMR5" s="117"/>
      <c r="AMS5" s="117"/>
      <c r="AMT5" s="117"/>
      <c r="AMU5" s="117"/>
      <c r="AMV5" s="117"/>
      <c r="AMW5" s="117"/>
      <c r="AMX5" s="117"/>
      <c r="AMY5" s="117"/>
      <c r="AMZ5" s="117"/>
      <c r="ANA5" s="117"/>
      <c r="ANB5" s="117"/>
      <c r="ANC5" s="117"/>
      <c r="AND5" s="117"/>
      <c r="ANE5" s="117"/>
      <c r="ANF5" s="117"/>
      <c r="ANG5" s="117"/>
      <c r="ANH5" s="117"/>
      <c r="ANI5" s="117"/>
      <c r="ANJ5" s="117"/>
      <c r="ANK5" s="117"/>
      <c r="ANL5" s="117"/>
      <c r="ANM5" s="117"/>
      <c r="ANN5" s="117"/>
      <c r="ANO5" s="117"/>
      <c r="ANP5" s="117"/>
      <c r="ANQ5" s="117"/>
      <c r="ANR5" s="117"/>
      <c r="ANS5" s="117"/>
      <c r="ANT5" s="117"/>
      <c r="ANU5" s="117"/>
      <c r="ANV5" s="117"/>
      <c r="ANW5" s="117"/>
      <c r="ANX5" s="117"/>
      <c r="ANY5" s="117"/>
      <c r="ANZ5" s="117"/>
      <c r="AOA5" s="117"/>
      <c r="AOB5" s="117"/>
      <c r="AOC5" s="117"/>
      <c r="AOD5" s="117"/>
      <c r="AOE5" s="117"/>
      <c r="AOF5" s="117"/>
      <c r="AOG5" s="117"/>
      <c r="AOH5" s="117"/>
      <c r="AOI5" s="117"/>
      <c r="AOJ5" s="117"/>
      <c r="AOK5" s="117"/>
      <c r="AOL5" s="117"/>
      <c r="AOM5" s="117"/>
      <c r="AON5" s="117"/>
      <c r="AOO5" s="117"/>
      <c r="AOP5" s="117"/>
      <c r="AOQ5" s="117"/>
      <c r="AOR5" s="117"/>
      <c r="AOS5" s="117"/>
      <c r="AOT5" s="117"/>
      <c r="AOU5" s="117"/>
      <c r="AOV5" s="117"/>
      <c r="AOW5" s="117"/>
      <c r="AOX5" s="117"/>
      <c r="AOY5" s="117"/>
      <c r="AOZ5" s="117"/>
      <c r="APA5" s="117"/>
      <c r="APB5" s="117"/>
      <c r="APC5" s="117"/>
      <c r="APD5" s="117"/>
      <c r="APE5" s="117"/>
      <c r="APF5" s="117"/>
      <c r="APG5" s="117"/>
      <c r="APH5" s="117"/>
      <c r="API5" s="117"/>
      <c r="APJ5" s="117"/>
      <c r="APK5" s="117"/>
      <c r="APL5" s="117"/>
      <c r="APM5" s="117"/>
      <c r="APN5" s="117"/>
      <c r="APO5" s="117"/>
      <c r="APP5" s="117"/>
      <c r="APQ5" s="117"/>
      <c r="APR5" s="117"/>
      <c r="APS5" s="117"/>
      <c r="APT5" s="117"/>
      <c r="APU5" s="117"/>
      <c r="APV5" s="117"/>
      <c r="APW5" s="117"/>
      <c r="APX5" s="117"/>
      <c r="APY5" s="117"/>
      <c r="APZ5" s="117"/>
      <c r="AQA5" s="117"/>
      <c r="AQB5" s="117"/>
      <c r="AQC5" s="117"/>
      <c r="AQD5" s="117"/>
      <c r="AQE5" s="117"/>
      <c r="AQF5" s="117"/>
      <c r="AQG5" s="117"/>
      <c r="AQH5" s="117"/>
      <c r="AQI5" s="117"/>
      <c r="AQJ5" s="117"/>
      <c r="AQK5" s="117"/>
      <c r="AQL5" s="117"/>
      <c r="AQM5" s="117"/>
      <c r="AQN5" s="117"/>
      <c r="AQO5" s="117"/>
      <c r="AQP5" s="117"/>
      <c r="AQQ5" s="117"/>
      <c r="AQR5" s="117"/>
      <c r="AQS5" s="117"/>
      <c r="AQT5" s="117"/>
      <c r="AQU5" s="117"/>
      <c r="AQV5" s="117"/>
      <c r="AQW5" s="117"/>
      <c r="AQX5" s="117"/>
      <c r="AQY5" s="117"/>
      <c r="AQZ5" s="117"/>
      <c r="ARA5" s="117"/>
      <c r="ARB5" s="117"/>
      <c r="ARC5" s="117"/>
      <c r="ARD5" s="117"/>
      <c r="ARE5" s="117"/>
      <c r="ARF5" s="117"/>
      <c r="ARG5" s="117"/>
      <c r="ARH5" s="117"/>
      <c r="ARI5" s="117"/>
      <c r="ARJ5" s="117"/>
      <c r="ARK5" s="117"/>
      <c r="ARL5" s="117"/>
      <c r="ARM5" s="117"/>
      <c r="ARN5" s="117"/>
      <c r="ARO5" s="117"/>
      <c r="ARP5" s="117"/>
      <c r="ARQ5" s="117"/>
      <c r="ARR5" s="117"/>
      <c r="ARS5" s="117"/>
      <c r="ART5" s="117"/>
      <c r="ARU5" s="117"/>
      <c r="ARV5" s="117"/>
      <c r="ARW5" s="117"/>
      <c r="ARX5" s="117"/>
      <c r="ARY5" s="117"/>
      <c r="ARZ5" s="117"/>
      <c r="ASA5" s="117"/>
      <c r="ASB5" s="117"/>
      <c r="ASC5" s="117"/>
      <c r="ASD5" s="117"/>
      <c r="ASE5" s="117"/>
      <c r="ASF5" s="117"/>
      <c r="ASG5" s="117"/>
      <c r="ASH5" s="117"/>
      <c r="ASI5" s="117"/>
      <c r="ASJ5" s="117"/>
      <c r="ASK5" s="117"/>
      <c r="ASL5" s="117"/>
      <c r="ASM5" s="117"/>
      <c r="ASN5" s="117"/>
      <c r="ASO5" s="117"/>
      <c r="ASP5" s="117"/>
      <c r="ASQ5" s="117"/>
      <c r="ASR5" s="117"/>
      <c r="ASS5" s="117"/>
      <c r="AST5" s="117"/>
      <c r="ASU5" s="117"/>
      <c r="ASV5" s="117"/>
      <c r="ASW5" s="117"/>
      <c r="ASX5" s="117"/>
      <c r="ASY5" s="117"/>
      <c r="ASZ5" s="117"/>
      <c r="ATA5" s="117"/>
      <c r="ATB5" s="117"/>
      <c r="ATC5" s="117"/>
      <c r="ATD5" s="117"/>
      <c r="ATE5" s="117"/>
      <c r="ATF5" s="117"/>
      <c r="ATG5" s="117"/>
      <c r="ATH5" s="117"/>
      <c r="ATI5" s="117"/>
      <c r="ATJ5" s="117"/>
      <c r="ATK5" s="117"/>
      <c r="ATL5" s="117"/>
      <c r="ATM5" s="117"/>
      <c r="ATN5" s="117"/>
      <c r="ATO5" s="117"/>
      <c r="ATP5" s="117"/>
      <c r="ATQ5" s="117"/>
      <c r="ATR5" s="117"/>
      <c r="ATS5" s="117"/>
      <c r="ATT5" s="117"/>
      <c r="ATU5" s="117"/>
      <c r="ATV5" s="117"/>
      <c r="ATW5" s="117"/>
      <c r="ATX5" s="117"/>
      <c r="ATY5" s="117"/>
      <c r="ATZ5" s="117"/>
      <c r="AUA5" s="117"/>
      <c r="AUB5" s="117"/>
      <c r="AUC5" s="117"/>
      <c r="AUD5" s="117"/>
      <c r="AUE5" s="117"/>
      <c r="AUF5" s="117"/>
      <c r="AUG5" s="117"/>
      <c r="AUH5" s="117"/>
      <c r="AUI5" s="117"/>
      <c r="AUJ5" s="117"/>
      <c r="AUK5" s="117"/>
      <c r="AUL5" s="117"/>
      <c r="AUM5" s="117"/>
      <c r="AUN5" s="117"/>
      <c r="AUO5" s="117"/>
      <c r="AUP5" s="117"/>
      <c r="AUQ5" s="117"/>
      <c r="AUR5" s="117"/>
      <c r="AUS5" s="117"/>
      <c r="AUT5" s="117"/>
      <c r="AUU5" s="117"/>
      <c r="AUV5" s="117"/>
      <c r="AUW5" s="117"/>
      <c r="AUX5" s="117"/>
      <c r="AUY5" s="117"/>
      <c r="AUZ5" s="117"/>
      <c r="AVA5" s="117"/>
      <c r="AVB5" s="117"/>
      <c r="AVC5" s="117"/>
      <c r="AVD5" s="117"/>
      <c r="AVE5" s="117"/>
      <c r="AVF5" s="117"/>
      <c r="AVG5" s="117"/>
      <c r="AVH5" s="117"/>
      <c r="AVI5" s="117"/>
      <c r="AVJ5" s="117"/>
      <c r="AVK5" s="117"/>
      <c r="AVL5" s="117"/>
      <c r="AVM5" s="117"/>
      <c r="AVN5" s="117"/>
      <c r="AVO5" s="117"/>
      <c r="AVP5" s="117"/>
      <c r="AVQ5" s="117"/>
      <c r="AVR5" s="117"/>
      <c r="AVS5" s="117"/>
      <c r="AVT5" s="117"/>
      <c r="AVU5" s="117"/>
      <c r="AVV5" s="117"/>
      <c r="AVW5" s="117"/>
      <c r="AVX5" s="117"/>
      <c r="AVY5" s="117"/>
      <c r="AVZ5" s="117"/>
      <c r="AWA5" s="117"/>
      <c r="AWB5" s="117"/>
      <c r="AWC5" s="117"/>
      <c r="AWD5" s="117"/>
      <c r="AWE5" s="117"/>
      <c r="AWF5" s="117"/>
      <c r="AWG5" s="117"/>
      <c r="AWH5" s="117"/>
      <c r="AWI5" s="117"/>
      <c r="AWJ5" s="117"/>
      <c r="AWK5" s="117"/>
      <c r="AWL5" s="117"/>
      <c r="AWM5" s="117"/>
      <c r="AWN5" s="117"/>
      <c r="AWO5" s="117"/>
      <c r="AWP5" s="117"/>
      <c r="AWQ5" s="117"/>
      <c r="AWR5" s="117"/>
      <c r="AWS5" s="117"/>
      <c r="AWT5" s="117"/>
      <c r="AWU5" s="117"/>
      <c r="AWV5" s="117"/>
      <c r="AWW5" s="117"/>
      <c r="AWX5" s="117"/>
      <c r="AWY5" s="117"/>
      <c r="AWZ5" s="117"/>
      <c r="AXA5" s="117"/>
      <c r="AXB5" s="117"/>
      <c r="AXC5" s="117"/>
      <c r="AXD5" s="117"/>
      <c r="AXE5" s="117"/>
      <c r="AXF5" s="117"/>
      <c r="AXG5" s="117"/>
      <c r="AXH5" s="117"/>
      <c r="AXI5" s="117"/>
      <c r="AXJ5" s="117"/>
      <c r="AXK5" s="117"/>
      <c r="AXL5" s="117"/>
      <c r="AXM5" s="117"/>
      <c r="AXN5" s="117"/>
      <c r="AXO5" s="117"/>
      <c r="AXP5" s="117"/>
      <c r="AXQ5" s="117"/>
      <c r="AXR5" s="117"/>
      <c r="AXS5" s="117"/>
      <c r="AXT5" s="117"/>
      <c r="AXU5" s="117"/>
      <c r="AXV5" s="117"/>
      <c r="AXW5" s="117"/>
      <c r="AXX5" s="117"/>
      <c r="AXY5" s="117"/>
      <c r="AXZ5" s="117"/>
      <c r="AYA5" s="117"/>
      <c r="AYB5" s="117"/>
      <c r="AYC5" s="117"/>
      <c r="AYD5" s="117"/>
      <c r="AYE5" s="117"/>
      <c r="AYF5" s="117"/>
      <c r="AYG5" s="117"/>
      <c r="AYH5" s="117"/>
      <c r="AYI5" s="117"/>
      <c r="AYJ5" s="117"/>
      <c r="AYK5" s="117"/>
      <c r="AYL5" s="117"/>
      <c r="AYM5" s="117"/>
      <c r="AYN5" s="117"/>
      <c r="AYO5" s="117"/>
      <c r="AYP5" s="117"/>
      <c r="AYQ5" s="117"/>
      <c r="AYR5" s="117"/>
      <c r="AYS5" s="117"/>
      <c r="AYT5" s="117"/>
      <c r="AYU5" s="117"/>
      <c r="AYV5" s="117"/>
      <c r="AYW5" s="117"/>
      <c r="AYX5" s="117"/>
      <c r="AYY5" s="117"/>
      <c r="AYZ5" s="117"/>
      <c r="AZA5" s="117"/>
      <c r="AZB5" s="117"/>
      <c r="AZC5" s="117"/>
      <c r="AZD5" s="117"/>
      <c r="AZE5" s="117"/>
      <c r="AZF5" s="117"/>
      <c r="AZG5" s="117"/>
      <c r="AZH5" s="117"/>
      <c r="AZI5" s="117"/>
      <c r="AZJ5" s="117"/>
      <c r="AZK5" s="117"/>
      <c r="AZL5" s="117"/>
      <c r="AZM5" s="117"/>
      <c r="AZN5" s="117"/>
      <c r="AZO5" s="117"/>
      <c r="AZP5" s="117"/>
      <c r="AZQ5" s="117"/>
      <c r="AZR5" s="117"/>
      <c r="AZS5" s="117"/>
      <c r="AZT5" s="117"/>
      <c r="AZU5" s="117"/>
      <c r="AZV5" s="117"/>
      <c r="AZW5" s="117"/>
      <c r="AZX5" s="117"/>
      <c r="AZY5" s="117"/>
      <c r="AZZ5" s="117"/>
      <c r="BAA5" s="117"/>
      <c r="BAB5" s="117"/>
      <c r="BAC5" s="117"/>
      <c r="BAD5" s="117"/>
      <c r="BAE5" s="117"/>
      <c r="BAF5" s="117"/>
      <c r="BAG5" s="117"/>
      <c r="BAH5" s="117"/>
      <c r="BAI5" s="117"/>
      <c r="BAJ5" s="117"/>
      <c r="BAK5" s="117"/>
      <c r="BAL5" s="117"/>
      <c r="BAM5" s="117"/>
      <c r="BAN5" s="117"/>
      <c r="BAO5" s="117"/>
      <c r="BAP5" s="117"/>
      <c r="BAQ5" s="117"/>
      <c r="BAR5" s="117"/>
      <c r="BAS5" s="117"/>
      <c r="BAT5" s="117"/>
      <c r="BAU5" s="117"/>
      <c r="BAV5" s="117"/>
      <c r="BAW5" s="117"/>
      <c r="BAX5" s="117"/>
      <c r="BAY5" s="117"/>
      <c r="BAZ5" s="117"/>
      <c r="BBA5" s="117"/>
      <c r="BBB5" s="117"/>
      <c r="BBC5" s="117"/>
      <c r="BBD5" s="117"/>
      <c r="BBE5" s="117"/>
      <c r="BBF5" s="117"/>
      <c r="BBG5" s="117"/>
      <c r="BBH5" s="117"/>
      <c r="BBI5" s="117"/>
      <c r="BBJ5" s="117"/>
      <c r="BBK5" s="117"/>
      <c r="BBL5" s="117"/>
      <c r="BBM5" s="117"/>
      <c r="BBN5" s="117"/>
      <c r="BBO5" s="117"/>
      <c r="BBP5" s="117"/>
      <c r="BBQ5" s="117"/>
      <c r="BBR5" s="117"/>
      <c r="BBS5" s="117"/>
      <c r="BBT5" s="117"/>
      <c r="BBU5" s="117"/>
      <c r="BBV5" s="117"/>
      <c r="BBW5" s="117"/>
      <c r="BBX5" s="117"/>
      <c r="BBY5" s="117"/>
      <c r="BBZ5" s="117"/>
      <c r="BCA5" s="117"/>
      <c r="BCB5" s="117"/>
      <c r="BCC5" s="117"/>
      <c r="BCD5" s="117"/>
      <c r="BCE5" s="117"/>
      <c r="BCF5" s="117"/>
      <c r="BCG5" s="117"/>
      <c r="BCH5" s="117"/>
      <c r="BCI5" s="117"/>
      <c r="BCJ5" s="117"/>
      <c r="BCK5" s="117"/>
      <c r="BCL5" s="117"/>
      <c r="BCM5" s="117"/>
      <c r="BCN5" s="117"/>
      <c r="BCO5" s="117"/>
      <c r="BCP5" s="117"/>
      <c r="BCQ5" s="117"/>
      <c r="BCR5" s="117"/>
      <c r="BCS5" s="117"/>
      <c r="BCT5" s="117"/>
      <c r="BCU5" s="117"/>
      <c r="BCV5" s="117"/>
      <c r="BCW5" s="117"/>
      <c r="BCX5" s="117"/>
      <c r="BCY5" s="117"/>
      <c r="BCZ5" s="117"/>
      <c r="BDA5" s="117"/>
      <c r="BDB5" s="117"/>
      <c r="BDC5" s="117"/>
      <c r="BDD5" s="117"/>
      <c r="BDE5" s="117"/>
      <c r="BDF5" s="117"/>
      <c r="BDG5" s="117"/>
      <c r="BDH5" s="117"/>
      <c r="BDI5" s="117"/>
      <c r="BDJ5" s="117"/>
      <c r="BDK5" s="117"/>
      <c r="BDL5" s="117"/>
      <c r="BDM5" s="117"/>
      <c r="BDN5" s="117"/>
      <c r="BDO5" s="117"/>
      <c r="BDP5" s="117"/>
      <c r="BDQ5" s="117"/>
      <c r="BDR5" s="117"/>
      <c r="BDS5" s="117"/>
      <c r="BDT5" s="117"/>
      <c r="BDU5" s="117"/>
      <c r="BDV5" s="117"/>
      <c r="BDW5" s="117"/>
      <c r="BDX5" s="117"/>
      <c r="BDY5" s="117"/>
      <c r="BDZ5" s="117"/>
      <c r="BEA5" s="117"/>
      <c r="BEB5" s="117"/>
      <c r="BEC5" s="117"/>
      <c r="BED5" s="117"/>
      <c r="BEE5" s="117"/>
      <c r="BEF5" s="117"/>
      <c r="BEG5" s="117"/>
      <c r="BEH5" s="117"/>
      <c r="BEI5" s="117"/>
      <c r="BEJ5" s="117"/>
      <c r="BEK5" s="117"/>
      <c r="BEL5" s="117"/>
      <c r="BEM5" s="117"/>
      <c r="BEN5" s="117"/>
      <c r="BEO5" s="117"/>
      <c r="BEP5" s="117"/>
      <c r="BEQ5" s="117"/>
      <c r="BER5" s="117"/>
      <c r="BES5" s="117"/>
      <c r="BET5" s="117"/>
      <c r="BEU5" s="117"/>
      <c r="BEV5" s="117"/>
      <c r="BEW5" s="117"/>
      <c r="BEX5" s="117"/>
      <c r="BEY5" s="117"/>
      <c r="BEZ5" s="117"/>
      <c r="BFA5" s="117"/>
      <c r="BFB5" s="117"/>
      <c r="BFC5" s="117"/>
      <c r="BFD5" s="117"/>
      <c r="BFE5" s="117"/>
      <c r="BFF5" s="117"/>
      <c r="BFG5" s="117"/>
      <c r="BFH5" s="117"/>
      <c r="BFI5" s="117"/>
      <c r="BFJ5" s="117"/>
      <c r="BFK5" s="117"/>
      <c r="BFL5" s="117"/>
      <c r="BFM5" s="117"/>
      <c r="BFN5" s="117"/>
      <c r="BFO5" s="117"/>
      <c r="BFP5" s="117"/>
      <c r="BFQ5" s="117"/>
      <c r="BFR5" s="117"/>
      <c r="BFS5" s="117"/>
      <c r="BFT5" s="117"/>
      <c r="BFU5" s="117"/>
      <c r="BFV5" s="117"/>
      <c r="BFW5" s="117"/>
      <c r="BFX5" s="117"/>
      <c r="BFY5" s="117"/>
      <c r="BFZ5" s="117"/>
      <c r="BGA5" s="117"/>
      <c r="BGB5" s="117"/>
      <c r="BGC5" s="117"/>
      <c r="BGD5" s="117"/>
      <c r="BGE5" s="117"/>
      <c r="BGF5" s="117"/>
      <c r="BGG5" s="117"/>
      <c r="BGH5" s="117"/>
      <c r="BGI5" s="117"/>
      <c r="BGJ5" s="117"/>
      <c r="BGK5" s="117"/>
      <c r="BGL5" s="117"/>
      <c r="BGM5" s="117"/>
      <c r="BGN5" s="117"/>
      <c r="BGO5" s="117"/>
      <c r="BGP5" s="117"/>
      <c r="BGQ5" s="117"/>
      <c r="BGR5" s="117"/>
      <c r="BGS5" s="117"/>
      <c r="BGT5" s="117"/>
      <c r="BGU5" s="117"/>
      <c r="BGV5" s="117"/>
      <c r="BGW5" s="117"/>
      <c r="BGX5" s="117"/>
      <c r="BGY5" s="117"/>
      <c r="BGZ5" s="117"/>
      <c r="BHA5" s="117"/>
      <c r="BHB5" s="117"/>
      <c r="BHC5" s="117"/>
      <c r="BHD5" s="117"/>
      <c r="BHE5" s="117"/>
      <c r="BHF5" s="117"/>
      <c r="BHG5" s="117"/>
      <c r="BHH5" s="117"/>
      <c r="BHI5" s="117"/>
      <c r="BHJ5" s="117"/>
      <c r="BHK5" s="117"/>
      <c r="BHL5" s="117"/>
      <c r="BHM5" s="117"/>
      <c r="BHN5" s="117"/>
      <c r="BHO5" s="117"/>
      <c r="BHP5" s="117"/>
      <c r="BHQ5" s="117"/>
      <c r="BHR5" s="117"/>
      <c r="BHS5" s="117"/>
      <c r="BHT5" s="117"/>
      <c r="BHU5" s="117"/>
      <c r="BHV5" s="117"/>
      <c r="BHW5" s="117"/>
      <c r="BHX5" s="117"/>
      <c r="BHY5" s="117"/>
      <c r="BHZ5" s="117"/>
      <c r="BIA5" s="117"/>
      <c r="BIB5" s="117"/>
      <c r="BIC5" s="117"/>
      <c r="BID5" s="117"/>
      <c r="BIE5" s="117"/>
      <c r="BIF5" s="117"/>
      <c r="BIG5" s="117"/>
      <c r="BIH5" s="117"/>
      <c r="BII5" s="117"/>
      <c r="BIJ5" s="117"/>
      <c r="BIK5" s="117"/>
      <c r="BIL5" s="117"/>
      <c r="BIM5" s="117"/>
      <c r="BIN5" s="117"/>
      <c r="BIO5" s="117"/>
      <c r="BIP5" s="117"/>
      <c r="BIQ5" s="117"/>
      <c r="BIR5" s="117"/>
      <c r="BIS5" s="117"/>
      <c r="BIT5" s="117"/>
      <c r="BIU5" s="117"/>
      <c r="BIV5" s="117"/>
      <c r="BIW5" s="117"/>
      <c r="BIX5" s="117"/>
      <c r="BIY5" s="117"/>
      <c r="BIZ5" s="117"/>
      <c r="BJA5" s="117"/>
      <c r="BJB5" s="117"/>
      <c r="BJC5" s="117"/>
      <c r="BJD5" s="117"/>
      <c r="BJE5" s="117"/>
      <c r="BJF5" s="117"/>
      <c r="BJG5" s="117"/>
      <c r="BJH5" s="117"/>
      <c r="BJI5" s="117"/>
      <c r="BJJ5" s="117"/>
      <c r="BJK5" s="117"/>
      <c r="BJL5" s="117"/>
      <c r="BJM5" s="117"/>
      <c r="BJN5" s="117"/>
      <c r="BJO5" s="117"/>
      <c r="BJP5" s="117"/>
      <c r="BJQ5" s="117"/>
      <c r="BJR5" s="117"/>
      <c r="BJS5" s="117"/>
      <c r="BJT5" s="117"/>
      <c r="BJU5" s="117"/>
      <c r="BJV5" s="117"/>
      <c r="BJW5" s="117"/>
      <c r="BJX5" s="117"/>
      <c r="BJY5" s="117"/>
      <c r="BJZ5" s="117"/>
      <c r="BKA5" s="117"/>
      <c r="BKB5" s="117"/>
      <c r="BKC5" s="117"/>
      <c r="BKD5" s="117"/>
      <c r="BKE5" s="117"/>
      <c r="BKF5" s="117"/>
      <c r="BKG5" s="117"/>
      <c r="BKH5" s="117"/>
      <c r="BKI5" s="117"/>
      <c r="BKJ5" s="117"/>
      <c r="BKK5" s="117"/>
      <c r="BKL5" s="117"/>
      <c r="BKM5" s="117"/>
      <c r="BKN5" s="117"/>
      <c r="BKO5" s="117"/>
      <c r="BKP5" s="117"/>
      <c r="BKQ5" s="117"/>
      <c r="BKR5" s="117"/>
      <c r="BKS5" s="117"/>
      <c r="BKT5" s="117"/>
      <c r="BKU5" s="117"/>
      <c r="BKV5" s="117"/>
      <c r="BKW5" s="117"/>
      <c r="BKX5" s="117"/>
      <c r="BKY5" s="117"/>
      <c r="BKZ5" s="117"/>
      <c r="BLA5" s="117"/>
      <c r="BLB5" s="117"/>
      <c r="BLC5" s="117"/>
      <c r="BLD5" s="117"/>
      <c r="BLE5" s="117"/>
      <c r="BLF5" s="117"/>
      <c r="BLG5" s="117"/>
      <c r="BLH5" s="117"/>
      <c r="BLI5" s="117"/>
      <c r="BLJ5" s="117"/>
      <c r="BLK5" s="117"/>
      <c r="BLL5" s="117"/>
      <c r="BLM5" s="117"/>
      <c r="BLN5" s="117"/>
      <c r="BLO5" s="117"/>
      <c r="BLP5" s="117"/>
      <c r="BLQ5" s="117"/>
      <c r="BLR5" s="117"/>
      <c r="BLS5" s="117"/>
      <c r="BLT5" s="117"/>
      <c r="BLU5" s="117"/>
      <c r="BLV5" s="117"/>
      <c r="BLW5" s="117"/>
      <c r="BLX5" s="117"/>
      <c r="BLY5" s="117"/>
      <c r="BLZ5" s="117"/>
      <c r="BMA5" s="117"/>
      <c r="BMB5" s="117"/>
      <c r="BMC5" s="117"/>
      <c r="BMD5" s="117"/>
      <c r="BME5" s="117"/>
      <c r="BMF5" s="117"/>
      <c r="BMG5" s="117"/>
      <c r="BMH5" s="117"/>
      <c r="BMI5" s="117"/>
      <c r="BMJ5" s="117"/>
      <c r="BMK5" s="117"/>
      <c r="BML5" s="117"/>
      <c r="BMM5" s="117"/>
      <c r="BMN5" s="117"/>
      <c r="BMO5" s="117"/>
      <c r="BMP5" s="117"/>
      <c r="BMQ5" s="117"/>
      <c r="BMR5" s="117"/>
      <c r="BMS5" s="117"/>
      <c r="BMT5" s="117"/>
      <c r="BMU5" s="117"/>
      <c r="BMV5" s="117"/>
      <c r="BMW5" s="117"/>
      <c r="BMX5" s="117"/>
      <c r="BMY5" s="117"/>
      <c r="BMZ5" s="117"/>
      <c r="BNA5" s="117"/>
      <c r="BNB5" s="117"/>
      <c r="BNC5" s="117"/>
      <c r="BND5" s="117"/>
      <c r="BNE5" s="117"/>
      <c r="BNF5" s="117"/>
      <c r="BNG5" s="117"/>
      <c r="BNH5" s="117"/>
      <c r="BNI5" s="117"/>
      <c r="BNJ5" s="117"/>
      <c r="BNK5" s="117"/>
      <c r="BNL5" s="117"/>
      <c r="BNM5" s="117"/>
      <c r="BNN5" s="117"/>
      <c r="BNO5" s="117"/>
      <c r="BNP5" s="117"/>
      <c r="BNQ5" s="117"/>
      <c r="BNR5" s="117"/>
      <c r="BNS5" s="117"/>
      <c r="BNT5" s="117"/>
      <c r="BNU5" s="117"/>
      <c r="BNV5" s="117"/>
      <c r="BNW5" s="117"/>
      <c r="BNX5" s="117"/>
      <c r="BNY5" s="117"/>
      <c r="BNZ5" s="117"/>
      <c r="BOA5" s="117"/>
      <c r="BOB5" s="117"/>
      <c r="BOC5" s="117"/>
      <c r="BOD5" s="117"/>
      <c r="BOE5" s="117"/>
      <c r="BOF5" s="117"/>
      <c r="BOG5" s="117"/>
      <c r="BOH5" s="117"/>
      <c r="BOI5" s="117"/>
      <c r="BOJ5" s="117"/>
      <c r="BOK5" s="117"/>
      <c r="BOL5" s="117"/>
      <c r="BOM5" s="117"/>
      <c r="BON5" s="117"/>
      <c r="BOO5" s="117"/>
      <c r="BOP5" s="117"/>
      <c r="BOQ5" s="117"/>
      <c r="BOR5" s="117"/>
      <c r="BOS5" s="117"/>
      <c r="BOT5" s="117"/>
      <c r="BOU5" s="117"/>
      <c r="BOV5" s="117"/>
      <c r="BOW5" s="117"/>
      <c r="BOX5" s="117"/>
      <c r="BOY5" s="117"/>
      <c r="BOZ5" s="117"/>
      <c r="BPA5" s="117"/>
      <c r="BPB5" s="117"/>
      <c r="BPC5" s="117"/>
      <c r="BPD5" s="117"/>
      <c r="BPE5" s="117"/>
      <c r="BPF5" s="117"/>
      <c r="BPG5" s="117"/>
      <c r="BPH5" s="117"/>
      <c r="BPI5" s="117"/>
      <c r="BPJ5" s="117"/>
      <c r="BPK5" s="117"/>
      <c r="BPL5" s="117"/>
      <c r="BPM5" s="117"/>
      <c r="BPN5" s="117"/>
      <c r="BPO5" s="117"/>
      <c r="BPP5" s="117"/>
      <c r="BPQ5" s="117"/>
      <c r="BPR5" s="117"/>
      <c r="BPS5" s="117"/>
      <c r="BPT5" s="117"/>
      <c r="BPU5" s="117"/>
      <c r="BPV5" s="117"/>
      <c r="BPW5" s="117"/>
      <c r="BPX5" s="117"/>
      <c r="BPY5" s="117"/>
      <c r="BPZ5" s="117"/>
      <c r="BQA5" s="117"/>
      <c r="BQB5" s="117"/>
      <c r="BQC5" s="117"/>
      <c r="BQD5" s="117"/>
      <c r="BQE5" s="117"/>
      <c r="BQF5" s="117"/>
      <c r="BQG5" s="117"/>
      <c r="BQH5" s="117"/>
      <c r="BQI5" s="117"/>
      <c r="BQJ5" s="117"/>
      <c r="BQK5" s="117"/>
      <c r="BQL5" s="117"/>
      <c r="BQM5" s="117"/>
      <c r="BQN5" s="117"/>
      <c r="BQO5" s="117"/>
      <c r="BQP5" s="117"/>
      <c r="BQQ5" s="117"/>
      <c r="BQR5" s="117"/>
      <c r="BQS5" s="117"/>
      <c r="BQT5" s="117"/>
      <c r="BQU5" s="117"/>
      <c r="BQV5" s="117"/>
      <c r="BQW5" s="117"/>
      <c r="BQX5" s="117"/>
      <c r="BQY5" s="117"/>
      <c r="BQZ5" s="117"/>
      <c r="BRA5" s="117"/>
      <c r="BRB5" s="117"/>
      <c r="BRC5" s="117"/>
      <c r="BRD5" s="117"/>
      <c r="BRE5" s="117"/>
      <c r="BRF5" s="117"/>
      <c r="BRG5" s="117"/>
      <c r="BRH5" s="117"/>
      <c r="BRI5" s="117"/>
      <c r="BRJ5" s="117"/>
      <c r="BRK5" s="117"/>
      <c r="BRL5" s="117"/>
      <c r="BRM5" s="117"/>
      <c r="BRN5" s="117"/>
      <c r="BRO5" s="117"/>
      <c r="BRP5" s="117"/>
      <c r="BRQ5" s="117"/>
      <c r="BRR5" s="117"/>
      <c r="BRS5" s="117"/>
      <c r="BRT5" s="117"/>
      <c r="BRU5" s="117"/>
      <c r="BRV5" s="117"/>
      <c r="BRW5" s="117"/>
      <c r="BRX5" s="117"/>
      <c r="BRY5" s="117"/>
      <c r="BRZ5" s="117"/>
      <c r="BSA5" s="117"/>
      <c r="BSB5" s="117"/>
      <c r="BSC5" s="117"/>
      <c r="BSD5" s="117"/>
      <c r="BSE5" s="117"/>
      <c r="BSF5" s="117"/>
      <c r="BSG5" s="117"/>
      <c r="BSH5" s="117"/>
      <c r="BSI5" s="117"/>
      <c r="BSJ5" s="117"/>
      <c r="BSK5" s="117"/>
      <c r="BSL5" s="117"/>
      <c r="BSM5" s="117"/>
      <c r="BSN5" s="117"/>
      <c r="BSO5" s="117"/>
      <c r="BSP5" s="117"/>
      <c r="BSQ5" s="117"/>
      <c r="BSR5" s="117"/>
      <c r="BSS5" s="117"/>
      <c r="BST5" s="117"/>
      <c r="BSU5" s="117"/>
      <c r="BSV5" s="117"/>
      <c r="BSW5" s="117"/>
      <c r="BSX5" s="117"/>
      <c r="BSY5" s="117"/>
      <c r="BSZ5" s="117"/>
      <c r="BTA5" s="117"/>
      <c r="BTB5" s="117"/>
      <c r="BTC5" s="117"/>
      <c r="BTD5" s="117"/>
      <c r="BTE5" s="117"/>
      <c r="BTF5" s="117"/>
      <c r="BTG5" s="117"/>
      <c r="BTH5" s="117"/>
      <c r="BTI5" s="117"/>
      <c r="BTJ5" s="117"/>
      <c r="BTK5" s="117"/>
      <c r="BTL5" s="117"/>
      <c r="BTM5" s="117"/>
      <c r="BTN5" s="117"/>
      <c r="BTO5" s="117"/>
      <c r="BTP5" s="117"/>
      <c r="BTQ5" s="117"/>
      <c r="BTR5" s="117"/>
      <c r="BTS5" s="117"/>
      <c r="BTT5" s="117"/>
      <c r="BTU5" s="117"/>
      <c r="BTV5" s="117"/>
      <c r="BTW5" s="117"/>
      <c r="BTX5" s="117"/>
      <c r="BTY5" s="117"/>
      <c r="BTZ5" s="117"/>
      <c r="BUA5" s="117"/>
      <c r="BUB5" s="117"/>
      <c r="BUC5" s="117"/>
      <c r="BUD5" s="117"/>
      <c r="BUE5" s="117"/>
      <c r="BUF5" s="117"/>
      <c r="BUG5" s="117"/>
      <c r="BUH5" s="117"/>
      <c r="BUI5" s="117"/>
      <c r="BUJ5" s="117"/>
      <c r="BUK5" s="117"/>
      <c r="BUL5" s="117"/>
      <c r="BUM5" s="117"/>
      <c r="BUN5" s="117"/>
      <c r="BUO5" s="117"/>
      <c r="BUP5" s="117"/>
      <c r="BUQ5" s="117"/>
      <c r="BUR5" s="117"/>
      <c r="BUS5" s="117"/>
      <c r="BUT5" s="117"/>
      <c r="BUU5" s="117"/>
      <c r="BUV5" s="117"/>
      <c r="BUW5" s="117"/>
      <c r="BUX5" s="117"/>
      <c r="BUY5" s="117"/>
      <c r="BUZ5" s="117"/>
      <c r="BVA5" s="117"/>
      <c r="BVB5" s="117"/>
      <c r="BVC5" s="117"/>
      <c r="BVD5" s="117"/>
      <c r="BVE5" s="117"/>
      <c r="BVF5" s="117"/>
      <c r="BVG5" s="117"/>
      <c r="BVH5" s="117"/>
      <c r="BVI5" s="117"/>
      <c r="BVJ5" s="117"/>
      <c r="BVK5" s="117"/>
      <c r="BVL5" s="117"/>
      <c r="BVM5" s="117"/>
      <c r="BVN5" s="117"/>
      <c r="BVO5" s="117"/>
      <c r="BVP5" s="117"/>
      <c r="BVQ5" s="117"/>
      <c r="BVR5" s="117"/>
      <c r="BVS5" s="117"/>
      <c r="BVT5" s="117"/>
      <c r="BVU5" s="117"/>
      <c r="BVV5" s="117"/>
      <c r="BVW5" s="117"/>
      <c r="BVX5" s="117"/>
      <c r="BVY5" s="117"/>
      <c r="BVZ5" s="117"/>
      <c r="BWA5" s="117"/>
      <c r="BWB5" s="117"/>
      <c r="BWC5" s="117"/>
      <c r="BWD5" s="117"/>
      <c r="BWE5" s="117"/>
      <c r="BWF5" s="117"/>
      <c r="BWG5" s="117"/>
      <c r="BWH5" s="117"/>
      <c r="BWI5" s="117"/>
      <c r="BWJ5" s="117"/>
      <c r="BWK5" s="117"/>
      <c r="BWL5" s="117"/>
      <c r="BWM5" s="117"/>
      <c r="BWN5" s="117"/>
      <c r="BWO5" s="117"/>
      <c r="BWP5" s="117"/>
      <c r="BWQ5" s="117"/>
      <c r="BWR5" s="117"/>
      <c r="BWS5" s="117"/>
      <c r="BWT5" s="117"/>
      <c r="BWU5" s="117"/>
      <c r="BWV5" s="117"/>
      <c r="BWW5" s="117"/>
      <c r="BWX5" s="117"/>
      <c r="BWY5" s="117"/>
      <c r="BWZ5" s="117"/>
      <c r="BXA5" s="117"/>
      <c r="BXB5" s="117"/>
      <c r="BXC5" s="117"/>
      <c r="BXD5" s="117"/>
      <c r="BXE5" s="117"/>
      <c r="BXF5" s="117"/>
      <c r="BXG5" s="117"/>
      <c r="BXH5" s="117"/>
      <c r="BXI5" s="117"/>
      <c r="BXJ5" s="117"/>
      <c r="BXK5" s="117"/>
      <c r="BXL5" s="117"/>
      <c r="BXM5" s="117"/>
      <c r="BXN5" s="117"/>
      <c r="BXO5" s="117"/>
      <c r="BXP5" s="117"/>
      <c r="BXQ5" s="117"/>
      <c r="BXR5" s="117"/>
      <c r="BXS5" s="117"/>
      <c r="BXT5" s="117"/>
      <c r="BXU5" s="117"/>
      <c r="BXV5" s="117"/>
      <c r="BXW5" s="117"/>
      <c r="BXX5" s="117"/>
      <c r="BXY5" s="117"/>
      <c r="BXZ5" s="117"/>
      <c r="BYA5" s="117"/>
      <c r="BYB5" s="117"/>
      <c r="BYC5" s="117"/>
      <c r="BYD5" s="117"/>
      <c r="BYE5" s="117"/>
      <c r="BYF5" s="117"/>
      <c r="BYG5" s="117"/>
      <c r="BYH5" s="117"/>
      <c r="BYI5" s="117"/>
      <c r="BYJ5" s="117"/>
      <c r="BYK5" s="117"/>
      <c r="BYL5" s="117"/>
      <c r="BYM5" s="117"/>
      <c r="BYN5" s="117"/>
      <c r="BYO5" s="117"/>
      <c r="BYP5" s="117"/>
      <c r="BYQ5" s="117"/>
      <c r="BYR5" s="117"/>
      <c r="BYS5" s="117"/>
      <c r="BYT5" s="117"/>
      <c r="BYU5" s="117"/>
      <c r="BYV5" s="117"/>
      <c r="BYW5" s="117"/>
      <c r="BYX5" s="117"/>
      <c r="BYY5" s="117"/>
      <c r="BYZ5" s="117"/>
      <c r="BZA5" s="117"/>
      <c r="BZB5" s="117"/>
      <c r="BZC5" s="117"/>
      <c r="BZD5" s="117"/>
      <c r="BZE5" s="117"/>
      <c r="BZF5" s="117"/>
      <c r="BZG5" s="117"/>
      <c r="BZH5" s="117"/>
      <c r="BZI5" s="117"/>
      <c r="BZJ5" s="117"/>
      <c r="BZK5" s="117"/>
      <c r="BZL5" s="117"/>
      <c r="BZM5" s="117"/>
      <c r="BZN5" s="117"/>
      <c r="BZO5" s="117"/>
      <c r="BZP5" s="117"/>
      <c r="BZQ5" s="117"/>
      <c r="BZR5" s="117"/>
      <c r="BZS5" s="117"/>
      <c r="BZT5" s="117"/>
      <c r="BZU5" s="117"/>
      <c r="BZV5" s="117"/>
      <c r="BZW5" s="117"/>
      <c r="BZX5" s="117"/>
      <c r="BZY5" s="117"/>
      <c r="BZZ5" s="117"/>
      <c r="CAA5" s="117"/>
      <c r="CAB5" s="117"/>
      <c r="CAC5" s="117"/>
      <c r="CAD5" s="117"/>
      <c r="CAE5" s="117"/>
      <c r="CAF5" s="117"/>
      <c r="CAG5" s="117"/>
      <c r="CAH5" s="117"/>
      <c r="CAI5" s="117"/>
      <c r="CAJ5" s="117"/>
      <c r="CAK5" s="117"/>
      <c r="CAL5" s="117"/>
      <c r="CAM5" s="117"/>
      <c r="CAN5" s="117"/>
      <c r="CAO5" s="117"/>
      <c r="CAP5" s="117"/>
      <c r="CAQ5" s="117"/>
      <c r="CAR5" s="117"/>
      <c r="CAS5" s="117"/>
      <c r="CAT5" s="117"/>
      <c r="CAU5" s="117"/>
      <c r="CAV5" s="117"/>
      <c r="CAW5" s="117"/>
      <c r="CAX5" s="117"/>
      <c r="CAY5" s="117"/>
      <c r="CAZ5" s="117"/>
      <c r="CBA5" s="117"/>
      <c r="CBB5" s="117"/>
      <c r="CBC5" s="117"/>
      <c r="CBD5" s="117"/>
      <c r="CBE5" s="117"/>
      <c r="CBF5" s="117"/>
      <c r="CBG5" s="117"/>
      <c r="CBH5" s="117"/>
      <c r="CBI5" s="117"/>
      <c r="CBJ5" s="117"/>
      <c r="CBK5" s="117"/>
      <c r="CBL5" s="117"/>
      <c r="CBM5" s="117"/>
      <c r="CBN5" s="117"/>
      <c r="CBO5" s="117"/>
      <c r="CBP5" s="117"/>
      <c r="CBQ5" s="117"/>
      <c r="CBR5" s="117"/>
      <c r="CBS5" s="117"/>
      <c r="CBT5" s="117"/>
      <c r="CBU5" s="117"/>
      <c r="CBV5" s="117"/>
      <c r="CBW5" s="117"/>
      <c r="CBX5" s="117"/>
      <c r="CBY5" s="117"/>
      <c r="CBZ5" s="117"/>
      <c r="CCA5" s="117"/>
      <c r="CCB5" s="117"/>
      <c r="CCC5" s="117"/>
      <c r="CCD5" s="117"/>
      <c r="CCE5" s="117"/>
      <c r="CCF5" s="117"/>
      <c r="CCG5" s="117"/>
      <c r="CCH5" s="117"/>
      <c r="CCI5" s="117"/>
      <c r="CCJ5" s="117"/>
      <c r="CCK5" s="117"/>
      <c r="CCL5" s="117"/>
      <c r="CCM5" s="117"/>
      <c r="CCN5" s="117"/>
      <c r="CCO5" s="117"/>
      <c r="CCP5" s="117"/>
      <c r="CCQ5" s="117"/>
      <c r="CCR5" s="117"/>
      <c r="CCS5" s="117"/>
      <c r="CCT5" s="117"/>
      <c r="CCU5" s="117"/>
      <c r="CCV5" s="117"/>
      <c r="CCW5" s="117"/>
      <c r="CCX5" s="117"/>
      <c r="CCY5" s="117"/>
      <c r="CCZ5" s="117"/>
      <c r="CDA5" s="117"/>
      <c r="CDB5" s="117"/>
      <c r="CDC5" s="117"/>
      <c r="CDD5" s="117"/>
      <c r="CDE5" s="117"/>
      <c r="CDF5" s="117"/>
      <c r="CDG5" s="117"/>
      <c r="CDH5" s="117"/>
      <c r="CDI5" s="117"/>
      <c r="CDJ5" s="117"/>
      <c r="CDK5" s="117"/>
      <c r="CDL5" s="117"/>
      <c r="CDM5" s="117"/>
      <c r="CDN5" s="117"/>
      <c r="CDO5" s="117"/>
      <c r="CDP5" s="117"/>
      <c r="CDQ5" s="117"/>
      <c r="CDR5" s="117"/>
      <c r="CDS5" s="117"/>
      <c r="CDT5" s="117"/>
      <c r="CDU5" s="117"/>
      <c r="CDV5" s="117"/>
      <c r="CDW5" s="117"/>
      <c r="CDX5" s="117"/>
      <c r="CDY5" s="117"/>
      <c r="CDZ5" s="117"/>
      <c r="CEA5" s="117"/>
      <c r="CEB5" s="117"/>
      <c r="CEC5" s="117"/>
      <c r="CED5" s="117"/>
      <c r="CEE5" s="117"/>
      <c r="CEF5" s="117"/>
      <c r="CEG5" s="117"/>
      <c r="CEH5" s="117"/>
      <c r="CEI5" s="117"/>
      <c r="CEJ5" s="117"/>
      <c r="CEK5" s="117"/>
      <c r="CEL5" s="117"/>
      <c r="CEM5" s="117"/>
      <c r="CEN5" s="117"/>
      <c r="CEO5" s="117"/>
      <c r="CEP5" s="117"/>
      <c r="CEQ5" s="117"/>
      <c r="CER5" s="117"/>
      <c r="CES5" s="117"/>
      <c r="CET5" s="117"/>
      <c r="CEU5" s="117"/>
      <c r="CEV5" s="117"/>
      <c r="CEW5" s="117"/>
      <c r="CEX5" s="117"/>
      <c r="CEY5" s="117"/>
      <c r="CEZ5" s="117"/>
      <c r="CFA5" s="117"/>
      <c r="CFB5" s="117"/>
      <c r="CFC5" s="117"/>
      <c r="CFD5" s="117"/>
      <c r="CFE5" s="117"/>
      <c r="CFF5" s="117"/>
      <c r="CFG5" s="117"/>
      <c r="CFH5" s="117"/>
      <c r="CFI5" s="117"/>
      <c r="CFJ5" s="117"/>
      <c r="CFK5" s="117"/>
      <c r="CFL5" s="117"/>
      <c r="CFM5" s="117"/>
      <c r="CFN5" s="117"/>
      <c r="CFO5" s="117"/>
      <c r="CFP5" s="117"/>
      <c r="CFQ5" s="117"/>
      <c r="CFR5" s="117"/>
      <c r="CFS5" s="117"/>
      <c r="CFT5" s="117"/>
      <c r="CFU5" s="117"/>
      <c r="CFV5" s="117"/>
      <c r="CFW5" s="117"/>
      <c r="CFX5" s="117"/>
      <c r="CFY5" s="117"/>
      <c r="CFZ5" s="117"/>
      <c r="CGA5" s="117"/>
      <c r="CGB5" s="117"/>
      <c r="CGC5" s="117"/>
      <c r="CGD5" s="117"/>
      <c r="CGE5" s="117"/>
      <c r="CGF5" s="117"/>
      <c r="CGG5" s="117"/>
      <c r="CGH5" s="117"/>
      <c r="CGI5" s="117"/>
      <c r="CGJ5" s="117"/>
      <c r="CGK5" s="117"/>
      <c r="CGL5" s="117"/>
      <c r="CGM5" s="117"/>
      <c r="CGN5" s="117"/>
      <c r="CGO5" s="117"/>
      <c r="CGP5" s="117"/>
      <c r="CGQ5" s="117"/>
      <c r="CGR5" s="117"/>
      <c r="CGS5" s="117"/>
      <c r="CGT5" s="117"/>
      <c r="CGU5" s="117"/>
      <c r="CGV5" s="117"/>
      <c r="CGW5" s="117"/>
      <c r="CGX5" s="117"/>
      <c r="CGY5" s="117"/>
      <c r="CGZ5" s="117"/>
      <c r="CHA5" s="117"/>
      <c r="CHB5" s="117"/>
      <c r="CHC5" s="117"/>
      <c r="CHD5" s="117"/>
      <c r="CHE5" s="117"/>
      <c r="CHF5" s="117"/>
      <c r="CHG5" s="117"/>
      <c r="CHH5" s="117"/>
      <c r="CHI5" s="117"/>
      <c r="CHJ5" s="117"/>
      <c r="CHK5" s="117"/>
      <c r="CHL5" s="117"/>
      <c r="CHM5" s="117"/>
      <c r="CHN5" s="117"/>
      <c r="CHO5" s="117"/>
      <c r="CHP5" s="117"/>
      <c r="CHQ5" s="117"/>
      <c r="CHR5" s="117"/>
      <c r="CHS5" s="117"/>
      <c r="CHT5" s="117"/>
      <c r="CHU5" s="117"/>
      <c r="CHV5" s="117"/>
      <c r="CHW5" s="117"/>
      <c r="CHX5" s="117"/>
      <c r="CHY5" s="117"/>
      <c r="CHZ5" s="117"/>
      <c r="CIA5" s="117"/>
      <c r="CIB5" s="117"/>
      <c r="CIC5" s="117"/>
      <c r="CID5" s="117"/>
      <c r="CIE5" s="117"/>
      <c r="CIF5" s="117"/>
      <c r="CIG5" s="117"/>
      <c r="CIH5" s="117"/>
      <c r="CII5" s="117"/>
      <c r="CIJ5" s="117"/>
      <c r="CIK5" s="117"/>
      <c r="CIL5" s="117"/>
      <c r="CIM5" s="117"/>
      <c r="CIN5" s="117"/>
      <c r="CIO5" s="117"/>
      <c r="CIP5" s="117"/>
      <c r="CIQ5" s="117"/>
      <c r="CIR5" s="117"/>
      <c r="CIS5" s="117"/>
      <c r="CIT5" s="117"/>
      <c r="CIU5" s="117"/>
      <c r="CIV5" s="117"/>
      <c r="CIW5" s="117"/>
      <c r="CIX5" s="117"/>
      <c r="CIY5" s="117"/>
      <c r="CIZ5" s="117"/>
      <c r="CJA5" s="117"/>
      <c r="CJB5" s="117"/>
      <c r="CJC5" s="117"/>
      <c r="CJD5" s="117"/>
      <c r="CJE5" s="117"/>
      <c r="CJF5" s="117"/>
      <c r="CJG5" s="117"/>
      <c r="CJH5" s="117"/>
      <c r="CJI5" s="117"/>
      <c r="CJJ5" s="117"/>
      <c r="CJK5" s="117"/>
      <c r="CJL5" s="117"/>
      <c r="CJM5" s="117"/>
      <c r="CJN5" s="117"/>
      <c r="CJO5" s="117"/>
      <c r="CJP5" s="117"/>
      <c r="CJQ5" s="117"/>
      <c r="CJR5" s="117"/>
      <c r="CJS5" s="117"/>
      <c r="CJT5" s="117"/>
      <c r="CJU5" s="117"/>
      <c r="CJV5" s="117"/>
      <c r="CJW5" s="117"/>
      <c r="CJX5" s="117"/>
      <c r="CJY5" s="117"/>
      <c r="CJZ5" s="117"/>
      <c r="CKA5" s="117"/>
      <c r="CKB5" s="117"/>
      <c r="CKC5" s="117"/>
      <c r="CKD5" s="117"/>
      <c r="CKE5" s="117"/>
      <c r="CKF5" s="117"/>
      <c r="CKG5" s="117"/>
      <c r="CKH5" s="117"/>
      <c r="CKI5" s="117"/>
      <c r="CKJ5" s="117"/>
      <c r="CKK5" s="117"/>
      <c r="CKL5" s="117"/>
      <c r="CKM5" s="117"/>
      <c r="CKN5" s="117"/>
      <c r="CKO5" s="117"/>
      <c r="CKP5" s="117"/>
      <c r="CKQ5" s="117"/>
      <c r="CKR5" s="117"/>
      <c r="CKS5" s="117"/>
      <c r="CKT5" s="117"/>
      <c r="CKU5" s="117"/>
      <c r="CKV5" s="117"/>
      <c r="CKW5" s="117"/>
      <c r="CKX5" s="117"/>
      <c r="CKY5" s="117"/>
      <c r="CKZ5" s="117"/>
      <c r="CLA5" s="117"/>
      <c r="CLB5" s="117"/>
      <c r="CLC5" s="117"/>
      <c r="CLD5" s="117"/>
      <c r="CLE5" s="117"/>
      <c r="CLF5" s="117"/>
      <c r="CLG5" s="117"/>
      <c r="CLH5" s="117"/>
      <c r="CLI5" s="117"/>
      <c r="CLJ5" s="117"/>
      <c r="CLK5" s="117"/>
      <c r="CLL5" s="117"/>
      <c r="CLM5" s="117"/>
      <c r="CLN5" s="117"/>
      <c r="CLO5" s="117"/>
      <c r="CLP5" s="117"/>
      <c r="CLQ5" s="117"/>
      <c r="CLR5" s="117"/>
      <c r="CLS5" s="117"/>
      <c r="CLT5" s="117"/>
      <c r="CLU5" s="117"/>
      <c r="CLV5" s="117"/>
      <c r="CLW5" s="117"/>
      <c r="CLX5" s="117"/>
      <c r="CLY5" s="117"/>
      <c r="CLZ5" s="117"/>
      <c r="CMA5" s="117"/>
      <c r="CMB5" s="117"/>
      <c r="CMC5" s="117"/>
      <c r="CMD5" s="117"/>
      <c r="CME5" s="117"/>
      <c r="CMF5" s="117"/>
      <c r="CMG5" s="117"/>
      <c r="CMH5" s="117"/>
      <c r="CMI5" s="117"/>
      <c r="CMJ5" s="117"/>
      <c r="CMK5" s="117"/>
      <c r="CML5" s="117"/>
      <c r="CMM5" s="117"/>
      <c r="CMN5" s="117"/>
      <c r="CMO5" s="117"/>
      <c r="CMP5" s="117"/>
      <c r="CMQ5" s="117"/>
      <c r="CMR5" s="117"/>
      <c r="CMS5" s="117"/>
      <c r="CMT5" s="117"/>
      <c r="CMU5" s="117"/>
      <c r="CMV5" s="117"/>
      <c r="CMW5" s="117"/>
      <c r="CMX5" s="117"/>
      <c r="CMY5" s="117"/>
      <c r="CMZ5" s="117"/>
      <c r="CNA5" s="117"/>
      <c r="CNB5" s="117"/>
      <c r="CNC5" s="117"/>
      <c r="CND5" s="117"/>
      <c r="CNE5" s="117"/>
      <c r="CNF5" s="117"/>
      <c r="CNG5" s="117"/>
      <c r="CNH5" s="117"/>
      <c r="CNI5" s="117"/>
      <c r="CNJ5" s="117"/>
      <c r="CNK5" s="117"/>
      <c r="CNL5" s="117"/>
      <c r="CNM5" s="117"/>
      <c r="CNN5" s="117"/>
      <c r="CNO5" s="117"/>
      <c r="CNP5" s="117"/>
      <c r="CNQ5" s="117"/>
      <c r="CNR5" s="117"/>
      <c r="CNS5" s="117"/>
      <c r="CNT5" s="117"/>
      <c r="CNU5" s="117"/>
      <c r="CNV5" s="117"/>
      <c r="CNW5" s="117"/>
      <c r="CNX5" s="117"/>
      <c r="CNY5" s="117"/>
      <c r="CNZ5" s="117"/>
      <c r="COA5" s="117"/>
      <c r="COB5" s="117"/>
      <c r="COC5" s="117"/>
      <c r="COD5" s="117"/>
      <c r="COE5" s="117"/>
      <c r="COF5" s="117"/>
      <c r="COG5" s="117"/>
      <c r="COH5" s="117"/>
      <c r="COI5" s="117"/>
      <c r="COJ5" s="117"/>
      <c r="COK5" s="117"/>
      <c r="COL5" s="117"/>
      <c r="COM5" s="117"/>
      <c r="CON5" s="117"/>
      <c r="COO5" s="117"/>
      <c r="COP5" s="117"/>
      <c r="COQ5" s="117"/>
      <c r="COR5" s="117"/>
      <c r="COS5" s="117"/>
      <c r="COT5" s="117"/>
      <c r="COU5" s="117"/>
      <c r="COV5" s="117"/>
      <c r="COW5" s="117"/>
      <c r="COX5" s="117"/>
      <c r="COY5" s="117"/>
      <c r="COZ5" s="117"/>
      <c r="CPA5" s="117"/>
      <c r="CPB5" s="117"/>
      <c r="CPC5" s="117"/>
      <c r="CPD5" s="117"/>
      <c r="CPE5" s="117"/>
      <c r="CPF5" s="117"/>
      <c r="CPG5" s="117"/>
      <c r="CPH5" s="117"/>
      <c r="CPI5" s="117"/>
      <c r="CPJ5" s="117"/>
      <c r="CPK5" s="117"/>
      <c r="CPL5" s="117"/>
      <c r="CPM5" s="117"/>
      <c r="CPN5" s="117"/>
      <c r="CPO5" s="117"/>
      <c r="CPP5" s="117"/>
      <c r="CPQ5" s="117"/>
      <c r="CPR5" s="117"/>
      <c r="CPS5" s="117"/>
      <c r="CPT5" s="117"/>
      <c r="CPU5" s="117"/>
      <c r="CPV5" s="117"/>
      <c r="CPW5" s="117"/>
      <c r="CPX5" s="117"/>
      <c r="CPY5" s="117"/>
      <c r="CPZ5" s="117"/>
      <c r="CQA5" s="117"/>
      <c r="CQB5" s="117"/>
      <c r="CQC5" s="117"/>
      <c r="CQD5" s="117"/>
      <c r="CQE5" s="117"/>
      <c r="CQF5" s="117"/>
      <c r="CQG5" s="117"/>
      <c r="CQH5" s="117"/>
      <c r="CQI5" s="117"/>
      <c r="CQJ5" s="117"/>
      <c r="CQK5" s="117"/>
      <c r="CQL5" s="117"/>
      <c r="CQM5" s="117"/>
      <c r="CQN5" s="117"/>
      <c r="CQO5" s="117"/>
      <c r="CQP5" s="117"/>
      <c r="CQQ5" s="117"/>
      <c r="CQR5" s="117"/>
      <c r="CQS5" s="117"/>
      <c r="CQT5" s="117"/>
      <c r="CQU5" s="117"/>
      <c r="CQV5" s="117"/>
      <c r="CQW5" s="117"/>
      <c r="CQX5" s="117"/>
      <c r="CQY5" s="117"/>
      <c r="CQZ5" s="117"/>
      <c r="CRA5" s="117"/>
      <c r="CRB5" s="117"/>
      <c r="CRC5" s="117"/>
      <c r="CRD5" s="117"/>
      <c r="CRE5" s="117"/>
      <c r="CRF5" s="117"/>
      <c r="CRG5" s="117"/>
      <c r="CRH5" s="117"/>
      <c r="CRI5" s="117"/>
      <c r="CRJ5" s="117"/>
      <c r="CRK5" s="117"/>
      <c r="CRL5" s="117"/>
      <c r="CRM5" s="117"/>
      <c r="CRN5" s="117"/>
      <c r="CRO5" s="117"/>
      <c r="CRP5" s="117"/>
      <c r="CRQ5" s="117"/>
      <c r="CRR5" s="117"/>
      <c r="CRS5" s="117"/>
      <c r="CRT5" s="117"/>
      <c r="CRU5" s="117"/>
      <c r="CRV5" s="117"/>
      <c r="CRW5" s="117"/>
      <c r="CRX5" s="117"/>
      <c r="CRY5" s="117"/>
      <c r="CRZ5" s="117"/>
      <c r="CSA5" s="117"/>
      <c r="CSB5" s="117"/>
      <c r="CSC5" s="117"/>
      <c r="CSD5" s="117"/>
      <c r="CSE5" s="117"/>
      <c r="CSF5" s="117"/>
      <c r="CSG5" s="117"/>
      <c r="CSH5" s="117"/>
      <c r="CSI5" s="117"/>
      <c r="CSJ5" s="117"/>
      <c r="CSK5" s="117"/>
      <c r="CSL5" s="117"/>
      <c r="CSM5" s="117"/>
      <c r="CSN5" s="117"/>
      <c r="CSO5" s="117"/>
      <c r="CSP5" s="117"/>
      <c r="CSQ5" s="117"/>
      <c r="CSR5" s="117"/>
      <c r="CSS5" s="117"/>
      <c r="CST5" s="117"/>
      <c r="CSU5" s="117"/>
      <c r="CSV5" s="117"/>
      <c r="CSW5" s="117"/>
      <c r="CSX5" s="117"/>
      <c r="CSY5" s="117"/>
      <c r="CSZ5" s="117"/>
      <c r="CTA5" s="117"/>
      <c r="CTB5" s="117"/>
      <c r="CTC5" s="117"/>
      <c r="CTD5" s="117"/>
      <c r="CTE5" s="117"/>
      <c r="CTF5" s="117"/>
      <c r="CTG5" s="117"/>
      <c r="CTH5" s="117"/>
      <c r="CTI5" s="117"/>
      <c r="CTJ5" s="117"/>
      <c r="CTK5" s="117"/>
      <c r="CTL5" s="117"/>
      <c r="CTM5" s="117"/>
      <c r="CTN5" s="117"/>
      <c r="CTO5" s="117"/>
      <c r="CTP5" s="117"/>
      <c r="CTQ5" s="117"/>
      <c r="CTR5" s="117"/>
      <c r="CTS5" s="117"/>
      <c r="CTT5" s="117"/>
      <c r="CTU5" s="117"/>
      <c r="CTV5" s="117"/>
      <c r="CTW5" s="117"/>
      <c r="CTX5" s="117"/>
      <c r="CTY5" s="117"/>
      <c r="CTZ5" s="117"/>
      <c r="CUA5" s="117"/>
      <c r="CUB5" s="117"/>
      <c r="CUC5" s="117"/>
      <c r="CUD5" s="117"/>
      <c r="CUE5" s="117"/>
      <c r="CUF5" s="117"/>
      <c r="CUG5" s="117"/>
      <c r="CUH5" s="117"/>
      <c r="CUI5" s="117"/>
      <c r="CUJ5" s="117"/>
      <c r="CUK5" s="117"/>
      <c r="CUL5" s="117"/>
      <c r="CUM5" s="117"/>
      <c r="CUN5" s="117"/>
      <c r="CUO5" s="117"/>
      <c r="CUP5" s="117"/>
      <c r="CUQ5" s="117"/>
      <c r="CUR5" s="117"/>
      <c r="CUS5" s="117"/>
      <c r="CUT5" s="117"/>
      <c r="CUU5" s="117"/>
      <c r="CUV5" s="117"/>
      <c r="CUW5" s="117"/>
      <c r="CUX5" s="117"/>
      <c r="CUY5" s="117"/>
      <c r="CUZ5" s="117"/>
      <c r="CVA5" s="117"/>
      <c r="CVB5" s="117"/>
      <c r="CVC5" s="117"/>
      <c r="CVD5" s="117"/>
      <c r="CVE5" s="117"/>
      <c r="CVF5" s="117"/>
      <c r="CVG5" s="117"/>
      <c r="CVH5" s="117"/>
      <c r="CVI5" s="117"/>
      <c r="CVJ5" s="117"/>
      <c r="CVK5" s="117"/>
      <c r="CVL5" s="117"/>
      <c r="CVM5" s="117"/>
      <c r="CVN5" s="117"/>
      <c r="CVO5" s="117"/>
      <c r="CVP5" s="117"/>
      <c r="CVQ5" s="117"/>
      <c r="CVR5" s="117"/>
      <c r="CVS5" s="117"/>
      <c r="CVT5" s="117"/>
      <c r="CVU5" s="117"/>
      <c r="CVV5" s="117"/>
      <c r="CVW5" s="117"/>
      <c r="CVX5" s="117"/>
      <c r="CVY5" s="117"/>
      <c r="CVZ5" s="117"/>
      <c r="CWA5" s="117"/>
      <c r="CWB5" s="117"/>
      <c r="CWC5" s="117"/>
      <c r="CWD5" s="117"/>
      <c r="CWE5" s="117"/>
      <c r="CWF5" s="117"/>
      <c r="CWG5" s="117"/>
      <c r="CWH5" s="117"/>
      <c r="CWI5" s="117"/>
      <c r="CWJ5" s="117"/>
      <c r="CWK5" s="117"/>
      <c r="CWL5" s="117"/>
      <c r="CWM5" s="117"/>
      <c r="CWN5" s="117"/>
      <c r="CWO5" s="117"/>
      <c r="CWP5" s="117"/>
      <c r="CWQ5" s="117"/>
      <c r="CWR5" s="117"/>
      <c r="CWS5" s="117"/>
      <c r="CWT5" s="117"/>
      <c r="CWU5" s="117"/>
      <c r="CWV5" s="117"/>
      <c r="CWW5" s="117"/>
      <c r="CWX5" s="117"/>
      <c r="CWY5" s="117"/>
      <c r="CWZ5" s="117"/>
      <c r="CXA5" s="117"/>
      <c r="CXB5" s="117"/>
      <c r="CXC5" s="117"/>
      <c r="CXD5" s="117"/>
      <c r="CXE5" s="117"/>
      <c r="CXF5" s="117"/>
      <c r="CXG5" s="117"/>
      <c r="CXH5" s="117"/>
      <c r="CXI5" s="117"/>
      <c r="CXJ5" s="117"/>
      <c r="CXK5" s="117"/>
      <c r="CXL5" s="117"/>
      <c r="CXM5" s="117"/>
      <c r="CXN5" s="117"/>
      <c r="CXO5" s="117"/>
      <c r="CXP5" s="117"/>
      <c r="CXQ5" s="117"/>
      <c r="CXR5" s="117"/>
      <c r="CXS5" s="117"/>
      <c r="CXT5" s="117"/>
      <c r="CXU5" s="117"/>
      <c r="CXV5" s="117"/>
      <c r="CXW5" s="117"/>
      <c r="CXX5" s="117"/>
      <c r="CXY5" s="117"/>
      <c r="CXZ5" s="117"/>
      <c r="CYA5" s="117"/>
      <c r="CYB5" s="117"/>
      <c r="CYC5" s="117"/>
      <c r="CYD5" s="117"/>
      <c r="CYE5" s="117"/>
      <c r="CYF5" s="117"/>
      <c r="CYG5" s="117"/>
      <c r="CYH5" s="117"/>
      <c r="CYI5" s="117"/>
      <c r="CYJ5" s="117"/>
      <c r="CYK5" s="117"/>
      <c r="CYL5" s="117"/>
      <c r="CYM5" s="117"/>
      <c r="CYN5" s="117"/>
      <c r="CYO5" s="117"/>
      <c r="CYP5" s="117"/>
      <c r="CYQ5" s="117"/>
      <c r="CYR5" s="117"/>
      <c r="CYS5" s="117"/>
      <c r="CYT5" s="117"/>
      <c r="CYU5" s="117"/>
      <c r="CYV5" s="117"/>
      <c r="CYW5" s="117"/>
      <c r="CYX5" s="117"/>
      <c r="CYY5" s="117"/>
      <c r="CYZ5" s="117"/>
      <c r="CZA5" s="117"/>
      <c r="CZB5" s="117"/>
      <c r="CZC5" s="117"/>
      <c r="CZD5" s="117"/>
      <c r="CZE5" s="117"/>
      <c r="CZF5" s="117"/>
      <c r="CZG5" s="117"/>
      <c r="CZH5" s="117"/>
      <c r="CZI5" s="117"/>
      <c r="CZJ5" s="117"/>
      <c r="CZK5" s="117"/>
      <c r="CZL5" s="117"/>
      <c r="CZM5" s="117"/>
      <c r="CZN5" s="117"/>
      <c r="CZO5" s="117"/>
      <c r="CZP5" s="117"/>
      <c r="CZQ5" s="117"/>
      <c r="CZR5" s="117"/>
      <c r="CZS5" s="117"/>
      <c r="CZT5" s="117"/>
      <c r="CZU5" s="117"/>
      <c r="CZV5" s="117"/>
      <c r="CZW5" s="117"/>
      <c r="CZX5" s="117"/>
      <c r="CZY5" s="117"/>
      <c r="CZZ5" s="117"/>
      <c r="DAA5" s="117"/>
      <c r="DAB5" s="117"/>
      <c r="DAC5" s="117"/>
      <c r="DAD5" s="117"/>
      <c r="DAE5" s="117"/>
      <c r="DAF5" s="117"/>
      <c r="DAG5" s="117"/>
      <c r="DAH5" s="117"/>
      <c r="DAI5" s="117"/>
      <c r="DAJ5" s="117"/>
      <c r="DAK5" s="117"/>
      <c r="DAL5" s="117"/>
      <c r="DAM5" s="117"/>
      <c r="DAN5" s="117"/>
      <c r="DAO5" s="117"/>
      <c r="DAP5" s="117"/>
      <c r="DAQ5" s="117"/>
      <c r="DAR5" s="117"/>
      <c r="DAS5" s="117"/>
      <c r="DAT5" s="117"/>
      <c r="DAU5" s="117"/>
      <c r="DAV5" s="117"/>
      <c r="DAW5" s="117"/>
      <c r="DAX5" s="117"/>
      <c r="DAY5" s="117"/>
      <c r="DAZ5" s="117"/>
      <c r="DBA5" s="117"/>
      <c r="DBB5" s="117"/>
      <c r="DBC5" s="117"/>
      <c r="DBD5" s="117"/>
      <c r="DBE5" s="117"/>
      <c r="DBF5" s="117"/>
      <c r="DBG5" s="117"/>
      <c r="DBH5" s="117"/>
      <c r="DBI5" s="117"/>
      <c r="DBJ5" s="117"/>
      <c r="DBK5" s="117"/>
      <c r="DBL5" s="117"/>
      <c r="DBM5" s="117"/>
      <c r="DBN5" s="117"/>
      <c r="DBO5" s="117"/>
      <c r="DBP5" s="117"/>
      <c r="DBQ5" s="117"/>
      <c r="DBR5" s="117"/>
      <c r="DBS5" s="117"/>
      <c r="DBT5" s="117"/>
      <c r="DBU5" s="117"/>
      <c r="DBV5" s="117"/>
      <c r="DBW5" s="117"/>
      <c r="DBX5" s="117"/>
      <c r="DBY5" s="117"/>
      <c r="DBZ5" s="117"/>
      <c r="DCA5" s="117"/>
      <c r="DCB5" s="117"/>
      <c r="DCC5" s="117"/>
      <c r="DCD5" s="117"/>
      <c r="DCE5" s="117"/>
      <c r="DCF5" s="117"/>
      <c r="DCG5" s="117"/>
      <c r="DCH5" s="117"/>
      <c r="DCI5" s="117"/>
      <c r="DCJ5" s="117"/>
      <c r="DCK5" s="117"/>
      <c r="DCL5" s="117"/>
      <c r="DCM5" s="117"/>
      <c r="DCN5" s="117"/>
      <c r="DCO5" s="117"/>
      <c r="DCP5" s="117"/>
      <c r="DCQ5" s="117"/>
      <c r="DCR5" s="117"/>
      <c r="DCS5" s="117"/>
      <c r="DCT5" s="117"/>
      <c r="DCU5" s="117"/>
      <c r="DCV5" s="117"/>
      <c r="DCW5" s="117"/>
      <c r="DCX5" s="117"/>
      <c r="DCY5" s="117"/>
      <c r="DCZ5" s="117"/>
      <c r="DDA5" s="117"/>
      <c r="DDB5" s="117"/>
      <c r="DDC5" s="117"/>
      <c r="DDD5" s="117"/>
      <c r="DDE5" s="117"/>
      <c r="DDF5" s="117"/>
      <c r="DDG5" s="117"/>
      <c r="DDH5" s="117"/>
      <c r="DDI5" s="117"/>
      <c r="DDJ5" s="117"/>
      <c r="DDK5" s="117"/>
      <c r="DDL5" s="117"/>
      <c r="DDM5" s="117"/>
      <c r="DDN5" s="117"/>
      <c r="DDO5" s="117"/>
      <c r="DDP5" s="117"/>
      <c r="DDQ5" s="117"/>
      <c r="DDR5" s="117"/>
      <c r="DDS5" s="117"/>
      <c r="DDT5" s="117"/>
      <c r="DDU5" s="117"/>
      <c r="DDV5" s="117"/>
      <c r="DDW5" s="117"/>
      <c r="DDX5" s="117"/>
      <c r="DDY5" s="117"/>
      <c r="DDZ5" s="117"/>
      <c r="DEA5" s="117"/>
      <c r="DEB5" s="117"/>
      <c r="DEC5" s="117"/>
      <c r="DED5" s="117"/>
      <c r="DEE5" s="117"/>
      <c r="DEF5" s="117"/>
      <c r="DEG5" s="117"/>
      <c r="DEH5" s="117"/>
      <c r="DEI5" s="117"/>
      <c r="DEJ5" s="117"/>
      <c r="DEK5" s="117"/>
      <c r="DEL5" s="117"/>
      <c r="DEM5" s="117"/>
      <c r="DEN5" s="117"/>
      <c r="DEO5" s="117"/>
      <c r="DEP5" s="117"/>
      <c r="DEQ5" s="117"/>
      <c r="DER5" s="117"/>
      <c r="DES5" s="117"/>
      <c r="DET5" s="117"/>
      <c r="DEU5" s="117"/>
      <c r="DEV5" s="117"/>
      <c r="DEW5" s="117"/>
      <c r="DEX5" s="117"/>
      <c r="DEY5" s="117"/>
      <c r="DEZ5" s="117"/>
      <c r="DFA5" s="117"/>
      <c r="DFB5" s="117"/>
      <c r="DFC5" s="117"/>
      <c r="DFD5" s="117"/>
      <c r="DFE5" s="117"/>
      <c r="DFF5" s="117"/>
      <c r="DFG5" s="117"/>
      <c r="DFH5" s="117"/>
      <c r="DFI5" s="117"/>
      <c r="DFJ5" s="117"/>
      <c r="DFK5" s="117"/>
      <c r="DFL5" s="117"/>
      <c r="DFM5" s="117"/>
      <c r="DFN5" s="117"/>
      <c r="DFO5" s="117"/>
      <c r="DFP5" s="117"/>
      <c r="DFQ5" s="117"/>
      <c r="DFR5" s="117"/>
      <c r="DFS5" s="117"/>
      <c r="DFT5" s="117"/>
      <c r="DFU5" s="117"/>
      <c r="DFV5" s="117"/>
      <c r="DFW5" s="117"/>
      <c r="DFX5" s="117"/>
      <c r="DFY5" s="117"/>
      <c r="DFZ5" s="117"/>
      <c r="DGA5" s="117"/>
      <c r="DGB5" s="117"/>
      <c r="DGC5" s="117"/>
      <c r="DGD5" s="117"/>
      <c r="DGE5" s="117"/>
      <c r="DGF5" s="117"/>
      <c r="DGG5" s="117"/>
      <c r="DGH5" s="117"/>
      <c r="DGI5" s="117"/>
      <c r="DGJ5" s="117"/>
      <c r="DGK5" s="117"/>
      <c r="DGL5" s="117"/>
      <c r="DGM5" s="117"/>
      <c r="DGN5" s="117"/>
      <c r="DGO5" s="117"/>
      <c r="DGP5" s="117"/>
      <c r="DGQ5" s="117"/>
      <c r="DGR5" s="117"/>
      <c r="DGS5" s="117"/>
      <c r="DGT5" s="117"/>
      <c r="DGU5" s="117"/>
      <c r="DGV5" s="117"/>
      <c r="DGW5" s="117"/>
      <c r="DGX5" s="117"/>
      <c r="DGY5" s="117"/>
      <c r="DGZ5" s="117"/>
      <c r="DHA5" s="117"/>
      <c r="DHB5" s="117"/>
      <c r="DHC5" s="117"/>
      <c r="DHD5" s="117"/>
      <c r="DHE5" s="117"/>
      <c r="DHF5" s="117"/>
      <c r="DHG5" s="117"/>
      <c r="DHH5" s="117"/>
      <c r="DHI5" s="117"/>
      <c r="DHJ5" s="117"/>
      <c r="DHK5" s="117"/>
      <c r="DHL5" s="117"/>
      <c r="DHM5" s="117"/>
      <c r="DHN5" s="117"/>
      <c r="DHO5" s="117"/>
      <c r="DHP5" s="117"/>
      <c r="DHQ5" s="117"/>
      <c r="DHR5" s="117"/>
      <c r="DHS5" s="117"/>
      <c r="DHT5" s="117"/>
      <c r="DHU5" s="117"/>
      <c r="DHV5" s="117"/>
      <c r="DHW5" s="117"/>
      <c r="DHX5" s="117"/>
      <c r="DHY5" s="117"/>
      <c r="DHZ5" s="117"/>
      <c r="DIA5" s="117"/>
      <c r="DIB5" s="117"/>
      <c r="DIC5" s="117"/>
      <c r="DID5" s="117"/>
      <c r="DIE5" s="117"/>
      <c r="DIF5" s="117"/>
      <c r="DIG5" s="117"/>
      <c r="DIH5" s="117"/>
      <c r="DII5" s="117"/>
      <c r="DIJ5" s="117"/>
      <c r="DIK5" s="117"/>
      <c r="DIL5" s="117"/>
      <c r="DIM5" s="117"/>
      <c r="DIN5" s="117"/>
      <c r="DIO5" s="117"/>
      <c r="DIP5" s="117"/>
      <c r="DIQ5" s="117"/>
      <c r="DIR5" s="117"/>
      <c r="DIS5" s="117"/>
      <c r="DIT5" s="117"/>
      <c r="DIU5" s="117"/>
      <c r="DIV5" s="117"/>
      <c r="DIW5" s="117"/>
      <c r="DIX5" s="117"/>
      <c r="DIY5" s="117"/>
      <c r="DIZ5" s="117"/>
      <c r="DJA5" s="117"/>
      <c r="DJB5" s="117"/>
      <c r="DJC5" s="117"/>
      <c r="DJD5" s="117"/>
      <c r="DJE5" s="117"/>
      <c r="DJF5" s="117"/>
      <c r="DJG5" s="117"/>
      <c r="DJH5" s="117"/>
      <c r="DJI5" s="117"/>
      <c r="DJJ5" s="117"/>
      <c r="DJK5" s="117"/>
      <c r="DJL5" s="117"/>
      <c r="DJM5" s="117"/>
      <c r="DJN5" s="117"/>
      <c r="DJO5" s="117"/>
      <c r="DJP5" s="117"/>
      <c r="DJQ5" s="117"/>
      <c r="DJR5" s="117"/>
      <c r="DJS5" s="117"/>
      <c r="DJT5" s="117"/>
      <c r="DJU5" s="117"/>
      <c r="DJV5" s="117"/>
      <c r="DJW5" s="117"/>
      <c r="DJX5" s="117"/>
      <c r="DJY5" s="117"/>
      <c r="DJZ5" s="117"/>
      <c r="DKA5" s="117"/>
      <c r="DKB5" s="117"/>
      <c r="DKC5" s="117"/>
      <c r="DKD5" s="117"/>
      <c r="DKE5" s="117"/>
      <c r="DKF5" s="117"/>
      <c r="DKG5" s="117"/>
      <c r="DKH5" s="117"/>
      <c r="DKI5" s="117"/>
      <c r="DKJ5" s="117"/>
      <c r="DKK5" s="117"/>
      <c r="DKL5" s="117"/>
      <c r="DKM5" s="117"/>
      <c r="DKN5" s="117"/>
      <c r="DKO5" s="117"/>
      <c r="DKP5" s="117"/>
      <c r="DKQ5" s="117"/>
      <c r="DKR5" s="117"/>
      <c r="DKS5" s="117"/>
      <c r="DKT5" s="117"/>
      <c r="DKU5" s="117"/>
      <c r="DKV5" s="117"/>
      <c r="DKW5" s="117"/>
      <c r="DKX5" s="117"/>
      <c r="DKY5" s="117"/>
      <c r="DKZ5" s="117"/>
      <c r="DLA5" s="117"/>
      <c r="DLB5" s="117"/>
      <c r="DLC5" s="117"/>
      <c r="DLD5" s="117"/>
      <c r="DLE5" s="117"/>
      <c r="DLF5" s="117"/>
      <c r="DLG5" s="117"/>
      <c r="DLH5" s="117"/>
      <c r="DLI5" s="117"/>
      <c r="DLJ5" s="117"/>
      <c r="DLK5" s="117"/>
      <c r="DLL5" s="117"/>
      <c r="DLM5" s="117"/>
      <c r="DLN5" s="117"/>
      <c r="DLO5" s="117"/>
      <c r="DLP5" s="117"/>
      <c r="DLQ5" s="117"/>
      <c r="DLR5" s="117"/>
      <c r="DLS5" s="117"/>
      <c r="DLT5" s="117"/>
      <c r="DLU5" s="117"/>
      <c r="DLV5" s="117"/>
      <c r="DLW5" s="117"/>
      <c r="DLX5" s="117"/>
      <c r="DLY5" s="117"/>
      <c r="DLZ5" s="117"/>
      <c r="DMA5" s="117"/>
      <c r="DMB5" s="117"/>
      <c r="DMC5" s="117"/>
      <c r="DMD5" s="117"/>
      <c r="DME5" s="117"/>
      <c r="DMF5" s="117"/>
      <c r="DMG5" s="117"/>
      <c r="DMH5" s="117"/>
      <c r="DMI5" s="117"/>
      <c r="DMJ5" s="117"/>
      <c r="DMK5" s="117"/>
      <c r="DML5" s="117"/>
      <c r="DMM5" s="117"/>
      <c r="DMN5" s="117"/>
      <c r="DMO5" s="117"/>
      <c r="DMP5" s="117"/>
      <c r="DMQ5" s="117"/>
      <c r="DMR5" s="117"/>
      <c r="DMS5" s="117"/>
      <c r="DMT5" s="117"/>
      <c r="DMU5" s="117"/>
      <c r="DMV5" s="117"/>
      <c r="DMW5" s="117"/>
      <c r="DMX5" s="117"/>
      <c r="DMY5" s="117"/>
      <c r="DMZ5" s="117"/>
      <c r="DNA5" s="117"/>
      <c r="DNB5" s="117"/>
      <c r="DNC5" s="117"/>
      <c r="DND5" s="117"/>
      <c r="DNE5" s="117"/>
      <c r="DNF5" s="117"/>
      <c r="DNG5" s="117"/>
      <c r="DNH5" s="117"/>
      <c r="DNI5" s="117"/>
      <c r="DNJ5" s="117"/>
      <c r="DNK5" s="117"/>
      <c r="DNL5" s="117"/>
      <c r="DNM5" s="117"/>
      <c r="DNN5" s="117"/>
      <c r="DNO5" s="117"/>
      <c r="DNP5" s="117"/>
      <c r="DNQ5" s="117"/>
      <c r="DNR5" s="117"/>
      <c r="DNS5" s="117"/>
      <c r="DNT5" s="117"/>
      <c r="DNU5" s="117"/>
      <c r="DNV5" s="117"/>
      <c r="DNW5" s="117"/>
      <c r="DNX5" s="117"/>
      <c r="DNY5" s="117"/>
      <c r="DNZ5" s="117"/>
      <c r="DOA5" s="117"/>
      <c r="DOB5" s="117"/>
      <c r="DOC5" s="117"/>
      <c r="DOD5" s="117"/>
      <c r="DOE5" s="117"/>
      <c r="DOF5" s="117"/>
      <c r="DOG5" s="117"/>
      <c r="DOH5" s="117"/>
      <c r="DOI5" s="117"/>
      <c r="DOJ5" s="117"/>
      <c r="DOK5" s="117"/>
      <c r="DOL5" s="117"/>
      <c r="DOM5" s="117"/>
      <c r="DON5" s="117"/>
      <c r="DOO5" s="117"/>
      <c r="DOP5" s="117"/>
      <c r="DOQ5" s="117"/>
      <c r="DOR5" s="117"/>
      <c r="DOS5" s="117"/>
      <c r="DOT5" s="117"/>
      <c r="DOU5" s="117"/>
      <c r="DOV5" s="117"/>
      <c r="DOW5" s="117"/>
      <c r="DOX5" s="117"/>
      <c r="DOY5" s="117"/>
      <c r="DOZ5" s="117"/>
      <c r="DPA5" s="117"/>
      <c r="DPB5" s="117"/>
      <c r="DPC5" s="117"/>
      <c r="DPD5" s="117"/>
      <c r="DPE5" s="117"/>
      <c r="DPF5" s="117"/>
      <c r="DPG5" s="117"/>
      <c r="DPH5" s="117"/>
      <c r="DPI5" s="117"/>
      <c r="DPJ5" s="117"/>
      <c r="DPK5" s="117"/>
      <c r="DPL5" s="117"/>
      <c r="DPM5" s="117"/>
      <c r="DPN5" s="117"/>
      <c r="DPO5" s="117"/>
      <c r="DPP5" s="117"/>
      <c r="DPQ5" s="117"/>
      <c r="DPR5" s="117"/>
      <c r="DPS5" s="117"/>
      <c r="DPT5" s="117"/>
      <c r="DPU5" s="117"/>
      <c r="DPV5" s="117"/>
      <c r="DPW5" s="117"/>
      <c r="DPX5" s="117"/>
      <c r="DPY5" s="117"/>
      <c r="DPZ5" s="117"/>
      <c r="DQA5" s="117"/>
      <c r="DQB5" s="117"/>
      <c r="DQC5" s="117"/>
      <c r="DQD5" s="117"/>
      <c r="DQE5" s="117"/>
      <c r="DQF5" s="117"/>
      <c r="DQG5" s="117"/>
      <c r="DQH5" s="117"/>
      <c r="DQI5" s="117"/>
      <c r="DQJ5" s="117"/>
      <c r="DQK5" s="117"/>
      <c r="DQL5" s="117"/>
      <c r="DQM5" s="117"/>
      <c r="DQN5" s="117"/>
      <c r="DQO5" s="117"/>
      <c r="DQP5" s="117"/>
      <c r="DQQ5" s="117"/>
      <c r="DQR5" s="117"/>
      <c r="DQS5" s="117"/>
      <c r="DQT5" s="117"/>
      <c r="DQU5" s="117"/>
      <c r="DQV5" s="117"/>
      <c r="DQW5" s="117"/>
      <c r="DQX5" s="117"/>
      <c r="DQY5" s="117"/>
      <c r="DQZ5" s="117"/>
      <c r="DRA5" s="117"/>
      <c r="DRB5" s="117"/>
      <c r="DRC5" s="117"/>
      <c r="DRD5" s="117"/>
      <c r="DRE5" s="117"/>
      <c r="DRF5" s="117"/>
      <c r="DRG5" s="117"/>
      <c r="DRH5" s="117"/>
      <c r="DRI5" s="117"/>
      <c r="DRJ5" s="117"/>
      <c r="DRK5" s="117"/>
      <c r="DRL5" s="117"/>
      <c r="DRM5" s="117"/>
      <c r="DRN5" s="117"/>
      <c r="DRO5" s="117"/>
      <c r="DRP5" s="117"/>
      <c r="DRQ5" s="117"/>
      <c r="DRR5" s="117"/>
      <c r="DRS5" s="117"/>
      <c r="DRT5" s="117"/>
      <c r="DRU5" s="117"/>
      <c r="DRV5" s="117"/>
      <c r="DRW5" s="117"/>
      <c r="DRX5" s="117"/>
      <c r="DRY5" s="117"/>
      <c r="DRZ5" s="117"/>
      <c r="DSA5" s="117"/>
      <c r="DSB5" s="117"/>
      <c r="DSC5" s="117"/>
      <c r="DSD5" s="117"/>
      <c r="DSE5" s="117"/>
      <c r="DSF5" s="117"/>
      <c r="DSG5" s="117"/>
      <c r="DSH5" s="117"/>
      <c r="DSI5" s="117"/>
      <c r="DSJ5" s="117"/>
      <c r="DSK5" s="117"/>
      <c r="DSL5" s="117"/>
      <c r="DSM5" s="117"/>
      <c r="DSN5" s="117"/>
      <c r="DSO5" s="117"/>
      <c r="DSP5" s="117"/>
      <c r="DSQ5" s="117"/>
      <c r="DSR5" s="117"/>
      <c r="DSS5" s="117"/>
      <c r="DST5" s="117"/>
      <c r="DSU5" s="117"/>
      <c r="DSV5" s="117"/>
      <c r="DSW5" s="117"/>
      <c r="DSX5" s="117"/>
      <c r="DSY5" s="117"/>
      <c r="DSZ5" s="117"/>
      <c r="DTA5" s="117"/>
      <c r="DTB5" s="117"/>
      <c r="DTC5" s="117"/>
      <c r="DTD5" s="117"/>
      <c r="DTE5" s="117"/>
      <c r="DTF5" s="117"/>
      <c r="DTG5" s="117"/>
      <c r="DTH5" s="117"/>
      <c r="DTI5" s="117"/>
      <c r="DTJ5" s="117"/>
      <c r="DTK5" s="117"/>
      <c r="DTL5" s="117"/>
      <c r="DTM5" s="117"/>
      <c r="DTN5" s="117"/>
      <c r="DTO5" s="117"/>
      <c r="DTP5" s="117"/>
      <c r="DTQ5" s="117"/>
      <c r="DTR5" s="117"/>
      <c r="DTS5" s="117"/>
      <c r="DTT5" s="117"/>
      <c r="DTU5" s="117"/>
      <c r="DTV5" s="117"/>
      <c r="DTW5" s="117"/>
      <c r="DTX5" s="117"/>
      <c r="DTY5" s="117"/>
      <c r="DTZ5" s="117"/>
      <c r="DUA5" s="117"/>
      <c r="DUB5" s="117"/>
      <c r="DUC5" s="117"/>
      <c r="DUD5" s="117"/>
      <c r="DUE5" s="117"/>
      <c r="DUF5" s="117"/>
      <c r="DUG5" s="117"/>
      <c r="DUH5" s="117"/>
      <c r="DUI5" s="117"/>
      <c r="DUJ5" s="117"/>
      <c r="DUK5" s="117"/>
      <c r="DUL5" s="117"/>
      <c r="DUM5" s="117"/>
      <c r="DUN5" s="117"/>
      <c r="DUO5" s="117"/>
      <c r="DUP5" s="117"/>
      <c r="DUQ5" s="117"/>
      <c r="DUR5" s="117"/>
      <c r="DUS5" s="117"/>
      <c r="DUT5" s="117"/>
      <c r="DUU5" s="117"/>
      <c r="DUV5" s="117"/>
      <c r="DUW5" s="117"/>
      <c r="DUX5" s="117"/>
      <c r="DUY5" s="117"/>
      <c r="DUZ5" s="117"/>
      <c r="DVA5" s="117"/>
      <c r="DVB5" s="117"/>
      <c r="DVC5" s="117"/>
      <c r="DVD5" s="117"/>
      <c r="DVE5" s="117"/>
      <c r="DVF5" s="117"/>
      <c r="DVG5" s="117"/>
      <c r="DVH5" s="117"/>
      <c r="DVI5" s="117"/>
      <c r="DVJ5" s="117"/>
      <c r="DVK5" s="117"/>
      <c r="DVL5" s="117"/>
      <c r="DVM5" s="117"/>
      <c r="DVN5" s="117"/>
      <c r="DVO5" s="117"/>
      <c r="DVP5" s="117"/>
      <c r="DVQ5" s="117"/>
      <c r="DVR5" s="117"/>
      <c r="DVS5" s="117"/>
      <c r="DVT5" s="117"/>
      <c r="DVU5" s="117"/>
      <c r="DVV5" s="117"/>
      <c r="DVW5" s="117"/>
      <c r="DVX5" s="117"/>
      <c r="DVY5" s="117"/>
      <c r="DVZ5" s="117"/>
      <c r="DWA5" s="117"/>
      <c r="DWB5" s="117"/>
      <c r="DWC5" s="117"/>
      <c r="DWD5" s="117"/>
      <c r="DWE5" s="117"/>
      <c r="DWF5" s="117"/>
      <c r="DWG5" s="117"/>
      <c r="DWH5" s="117"/>
      <c r="DWI5" s="117"/>
      <c r="DWJ5" s="117"/>
      <c r="DWK5" s="117"/>
      <c r="DWL5" s="117"/>
      <c r="DWM5" s="117"/>
      <c r="DWN5" s="117"/>
      <c r="DWO5" s="117"/>
      <c r="DWP5" s="117"/>
      <c r="DWQ5" s="117"/>
      <c r="DWR5" s="117"/>
      <c r="DWS5" s="117"/>
      <c r="DWT5" s="117"/>
      <c r="DWU5" s="117"/>
      <c r="DWV5" s="117"/>
      <c r="DWW5" s="117"/>
      <c r="DWX5" s="117"/>
      <c r="DWY5" s="117"/>
      <c r="DWZ5" s="117"/>
      <c r="DXA5" s="117"/>
      <c r="DXB5" s="117"/>
      <c r="DXC5" s="117"/>
      <c r="DXD5" s="117"/>
      <c r="DXE5" s="117"/>
      <c r="DXF5" s="117"/>
      <c r="DXG5" s="117"/>
      <c r="DXH5" s="117"/>
      <c r="DXI5" s="117"/>
      <c r="DXJ5" s="117"/>
      <c r="DXK5" s="117"/>
      <c r="DXL5" s="117"/>
      <c r="DXM5" s="117"/>
      <c r="DXN5" s="117"/>
      <c r="DXO5" s="117"/>
      <c r="DXP5" s="117"/>
      <c r="DXQ5" s="117"/>
      <c r="DXR5" s="117"/>
      <c r="DXS5" s="117"/>
      <c r="DXT5" s="117"/>
      <c r="DXU5" s="117"/>
      <c r="DXV5" s="117"/>
      <c r="DXW5" s="117"/>
      <c r="DXX5" s="117"/>
      <c r="DXY5" s="117"/>
      <c r="DXZ5" s="117"/>
      <c r="DYA5" s="117"/>
      <c r="DYB5" s="117"/>
      <c r="DYC5" s="117"/>
      <c r="DYD5" s="117"/>
      <c r="DYE5" s="117"/>
      <c r="DYF5" s="117"/>
      <c r="DYG5" s="117"/>
      <c r="DYH5" s="117"/>
      <c r="DYI5" s="117"/>
      <c r="DYJ5" s="117"/>
      <c r="DYK5" s="117"/>
      <c r="DYL5" s="117"/>
      <c r="DYM5" s="117"/>
      <c r="DYN5" s="117"/>
      <c r="DYO5" s="117"/>
      <c r="DYP5" s="117"/>
      <c r="DYQ5" s="117"/>
      <c r="DYR5" s="117"/>
      <c r="DYS5" s="117"/>
      <c r="DYT5" s="117"/>
      <c r="DYU5" s="117"/>
      <c r="DYV5" s="117"/>
      <c r="DYW5" s="117"/>
      <c r="DYX5" s="117"/>
      <c r="DYY5" s="117"/>
      <c r="DYZ5" s="117"/>
      <c r="DZA5" s="117"/>
      <c r="DZB5" s="117"/>
      <c r="DZC5" s="117"/>
      <c r="DZD5" s="117"/>
      <c r="DZE5" s="117"/>
      <c r="DZF5" s="117"/>
      <c r="DZG5" s="117"/>
      <c r="DZH5" s="117"/>
      <c r="DZI5" s="117"/>
      <c r="DZJ5" s="117"/>
      <c r="DZK5" s="117"/>
      <c r="DZL5" s="117"/>
      <c r="DZM5" s="117"/>
      <c r="DZN5" s="117"/>
      <c r="DZO5" s="117"/>
      <c r="DZP5" s="117"/>
      <c r="DZQ5" s="117"/>
      <c r="DZR5" s="117"/>
      <c r="DZS5" s="117"/>
      <c r="DZT5" s="117"/>
      <c r="DZU5" s="117"/>
      <c r="DZV5" s="117"/>
      <c r="DZW5" s="117"/>
      <c r="DZX5" s="117"/>
      <c r="DZY5" s="117"/>
      <c r="DZZ5" s="117"/>
      <c r="EAA5" s="117"/>
      <c r="EAB5" s="117"/>
      <c r="EAC5" s="117"/>
      <c r="EAD5" s="117"/>
      <c r="EAE5" s="117"/>
      <c r="EAF5" s="117"/>
      <c r="EAG5" s="117"/>
      <c r="EAH5" s="117"/>
      <c r="EAI5" s="117"/>
      <c r="EAJ5" s="117"/>
      <c r="EAK5" s="117"/>
      <c r="EAL5" s="117"/>
      <c r="EAM5" s="117"/>
      <c r="EAN5" s="117"/>
      <c r="EAO5" s="117"/>
      <c r="EAP5" s="117"/>
      <c r="EAQ5" s="117"/>
      <c r="EAR5" s="117"/>
      <c r="EAS5" s="117"/>
      <c r="EAT5" s="117"/>
      <c r="EAU5" s="117"/>
      <c r="EAV5" s="117"/>
      <c r="EAW5" s="117"/>
      <c r="EAX5" s="117"/>
      <c r="EAY5" s="117"/>
      <c r="EAZ5" s="117"/>
      <c r="EBA5" s="117"/>
      <c r="EBB5" s="117"/>
      <c r="EBC5" s="117"/>
      <c r="EBD5" s="117"/>
      <c r="EBE5" s="117"/>
      <c r="EBF5" s="117"/>
      <c r="EBG5" s="117"/>
      <c r="EBH5" s="117"/>
      <c r="EBI5" s="117"/>
      <c r="EBJ5" s="117"/>
      <c r="EBK5" s="117"/>
      <c r="EBL5" s="117"/>
      <c r="EBM5" s="117"/>
      <c r="EBN5" s="117"/>
      <c r="EBO5" s="117"/>
      <c r="EBP5" s="117"/>
      <c r="EBQ5" s="117"/>
      <c r="EBR5" s="117"/>
      <c r="EBS5" s="117"/>
      <c r="EBT5" s="117"/>
      <c r="EBU5" s="117"/>
      <c r="EBV5" s="117"/>
      <c r="EBW5" s="117"/>
      <c r="EBX5" s="117"/>
      <c r="EBY5" s="117"/>
      <c r="EBZ5" s="117"/>
      <c r="ECA5" s="117"/>
      <c r="ECB5" s="117"/>
      <c r="ECC5" s="117"/>
      <c r="ECD5" s="117"/>
      <c r="ECE5" s="117"/>
      <c r="ECF5" s="117"/>
      <c r="ECG5" s="117"/>
      <c r="ECH5" s="117"/>
      <c r="ECI5" s="117"/>
      <c r="ECJ5" s="117"/>
      <c r="ECK5" s="117"/>
      <c r="ECL5" s="117"/>
      <c r="ECM5" s="117"/>
      <c r="ECN5" s="117"/>
      <c r="ECO5" s="117"/>
      <c r="ECP5" s="117"/>
      <c r="ECQ5" s="117"/>
      <c r="ECR5" s="117"/>
      <c r="ECS5" s="117"/>
      <c r="ECT5" s="117"/>
      <c r="ECU5" s="117"/>
      <c r="ECV5" s="117"/>
      <c r="ECW5" s="117"/>
      <c r="ECX5" s="117"/>
      <c r="ECY5" s="117"/>
      <c r="ECZ5" s="117"/>
      <c r="EDA5" s="117"/>
      <c r="EDB5" s="117"/>
      <c r="EDC5" s="117"/>
      <c r="EDD5" s="117"/>
      <c r="EDE5" s="117"/>
      <c r="EDF5" s="117"/>
      <c r="EDG5" s="117"/>
      <c r="EDH5" s="117"/>
      <c r="EDI5" s="117"/>
      <c r="EDJ5" s="117"/>
      <c r="EDK5" s="117"/>
      <c r="EDL5" s="117"/>
      <c r="EDM5" s="117"/>
      <c r="EDN5" s="117"/>
      <c r="EDO5" s="117"/>
      <c r="EDP5" s="117"/>
      <c r="EDQ5" s="117"/>
      <c r="EDR5" s="117"/>
      <c r="EDS5" s="117"/>
      <c r="EDT5" s="117"/>
      <c r="EDU5" s="117"/>
      <c r="EDV5" s="117"/>
      <c r="EDW5" s="117"/>
      <c r="EDX5" s="117"/>
      <c r="EDY5" s="117"/>
      <c r="EDZ5" s="117"/>
      <c r="EEA5" s="117"/>
      <c r="EEB5" s="117"/>
      <c r="EEC5" s="117"/>
      <c r="EED5" s="117"/>
      <c r="EEE5" s="117"/>
      <c r="EEF5" s="117"/>
      <c r="EEG5" s="117"/>
      <c r="EEH5" s="117"/>
      <c r="EEI5" s="117"/>
      <c r="EEJ5" s="117"/>
      <c r="EEK5" s="117"/>
      <c r="EEL5" s="117"/>
      <c r="EEM5" s="117"/>
      <c r="EEN5" s="117"/>
      <c r="EEO5" s="117"/>
      <c r="EEP5" s="117"/>
      <c r="EEQ5" s="117"/>
      <c r="EER5" s="117"/>
      <c r="EES5" s="117"/>
      <c r="EET5" s="117"/>
      <c r="EEU5" s="117"/>
      <c r="EEV5" s="117"/>
      <c r="EEW5" s="117"/>
      <c r="EEX5" s="117"/>
      <c r="EEY5" s="117"/>
      <c r="EEZ5" s="117"/>
      <c r="EFA5" s="117"/>
      <c r="EFB5" s="117"/>
      <c r="EFC5" s="117"/>
      <c r="EFD5" s="117"/>
      <c r="EFE5" s="117"/>
      <c r="EFF5" s="117"/>
      <c r="EFG5" s="117"/>
      <c r="EFH5" s="117"/>
      <c r="EFI5" s="117"/>
      <c r="EFJ5" s="117"/>
      <c r="EFK5" s="117"/>
      <c r="EFL5" s="117"/>
      <c r="EFM5" s="117"/>
      <c r="EFN5" s="117"/>
      <c r="EFO5" s="117"/>
      <c r="EFP5" s="117"/>
      <c r="EFQ5" s="117"/>
      <c r="EFR5" s="117"/>
      <c r="EFS5" s="117"/>
      <c r="EFT5" s="117"/>
      <c r="EFU5" s="117"/>
      <c r="EFV5" s="117"/>
      <c r="EFW5" s="117"/>
      <c r="EFX5" s="117"/>
      <c r="EFY5" s="117"/>
      <c r="EFZ5" s="117"/>
      <c r="EGA5" s="117"/>
      <c r="EGB5" s="117"/>
      <c r="EGC5" s="117"/>
      <c r="EGD5" s="117"/>
      <c r="EGE5" s="117"/>
      <c r="EGF5" s="117"/>
      <c r="EGG5" s="117"/>
      <c r="EGH5" s="117"/>
      <c r="EGI5" s="117"/>
      <c r="EGJ5" s="117"/>
      <c r="EGK5" s="117"/>
      <c r="EGL5" s="117"/>
      <c r="EGM5" s="117"/>
      <c r="EGN5" s="117"/>
      <c r="EGO5" s="117"/>
      <c r="EGP5" s="117"/>
      <c r="EGQ5" s="117"/>
      <c r="EGR5" s="117"/>
      <c r="EGS5" s="117"/>
      <c r="EGT5" s="117"/>
      <c r="EGU5" s="117"/>
      <c r="EGV5" s="117"/>
      <c r="EGW5" s="117"/>
      <c r="EGX5" s="117"/>
      <c r="EGY5" s="117"/>
      <c r="EGZ5" s="117"/>
      <c r="EHA5" s="117"/>
      <c r="EHB5" s="117"/>
      <c r="EHC5" s="117"/>
      <c r="EHD5" s="117"/>
      <c r="EHE5" s="117"/>
      <c r="EHF5" s="117"/>
      <c r="EHG5" s="117"/>
      <c r="EHH5" s="117"/>
      <c r="EHI5" s="117"/>
      <c r="EHJ5" s="117"/>
      <c r="EHK5" s="117"/>
      <c r="EHL5" s="117"/>
      <c r="EHM5" s="117"/>
      <c r="EHN5" s="117"/>
      <c r="EHO5" s="117"/>
      <c r="EHP5" s="117"/>
      <c r="EHQ5" s="117"/>
      <c r="EHR5" s="117"/>
      <c r="EHS5" s="117"/>
      <c r="EHT5" s="117"/>
      <c r="EHU5" s="117"/>
      <c r="EHV5" s="117"/>
      <c r="EHW5" s="117"/>
      <c r="EHX5" s="117"/>
      <c r="EHY5" s="117"/>
      <c r="EHZ5" s="117"/>
      <c r="EIA5" s="117"/>
      <c r="EIB5" s="117"/>
      <c r="EIC5" s="117"/>
      <c r="EID5" s="117"/>
      <c r="EIE5" s="117"/>
      <c r="EIF5" s="117"/>
      <c r="EIG5" s="117"/>
      <c r="EIH5" s="117"/>
      <c r="EII5" s="117"/>
      <c r="EIJ5" s="117"/>
      <c r="EIK5" s="117"/>
      <c r="EIL5" s="117"/>
      <c r="EIM5" s="117"/>
      <c r="EIN5" s="117"/>
      <c r="EIO5" s="117"/>
      <c r="EIP5" s="117"/>
      <c r="EIQ5" s="117"/>
      <c r="EIR5" s="117"/>
      <c r="EIS5" s="117"/>
      <c r="EIT5" s="117"/>
      <c r="EIU5" s="117"/>
      <c r="EIV5" s="117"/>
      <c r="EIW5" s="117"/>
      <c r="EIX5" s="117"/>
      <c r="EIY5" s="117"/>
      <c r="EIZ5" s="117"/>
      <c r="EJA5" s="117"/>
      <c r="EJB5" s="117"/>
      <c r="EJC5" s="117"/>
      <c r="EJD5" s="117"/>
      <c r="EJE5" s="117"/>
      <c r="EJF5" s="117"/>
      <c r="EJG5" s="117"/>
      <c r="EJH5" s="117"/>
      <c r="EJI5" s="117"/>
      <c r="EJJ5" s="117"/>
      <c r="EJK5" s="117"/>
      <c r="EJL5" s="117"/>
      <c r="EJM5" s="117"/>
      <c r="EJN5" s="117"/>
      <c r="EJO5" s="117"/>
      <c r="EJP5" s="117"/>
      <c r="EJQ5" s="117"/>
      <c r="EJR5" s="117"/>
      <c r="EJS5" s="117"/>
      <c r="EJT5" s="117"/>
      <c r="EJU5" s="117"/>
      <c r="EJV5" s="117"/>
      <c r="EJW5" s="117"/>
      <c r="EJX5" s="117"/>
      <c r="EJY5" s="117"/>
      <c r="EJZ5" s="117"/>
      <c r="EKA5" s="117"/>
      <c r="EKB5" s="117"/>
      <c r="EKC5" s="117"/>
      <c r="EKD5" s="117"/>
      <c r="EKE5" s="117"/>
      <c r="EKF5" s="117"/>
      <c r="EKG5" s="117"/>
      <c r="EKH5" s="117"/>
      <c r="EKI5" s="117"/>
      <c r="EKJ5" s="117"/>
      <c r="EKK5" s="117"/>
      <c r="EKL5" s="117"/>
      <c r="EKM5" s="117"/>
      <c r="EKN5" s="117"/>
      <c r="EKO5" s="117"/>
      <c r="EKP5" s="117"/>
      <c r="EKQ5" s="117"/>
      <c r="EKR5" s="117"/>
      <c r="EKS5" s="117"/>
      <c r="EKT5" s="117"/>
      <c r="EKU5" s="117"/>
      <c r="EKV5" s="117"/>
      <c r="EKW5" s="117"/>
      <c r="EKX5" s="117"/>
      <c r="EKY5" s="117"/>
      <c r="EKZ5" s="117"/>
      <c r="ELA5" s="117"/>
      <c r="ELB5" s="117"/>
      <c r="ELC5" s="117"/>
      <c r="ELD5" s="117"/>
      <c r="ELE5" s="117"/>
      <c r="ELF5" s="117"/>
      <c r="ELG5" s="117"/>
      <c r="ELH5" s="117"/>
      <c r="ELI5" s="117"/>
      <c r="ELJ5" s="117"/>
      <c r="ELK5" s="117"/>
      <c r="ELL5" s="117"/>
      <c r="ELM5" s="117"/>
      <c r="ELN5" s="117"/>
      <c r="ELO5" s="117"/>
      <c r="ELP5" s="117"/>
      <c r="ELQ5" s="117"/>
      <c r="ELR5" s="117"/>
      <c r="ELS5" s="117"/>
      <c r="ELT5" s="117"/>
      <c r="ELU5" s="117"/>
      <c r="ELV5" s="117"/>
      <c r="ELW5" s="117"/>
      <c r="ELX5" s="117"/>
      <c r="ELY5" s="117"/>
      <c r="ELZ5" s="117"/>
      <c r="EMA5" s="117"/>
      <c r="EMB5" s="117"/>
      <c r="EMC5" s="117"/>
      <c r="EMD5" s="117"/>
      <c r="EME5" s="117"/>
      <c r="EMF5" s="117"/>
      <c r="EMG5" s="117"/>
      <c r="EMH5" s="117"/>
      <c r="EMI5" s="117"/>
      <c r="EMJ5" s="117"/>
      <c r="EMK5" s="117"/>
      <c r="EML5" s="117"/>
      <c r="EMM5" s="117"/>
      <c r="EMN5" s="117"/>
      <c r="EMO5" s="117"/>
      <c r="EMP5" s="117"/>
      <c r="EMQ5" s="117"/>
      <c r="EMR5" s="117"/>
      <c r="EMS5" s="117"/>
      <c r="EMT5" s="117"/>
      <c r="EMU5" s="117"/>
      <c r="EMV5" s="117"/>
      <c r="EMW5" s="117"/>
      <c r="EMX5" s="117"/>
      <c r="EMY5" s="117"/>
      <c r="EMZ5" s="117"/>
      <c r="ENA5" s="117"/>
      <c r="ENB5" s="117"/>
      <c r="ENC5" s="117"/>
      <c r="END5" s="117"/>
      <c r="ENE5" s="117"/>
      <c r="ENF5" s="117"/>
      <c r="ENG5" s="117"/>
      <c r="ENH5" s="117"/>
      <c r="ENI5" s="117"/>
      <c r="ENJ5" s="117"/>
      <c r="ENK5" s="117"/>
      <c r="ENL5" s="117"/>
      <c r="ENM5" s="117"/>
      <c r="ENN5" s="117"/>
      <c r="ENO5" s="117"/>
      <c r="ENP5" s="117"/>
      <c r="ENQ5" s="117"/>
      <c r="ENR5" s="117"/>
      <c r="ENS5" s="117"/>
      <c r="ENT5" s="117"/>
      <c r="ENU5" s="117"/>
      <c r="ENV5" s="117"/>
      <c r="ENW5" s="117"/>
      <c r="ENX5" s="117"/>
      <c r="ENY5" s="117"/>
      <c r="ENZ5" s="117"/>
      <c r="EOA5" s="117"/>
      <c r="EOB5" s="117"/>
      <c r="EOC5" s="117"/>
      <c r="EOD5" s="117"/>
      <c r="EOE5" s="117"/>
      <c r="EOF5" s="117"/>
      <c r="EOG5" s="117"/>
      <c r="EOH5" s="117"/>
      <c r="EOI5" s="117"/>
      <c r="EOJ5" s="117"/>
      <c r="EOK5" s="117"/>
      <c r="EOL5" s="117"/>
      <c r="EOM5" s="117"/>
      <c r="EON5" s="117"/>
      <c r="EOO5" s="117"/>
      <c r="EOP5" s="117"/>
      <c r="EOQ5" s="117"/>
      <c r="EOR5" s="117"/>
      <c r="EOS5" s="117"/>
      <c r="EOT5" s="117"/>
      <c r="EOU5" s="117"/>
      <c r="EOV5" s="117"/>
      <c r="EOW5" s="117"/>
      <c r="EOX5" s="117"/>
      <c r="EOY5" s="117"/>
      <c r="EOZ5" s="117"/>
      <c r="EPA5" s="117"/>
      <c r="EPB5" s="117"/>
      <c r="EPC5" s="117"/>
      <c r="EPD5" s="117"/>
      <c r="EPE5" s="117"/>
      <c r="EPF5" s="117"/>
      <c r="EPG5" s="117"/>
      <c r="EPH5" s="117"/>
      <c r="EPI5" s="117"/>
      <c r="EPJ5" s="117"/>
      <c r="EPK5" s="117"/>
      <c r="EPL5" s="117"/>
      <c r="EPM5" s="117"/>
      <c r="EPN5" s="117"/>
      <c r="EPO5" s="117"/>
      <c r="EPP5" s="117"/>
      <c r="EPQ5" s="117"/>
      <c r="EPR5" s="117"/>
      <c r="EPS5" s="117"/>
      <c r="EPT5" s="117"/>
      <c r="EPU5" s="117"/>
      <c r="EPV5" s="117"/>
      <c r="EPW5" s="117"/>
      <c r="EPX5" s="117"/>
      <c r="EPY5" s="117"/>
      <c r="EPZ5" s="117"/>
      <c r="EQA5" s="117"/>
      <c r="EQB5" s="117"/>
      <c r="EQC5" s="117"/>
      <c r="EQD5" s="117"/>
      <c r="EQE5" s="117"/>
      <c r="EQF5" s="117"/>
      <c r="EQG5" s="117"/>
      <c r="EQH5" s="117"/>
      <c r="EQI5" s="117"/>
      <c r="EQJ5" s="117"/>
      <c r="EQK5" s="117"/>
      <c r="EQL5" s="117"/>
      <c r="EQM5" s="117"/>
      <c r="EQN5" s="117"/>
      <c r="EQO5" s="117"/>
      <c r="EQP5" s="117"/>
      <c r="EQQ5" s="117"/>
      <c r="EQR5" s="117"/>
      <c r="EQS5" s="117"/>
      <c r="EQT5" s="117"/>
      <c r="EQU5" s="117"/>
      <c r="EQV5" s="117"/>
      <c r="EQW5" s="117"/>
      <c r="EQX5" s="117"/>
      <c r="EQY5" s="117"/>
      <c r="EQZ5" s="117"/>
      <c r="ERA5" s="117"/>
      <c r="ERB5" s="117"/>
      <c r="ERC5" s="117"/>
      <c r="ERD5" s="117"/>
      <c r="ERE5" s="117"/>
      <c r="ERF5" s="117"/>
      <c r="ERG5" s="117"/>
      <c r="ERH5" s="117"/>
      <c r="ERI5" s="117"/>
      <c r="ERJ5" s="117"/>
      <c r="ERK5" s="117"/>
      <c r="ERL5" s="117"/>
      <c r="ERM5" s="117"/>
      <c r="ERN5" s="117"/>
      <c r="ERO5" s="117"/>
      <c r="ERP5" s="117"/>
      <c r="ERQ5" s="117"/>
      <c r="ERR5" s="117"/>
      <c r="ERS5" s="117"/>
      <c r="ERT5" s="117"/>
      <c r="ERU5" s="117"/>
      <c r="ERV5" s="117"/>
      <c r="ERW5" s="117"/>
      <c r="ERX5" s="117"/>
      <c r="ERY5" s="117"/>
      <c r="ERZ5" s="117"/>
      <c r="ESA5" s="117"/>
      <c r="ESB5" s="117"/>
      <c r="ESC5" s="117"/>
      <c r="ESD5" s="117"/>
      <c r="ESE5" s="117"/>
      <c r="ESF5" s="117"/>
      <c r="ESG5" s="117"/>
      <c r="ESH5" s="117"/>
      <c r="ESI5" s="117"/>
      <c r="ESJ5" s="117"/>
      <c r="ESK5" s="117"/>
      <c r="ESL5" s="117"/>
      <c r="ESM5" s="117"/>
      <c r="ESN5" s="117"/>
      <c r="ESO5" s="117"/>
      <c r="ESP5" s="117"/>
      <c r="ESQ5" s="117"/>
      <c r="ESR5" s="117"/>
      <c r="ESS5" s="117"/>
      <c r="EST5" s="117"/>
      <c r="ESU5" s="117"/>
      <c r="ESV5" s="117"/>
      <c r="ESW5" s="117"/>
      <c r="ESX5" s="117"/>
      <c r="ESY5" s="117"/>
      <c r="ESZ5" s="117"/>
      <c r="ETA5" s="117"/>
      <c r="ETB5" s="117"/>
      <c r="ETC5" s="117"/>
      <c r="ETD5" s="117"/>
      <c r="ETE5" s="117"/>
      <c r="ETF5" s="117"/>
      <c r="ETG5" s="117"/>
      <c r="ETH5" s="117"/>
      <c r="ETI5" s="117"/>
      <c r="ETJ5" s="117"/>
      <c r="ETK5" s="117"/>
      <c r="ETL5" s="117"/>
      <c r="ETM5" s="117"/>
      <c r="ETN5" s="117"/>
      <c r="ETO5" s="117"/>
      <c r="ETP5" s="117"/>
      <c r="ETQ5" s="117"/>
      <c r="ETR5" s="117"/>
      <c r="ETS5" s="117"/>
      <c r="ETT5" s="117"/>
      <c r="ETU5" s="117"/>
      <c r="ETV5" s="117"/>
      <c r="ETW5" s="117"/>
      <c r="ETX5" s="117"/>
      <c r="ETY5" s="117"/>
      <c r="ETZ5" s="117"/>
      <c r="EUA5" s="117"/>
      <c r="EUB5" s="117"/>
      <c r="EUC5" s="117"/>
      <c r="EUD5" s="117"/>
      <c r="EUE5" s="117"/>
      <c r="EUF5" s="117"/>
      <c r="EUG5" s="117"/>
      <c r="EUH5" s="117"/>
      <c r="EUI5" s="117"/>
      <c r="EUJ5" s="117"/>
      <c r="EUK5" s="117"/>
      <c r="EUL5" s="117"/>
      <c r="EUM5" s="117"/>
      <c r="EUN5" s="117"/>
      <c r="EUO5" s="117"/>
      <c r="EUP5" s="117"/>
      <c r="EUQ5" s="117"/>
      <c r="EUR5" s="117"/>
      <c r="EUS5" s="117"/>
      <c r="EUT5" s="117"/>
      <c r="EUU5" s="117"/>
      <c r="EUV5" s="117"/>
      <c r="EUW5" s="117"/>
      <c r="EUX5" s="117"/>
      <c r="EUY5" s="117"/>
      <c r="EUZ5" s="117"/>
      <c r="EVA5" s="117"/>
      <c r="EVB5" s="117"/>
      <c r="EVC5" s="117"/>
      <c r="EVD5" s="117"/>
      <c r="EVE5" s="117"/>
      <c r="EVF5" s="117"/>
      <c r="EVG5" s="117"/>
      <c r="EVH5" s="117"/>
      <c r="EVI5" s="117"/>
      <c r="EVJ5" s="117"/>
      <c r="EVK5" s="117"/>
      <c r="EVL5" s="117"/>
      <c r="EVM5" s="117"/>
      <c r="EVN5" s="117"/>
      <c r="EVO5" s="117"/>
      <c r="EVP5" s="117"/>
      <c r="EVQ5" s="117"/>
      <c r="EVR5" s="117"/>
      <c r="EVS5" s="117"/>
      <c r="EVT5" s="117"/>
      <c r="EVU5" s="117"/>
      <c r="EVV5" s="117"/>
      <c r="EVW5" s="117"/>
      <c r="EVX5" s="117"/>
      <c r="EVY5" s="117"/>
      <c r="EVZ5" s="117"/>
      <c r="EWA5" s="117"/>
      <c r="EWB5" s="117"/>
      <c r="EWC5" s="117"/>
      <c r="EWD5" s="117"/>
      <c r="EWE5" s="117"/>
      <c r="EWF5" s="117"/>
      <c r="EWG5" s="117"/>
      <c r="EWH5" s="117"/>
      <c r="EWI5" s="117"/>
      <c r="EWJ5" s="117"/>
      <c r="EWK5" s="117"/>
      <c r="EWL5" s="117"/>
      <c r="EWM5" s="117"/>
      <c r="EWN5" s="117"/>
      <c r="EWO5" s="117"/>
      <c r="EWP5" s="117"/>
      <c r="EWQ5" s="117"/>
      <c r="EWR5" s="117"/>
      <c r="EWS5" s="117"/>
      <c r="EWT5" s="117"/>
      <c r="EWU5" s="117"/>
      <c r="EWV5" s="117"/>
      <c r="EWW5" s="117"/>
      <c r="EWX5" s="117"/>
      <c r="EWY5" s="117"/>
      <c r="EWZ5" s="117"/>
      <c r="EXA5" s="117"/>
      <c r="EXB5" s="117"/>
      <c r="EXC5" s="117"/>
      <c r="EXD5" s="117"/>
      <c r="EXE5" s="117"/>
      <c r="EXF5" s="117"/>
      <c r="EXG5" s="117"/>
      <c r="EXH5" s="117"/>
      <c r="EXI5" s="117"/>
      <c r="EXJ5" s="117"/>
      <c r="EXK5" s="117"/>
      <c r="EXL5" s="117"/>
      <c r="EXM5" s="117"/>
      <c r="EXN5" s="117"/>
      <c r="EXO5" s="117"/>
      <c r="EXP5" s="117"/>
      <c r="EXQ5" s="117"/>
      <c r="EXR5" s="117"/>
      <c r="EXS5" s="117"/>
      <c r="EXT5" s="117"/>
      <c r="EXU5" s="117"/>
      <c r="EXV5" s="117"/>
      <c r="EXW5" s="117"/>
      <c r="EXX5" s="117"/>
      <c r="EXY5" s="117"/>
      <c r="EXZ5" s="117"/>
      <c r="EYA5" s="117"/>
      <c r="EYB5" s="117"/>
      <c r="EYC5" s="117"/>
      <c r="EYD5" s="117"/>
      <c r="EYE5" s="117"/>
      <c r="EYF5" s="117"/>
      <c r="EYG5" s="117"/>
      <c r="EYH5" s="117"/>
      <c r="EYI5" s="117"/>
      <c r="EYJ5" s="117"/>
      <c r="EYK5" s="117"/>
      <c r="EYL5" s="117"/>
      <c r="EYM5" s="117"/>
      <c r="EYN5" s="117"/>
      <c r="EYO5" s="117"/>
      <c r="EYP5" s="117"/>
      <c r="EYQ5" s="117"/>
      <c r="EYR5" s="117"/>
      <c r="EYS5" s="117"/>
      <c r="EYT5" s="117"/>
      <c r="EYU5" s="117"/>
      <c r="EYV5" s="117"/>
      <c r="EYW5" s="117"/>
      <c r="EYX5" s="117"/>
      <c r="EYY5" s="117"/>
      <c r="EYZ5" s="117"/>
      <c r="EZA5" s="117"/>
      <c r="EZB5" s="117"/>
      <c r="EZC5" s="117"/>
      <c r="EZD5" s="117"/>
      <c r="EZE5" s="117"/>
      <c r="EZF5" s="117"/>
      <c r="EZG5" s="117"/>
      <c r="EZH5" s="117"/>
      <c r="EZI5" s="117"/>
      <c r="EZJ5" s="117"/>
      <c r="EZK5" s="117"/>
      <c r="EZL5" s="117"/>
      <c r="EZM5" s="117"/>
      <c r="EZN5" s="117"/>
      <c r="EZO5" s="117"/>
      <c r="EZP5" s="117"/>
      <c r="EZQ5" s="117"/>
      <c r="EZR5" s="117"/>
      <c r="EZS5" s="117"/>
      <c r="EZT5" s="117"/>
      <c r="EZU5" s="117"/>
      <c r="EZV5" s="117"/>
      <c r="EZW5" s="117"/>
      <c r="EZX5" s="117"/>
      <c r="EZY5" s="117"/>
      <c r="EZZ5" s="117"/>
      <c r="FAA5" s="117"/>
      <c r="FAB5" s="117"/>
      <c r="FAC5" s="117"/>
      <c r="FAD5" s="117"/>
      <c r="FAE5" s="117"/>
      <c r="FAF5" s="117"/>
      <c r="FAG5" s="117"/>
      <c r="FAH5" s="117"/>
      <c r="FAI5" s="117"/>
      <c r="FAJ5" s="117"/>
      <c r="FAK5" s="117"/>
      <c r="FAL5" s="117"/>
      <c r="FAM5" s="117"/>
      <c r="FAN5" s="117"/>
      <c r="FAO5" s="117"/>
      <c r="FAP5" s="117"/>
      <c r="FAQ5" s="117"/>
      <c r="FAR5" s="117"/>
      <c r="FAS5" s="117"/>
      <c r="FAT5" s="117"/>
      <c r="FAU5" s="117"/>
      <c r="FAV5" s="117"/>
      <c r="FAW5" s="117"/>
      <c r="FAX5" s="117"/>
      <c r="FAY5" s="117"/>
      <c r="FAZ5" s="117"/>
      <c r="FBA5" s="117"/>
      <c r="FBB5" s="117"/>
      <c r="FBC5" s="117"/>
      <c r="FBD5" s="117"/>
      <c r="FBE5" s="117"/>
      <c r="FBF5" s="117"/>
      <c r="FBG5" s="117"/>
      <c r="FBH5" s="117"/>
      <c r="FBI5" s="117"/>
      <c r="FBJ5" s="117"/>
      <c r="FBK5" s="117"/>
      <c r="FBL5" s="117"/>
      <c r="FBM5" s="117"/>
      <c r="FBN5" s="117"/>
      <c r="FBO5" s="117"/>
      <c r="FBP5" s="117"/>
      <c r="FBQ5" s="117"/>
      <c r="FBR5" s="117"/>
      <c r="FBS5" s="117"/>
      <c r="FBT5" s="117"/>
      <c r="FBU5" s="117"/>
      <c r="FBV5" s="117"/>
      <c r="FBW5" s="117"/>
      <c r="FBX5" s="117"/>
      <c r="FBY5" s="117"/>
      <c r="FBZ5" s="117"/>
      <c r="FCA5" s="117"/>
      <c r="FCB5" s="117"/>
      <c r="FCC5" s="117"/>
      <c r="FCD5" s="117"/>
      <c r="FCE5" s="117"/>
      <c r="FCF5" s="117"/>
      <c r="FCG5" s="117"/>
      <c r="FCH5" s="117"/>
      <c r="FCI5" s="117"/>
      <c r="FCJ5" s="117"/>
      <c r="FCK5" s="117"/>
      <c r="FCL5" s="117"/>
      <c r="FCM5" s="117"/>
      <c r="FCN5" s="117"/>
      <c r="FCO5" s="117"/>
      <c r="FCP5" s="117"/>
      <c r="FCQ5" s="117"/>
      <c r="FCR5" s="117"/>
      <c r="FCS5" s="117"/>
      <c r="FCT5" s="117"/>
      <c r="FCU5" s="117"/>
      <c r="FCV5" s="117"/>
      <c r="FCW5" s="117"/>
      <c r="FCX5" s="117"/>
      <c r="FCY5" s="117"/>
      <c r="FCZ5" s="117"/>
      <c r="FDA5" s="117"/>
      <c r="FDB5" s="117"/>
      <c r="FDC5" s="117"/>
      <c r="FDD5" s="117"/>
      <c r="FDE5" s="117"/>
      <c r="FDF5" s="117"/>
      <c r="FDG5" s="117"/>
      <c r="FDH5" s="117"/>
      <c r="FDI5" s="117"/>
      <c r="FDJ5" s="117"/>
      <c r="FDK5" s="117"/>
      <c r="FDL5" s="117"/>
      <c r="FDM5" s="117"/>
      <c r="FDN5" s="117"/>
      <c r="FDO5" s="117"/>
      <c r="FDP5" s="117"/>
      <c r="FDQ5" s="117"/>
      <c r="FDR5" s="117"/>
      <c r="FDS5" s="117"/>
      <c r="FDT5" s="117"/>
      <c r="FDU5" s="117"/>
      <c r="FDV5" s="117"/>
      <c r="FDW5" s="117"/>
      <c r="FDX5" s="117"/>
      <c r="FDY5" s="117"/>
      <c r="FDZ5" s="117"/>
      <c r="FEA5" s="117"/>
      <c r="FEB5" s="117"/>
      <c r="FEC5" s="117"/>
      <c r="FED5" s="117"/>
      <c r="FEE5" s="117"/>
      <c r="FEF5" s="117"/>
      <c r="FEG5" s="117"/>
      <c r="FEH5" s="117"/>
      <c r="FEI5" s="117"/>
      <c r="FEJ5" s="117"/>
      <c r="FEK5" s="117"/>
      <c r="FEL5" s="117"/>
      <c r="FEM5" s="117"/>
      <c r="FEN5" s="117"/>
      <c r="FEO5" s="117"/>
      <c r="FEP5" s="117"/>
      <c r="FEQ5" s="117"/>
      <c r="FER5" s="117"/>
      <c r="FES5" s="117"/>
      <c r="FET5" s="117"/>
      <c r="FEU5" s="117"/>
      <c r="FEV5" s="117"/>
      <c r="FEW5" s="117"/>
      <c r="FEX5" s="117"/>
      <c r="FEY5" s="117"/>
      <c r="FEZ5" s="117"/>
      <c r="FFA5" s="117"/>
      <c r="FFB5" s="117"/>
      <c r="FFC5" s="117"/>
      <c r="FFD5" s="117"/>
      <c r="FFE5" s="117"/>
      <c r="FFF5" s="117"/>
      <c r="FFG5" s="117"/>
      <c r="FFH5" s="117"/>
      <c r="FFI5" s="117"/>
      <c r="FFJ5" s="117"/>
      <c r="FFK5" s="117"/>
      <c r="FFL5" s="117"/>
      <c r="FFM5" s="117"/>
      <c r="FFN5" s="117"/>
      <c r="FFO5" s="117"/>
      <c r="FFP5" s="117"/>
      <c r="FFQ5" s="117"/>
      <c r="FFR5" s="117"/>
      <c r="FFS5" s="117"/>
      <c r="FFT5" s="117"/>
      <c r="FFU5" s="117"/>
      <c r="FFV5" s="117"/>
      <c r="FFW5" s="117"/>
      <c r="FFX5" s="117"/>
      <c r="FFY5" s="117"/>
      <c r="FFZ5" s="117"/>
      <c r="FGA5" s="117"/>
      <c r="FGB5" s="117"/>
      <c r="FGC5" s="117"/>
      <c r="FGD5" s="117"/>
      <c r="FGE5" s="117"/>
      <c r="FGF5" s="117"/>
      <c r="FGG5" s="117"/>
      <c r="FGH5" s="117"/>
      <c r="FGI5" s="117"/>
      <c r="FGJ5" s="117"/>
      <c r="FGK5" s="117"/>
      <c r="FGL5" s="117"/>
      <c r="FGM5" s="117"/>
      <c r="FGN5" s="117"/>
      <c r="FGO5" s="117"/>
      <c r="FGP5" s="117"/>
      <c r="FGQ5" s="117"/>
      <c r="FGR5" s="117"/>
      <c r="FGS5" s="117"/>
      <c r="FGT5" s="117"/>
      <c r="FGU5" s="117"/>
      <c r="FGV5" s="117"/>
      <c r="FGW5" s="117"/>
      <c r="FGX5" s="117"/>
      <c r="FGY5" s="117"/>
      <c r="FGZ5" s="117"/>
      <c r="FHA5" s="117"/>
      <c r="FHB5" s="117"/>
      <c r="FHC5" s="117"/>
      <c r="FHD5" s="117"/>
      <c r="FHE5" s="117"/>
      <c r="FHF5" s="117"/>
      <c r="FHG5" s="117"/>
      <c r="FHH5" s="117"/>
      <c r="FHI5" s="117"/>
      <c r="FHJ5" s="117"/>
      <c r="FHK5" s="117"/>
      <c r="FHL5" s="117"/>
      <c r="FHM5" s="117"/>
      <c r="FHN5" s="117"/>
      <c r="FHO5" s="117"/>
      <c r="FHP5" s="117"/>
      <c r="FHQ5" s="117"/>
      <c r="FHR5" s="117"/>
      <c r="FHS5" s="117"/>
      <c r="FHT5" s="117"/>
      <c r="FHU5" s="117"/>
      <c r="FHV5" s="117"/>
      <c r="FHW5" s="117"/>
      <c r="FHX5" s="117"/>
      <c r="FHY5" s="117"/>
      <c r="FHZ5" s="117"/>
      <c r="FIA5" s="117"/>
      <c r="FIB5" s="117"/>
      <c r="FIC5" s="117"/>
      <c r="FID5" s="117"/>
      <c r="FIE5" s="117"/>
      <c r="FIF5" s="117"/>
      <c r="FIG5" s="117"/>
      <c r="FIH5" s="117"/>
      <c r="FII5" s="117"/>
      <c r="FIJ5" s="117"/>
      <c r="FIK5" s="117"/>
      <c r="FIL5" s="117"/>
      <c r="FIM5" s="117"/>
      <c r="FIN5" s="117"/>
      <c r="FIO5" s="117"/>
      <c r="FIP5" s="117"/>
      <c r="FIQ5" s="117"/>
      <c r="FIR5" s="117"/>
      <c r="FIS5" s="117"/>
      <c r="FIT5" s="117"/>
      <c r="FIU5" s="117"/>
      <c r="FIV5" s="117"/>
      <c r="FIW5" s="117"/>
      <c r="FIX5" s="117"/>
      <c r="FIY5" s="117"/>
      <c r="FIZ5" s="117"/>
      <c r="FJA5" s="117"/>
      <c r="FJB5" s="117"/>
      <c r="FJC5" s="117"/>
      <c r="FJD5" s="117"/>
      <c r="FJE5" s="117"/>
      <c r="FJF5" s="117"/>
      <c r="FJG5" s="117"/>
      <c r="FJH5" s="117"/>
      <c r="FJI5" s="117"/>
      <c r="FJJ5" s="117"/>
      <c r="FJK5" s="117"/>
      <c r="FJL5" s="117"/>
      <c r="FJM5" s="117"/>
      <c r="FJN5" s="117"/>
      <c r="FJO5" s="117"/>
      <c r="FJP5" s="117"/>
      <c r="FJQ5" s="117"/>
      <c r="FJR5" s="117"/>
      <c r="FJS5" s="117"/>
      <c r="FJT5" s="117"/>
      <c r="FJU5" s="117"/>
      <c r="FJV5" s="117"/>
      <c r="FJW5" s="117"/>
      <c r="FJX5" s="117"/>
      <c r="FJY5" s="117"/>
      <c r="FJZ5" s="117"/>
      <c r="FKA5" s="117"/>
      <c r="FKB5" s="117"/>
      <c r="FKC5" s="117"/>
      <c r="FKD5" s="117"/>
      <c r="FKE5" s="117"/>
      <c r="FKF5" s="117"/>
      <c r="FKG5" s="117"/>
      <c r="FKH5" s="117"/>
      <c r="FKI5" s="117"/>
      <c r="FKJ5" s="117"/>
      <c r="FKK5" s="117"/>
      <c r="FKL5" s="117"/>
      <c r="FKM5" s="117"/>
      <c r="FKN5" s="117"/>
      <c r="FKO5" s="117"/>
      <c r="FKP5" s="117"/>
      <c r="FKQ5" s="117"/>
      <c r="FKR5" s="117"/>
      <c r="FKS5" s="117"/>
      <c r="FKT5" s="117"/>
      <c r="FKU5" s="117"/>
      <c r="FKV5" s="117"/>
      <c r="FKW5" s="117"/>
      <c r="FKX5" s="117"/>
      <c r="FKY5" s="117"/>
      <c r="FKZ5" s="117"/>
      <c r="FLA5" s="117"/>
      <c r="FLB5" s="117"/>
      <c r="FLC5" s="117"/>
      <c r="FLD5" s="117"/>
      <c r="FLE5" s="117"/>
      <c r="FLF5" s="117"/>
      <c r="FLG5" s="117"/>
      <c r="FLH5" s="117"/>
      <c r="FLI5" s="117"/>
      <c r="FLJ5" s="117"/>
      <c r="FLK5" s="117"/>
      <c r="FLL5" s="117"/>
      <c r="FLM5" s="117"/>
      <c r="FLN5" s="117"/>
      <c r="FLO5" s="117"/>
      <c r="FLP5" s="117"/>
      <c r="FLQ5" s="117"/>
      <c r="FLR5" s="117"/>
      <c r="FLS5" s="117"/>
      <c r="FLT5" s="117"/>
      <c r="FLU5" s="117"/>
      <c r="FLV5" s="117"/>
      <c r="FLW5" s="117"/>
      <c r="FLX5" s="117"/>
      <c r="FLY5" s="117"/>
      <c r="FLZ5" s="117"/>
      <c r="FMA5" s="117"/>
      <c r="FMB5" s="117"/>
      <c r="FMC5" s="117"/>
      <c r="FMD5" s="117"/>
      <c r="FME5" s="117"/>
      <c r="FMF5" s="117"/>
      <c r="FMG5" s="117"/>
      <c r="FMH5" s="117"/>
      <c r="FMI5" s="117"/>
      <c r="FMJ5" s="117"/>
      <c r="FMK5" s="117"/>
      <c r="FML5" s="117"/>
      <c r="FMM5" s="117"/>
      <c r="FMN5" s="117"/>
      <c r="FMO5" s="117"/>
      <c r="FMP5" s="117"/>
      <c r="FMQ5" s="117"/>
      <c r="FMR5" s="117"/>
      <c r="FMS5" s="117"/>
      <c r="FMT5" s="117"/>
      <c r="FMU5" s="117"/>
      <c r="FMV5" s="117"/>
      <c r="FMW5" s="117"/>
      <c r="FMX5" s="117"/>
      <c r="FMY5" s="117"/>
      <c r="FMZ5" s="117"/>
      <c r="FNA5" s="117"/>
      <c r="FNB5" s="117"/>
      <c r="FNC5" s="117"/>
      <c r="FND5" s="117"/>
      <c r="FNE5" s="117"/>
      <c r="FNF5" s="117"/>
      <c r="FNG5" s="117"/>
      <c r="FNH5" s="117"/>
      <c r="FNI5" s="117"/>
      <c r="FNJ5" s="117"/>
      <c r="FNK5" s="117"/>
      <c r="FNL5" s="117"/>
      <c r="FNM5" s="117"/>
      <c r="FNN5" s="117"/>
      <c r="FNO5" s="117"/>
      <c r="FNP5" s="117"/>
      <c r="FNQ5" s="117"/>
      <c r="FNR5" s="117"/>
      <c r="FNS5" s="117"/>
      <c r="FNT5" s="117"/>
      <c r="FNU5" s="117"/>
      <c r="FNV5" s="117"/>
      <c r="FNW5" s="117"/>
      <c r="FNX5" s="117"/>
      <c r="FNY5" s="117"/>
      <c r="FNZ5" s="117"/>
      <c r="FOA5" s="117"/>
      <c r="FOB5" s="117"/>
      <c r="FOC5" s="117"/>
      <c r="FOD5" s="117"/>
      <c r="FOE5" s="117"/>
      <c r="FOF5" s="117"/>
      <c r="FOG5" s="117"/>
      <c r="FOH5" s="117"/>
      <c r="FOI5" s="117"/>
      <c r="FOJ5" s="117"/>
      <c r="FOK5" s="117"/>
      <c r="FOL5" s="117"/>
      <c r="FOM5" s="117"/>
      <c r="FON5" s="117"/>
      <c r="FOO5" s="117"/>
      <c r="FOP5" s="117"/>
      <c r="FOQ5" s="117"/>
      <c r="FOR5" s="117"/>
      <c r="FOS5" s="117"/>
      <c r="FOT5" s="117"/>
      <c r="FOU5" s="117"/>
      <c r="FOV5" s="117"/>
      <c r="FOW5" s="117"/>
      <c r="FOX5" s="117"/>
      <c r="FOY5" s="117"/>
      <c r="FOZ5" s="117"/>
      <c r="FPA5" s="117"/>
      <c r="FPB5" s="117"/>
      <c r="FPC5" s="117"/>
      <c r="FPD5" s="117"/>
      <c r="FPE5" s="117"/>
      <c r="FPF5" s="117"/>
      <c r="FPG5" s="117"/>
      <c r="FPH5" s="117"/>
      <c r="FPI5" s="117"/>
      <c r="FPJ5" s="117"/>
      <c r="FPK5" s="117"/>
      <c r="FPL5" s="117"/>
      <c r="FPM5" s="117"/>
      <c r="FPN5" s="117"/>
      <c r="FPO5" s="117"/>
      <c r="FPP5" s="117"/>
      <c r="FPQ5" s="117"/>
      <c r="FPR5" s="117"/>
      <c r="FPS5" s="117"/>
      <c r="FPT5" s="117"/>
      <c r="FPU5" s="117"/>
      <c r="FPV5" s="117"/>
      <c r="FPW5" s="117"/>
      <c r="FPX5" s="117"/>
      <c r="FPY5" s="117"/>
      <c r="FPZ5" s="117"/>
      <c r="FQA5" s="117"/>
      <c r="FQB5" s="117"/>
      <c r="FQC5" s="117"/>
      <c r="FQD5" s="117"/>
      <c r="FQE5" s="117"/>
      <c r="FQF5" s="117"/>
      <c r="FQG5" s="117"/>
      <c r="FQH5" s="117"/>
      <c r="FQI5" s="117"/>
      <c r="FQJ5" s="117"/>
      <c r="FQK5" s="117"/>
      <c r="FQL5" s="117"/>
      <c r="FQM5" s="117"/>
      <c r="FQN5" s="117"/>
      <c r="FQO5" s="117"/>
      <c r="FQP5" s="117"/>
      <c r="FQQ5" s="117"/>
      <c r="FQR5" s="117"/>
      <c r="FQS5" s="117"/>
      <c r="FQT5" s="117"/>
      <c r="FQU5" s="117"/>
      <c r="FQV5" s="117"/>
      <c r="FQW5" s="117"/>
      <c r="FQX5" s="117"/>
      <c r="FQY5" s="117"/>
      <c r="FQZ5" s="117"/>
      <c r="FRA5" s="117"/>
      <c r="FRB5" s="117"/>
      <c r="FRC5" s="117"/>
      <c r="FRD5" s="117"/>
      <c r="FRE5" s="117"/>
      <c r="FRF5" s="117"/>
      <c r="FRG5" s="117"/>
      <c r="FRH5" s="117"/>
      <c r="FRI5" s="117"/>
      <c r="FRJ5" s="117"/>
      <c r="FRK5" s="117"/>
      <c r="FRL5" s="117"/>
      <c r="FRM5" s="117"/>
      <c r="FRN5" s="117"/>
      <c r="FRO5" s="117"/>
      <c r="FRP5" s="117"/>
      <c r="FRQ5" s="117"/>
      <c r="FRR5" s="117"/>
      <c r="FRS5" s="117"/>
      <c r="FRT5" s="117"/>
      <c r="FRU5" s="117"/>
      <c r="FRV5" s="117"/>
      <c r="FRW5" s="117"/>
      <c r="FRX5" s="117"/>
      <c r="FRY5" s="117"/>
      <c r="FRZ5" s="117"/>
      <c r="FSA5" s="117"/>
      <c r="FSB5" s="117"/>
      <c r="FSC5" s="117"/>
      <c r="FSD5" s="117"/>
      <c r="FSE5" s="117"/>
      <c r="FSF5" s="117"/>
      <c r="FSG5" s="117"/>
      <c r="FSH5" s="117"/>
      <c r="FSI5" s="117"/>
      <c r="FSJ5" s="117"/>
      <c r="FSK5" s="117"/>
      <c r="FSL5" s="117"/>
      <c r="FSM5" s="117"/>
      <c r="FSN5" s="117"/>
      <c r="FSO5" s="117"/>
      <c r="FSP5" s="117"/>
      <c r="FSQ5" s="117"/>
      <c r="FSR5" s="117"/>
      <c r="FSS5" s="117"/>
      <c r="FST5" s="117"/>
      <c r="FSU5" s="117"/>
      <c r="FSV5" s="117"/>
      <c r="FSW5" s="117"/>
      <c r="FSX5" s="117"/>
      <c r="FSY5" s="117"/>
      <c r="FSZ5" s="117"/>
      <c r="FTA5" s="117"/>
      <c r="FTB5" s="117"/>
      <c r="FTC5" s="117"/>
      <c r="FTD5" s="117"/>
      <c r="FTE5" s="117"/>
      <c r="FTF5" s="117"/>
      <c r="FTG5" s="117"/>
      <c r="FTH5" s="117"/>
      <c r="FTI5" s="117"/>
      <c r="FTJ5" s="117"/>
      <c r="FTK5" s="117"/>
      <c r="FTL5" s="117"/>
      <c r="FTM5" s="117"/>
      <c r="FTN5" s="117"/>
      <c r="FTO5" s="117"/>
      <c r="FTP5" s="117"/>
      <c r="FTQ5" s="117"/>
      <c r="FTR5" s="117"/>
      <c r="FTS5" s="117"/>
      <c r="FTT5" s="117"/>
      <c r="FTU5" s="117"/>
      <c r="FTV5" s="117"/>
      <c r="FTW5" s="117"/>
      <c r="FTX5" s="117"/>
      <c r="FTY5" s="117"/>
      <c r="FTZ5" s="117"/>
      <c r="FUA5" s="117"/>
      <c r="FUB5" s="117"/>
      <c r="FUC5" s="117"/>
      <c r="FUD5" s="117"/>
      <c r="FUE5" s="117"/>
      <c r="FUF5" s="117"/>
      <c r="FUG5" s="117"/>
      <c r="FUH5" s="117"/>
      <c r="FUI5" s="117"/>
      <c r="FUJ5" s="117"/>
      <c r="FUK5" s="117"/>
      <c r="FUL5" s="117"/>
      <c r="FUM5" s="117"/>
      <c r="FUN5" s="117"/>
      <c r="FUO5" s="117"/>
      <c r="FUP5" s="117"/>
      <c r="FUQ5" s="117"/>
      <c r="FUR5" s="117"/>
      <c r="FUS5" s="117"/>
      <c r="FUT5" s="117"/>
      <c r="FUU5" s="117"/>
      <c r="FUV5" s="117"/>
      <c r="FUW5" s="117"/>
      <c r="FUX5" s="117"/>
      <c r="FUY5" s="117"/>
      <c r="FUZ5" s="117"/>
      <c r="FVA5" s="117"/>
      <c r="FVB5" s="117"/>
      <c r="FVC5" s="117"/>
      <c r="FVD5" s="117"/>
      <c r="FVE5" s="117"/>
      <c r="FVF5" s="117"/>
      <c r="FVG5" s="117"/>
      <c r="FVH5" s="117"/>
      <c r="FVI5" s="117"/>
      <c r="FVJ5" s="117"/>
      <c r="FVK5" s="117"/>
      <c r="FVL5" s="117"/>
      <c r="FVM5" s="117"/>
      <c r="FVN5" s="117"/>
      <c r="FVO5" s="117"/>
      <c r="FVP5" s="117"/>
      <c r="FVQ5" s="117"/>
      <c r="FVR5" s="117"/>
      <c r="FVS5" s="117"/>
      <c r="FVT5" s="117"/>
      <c r="FVU5" s="117"/>
      <c r="FVV5" s="117"/>
      <c r="FVW5" s="117"/>
      <c r="FVX5" s="117"/>
      <c r="FVY5" s="117"/>
      <c r="FVZ5" s="117"/>
      <c r="FWA5" s="117"/>
      <c r="FWB5" s="117"/>
      <c r="FWC5" s="117"/>
      <c r="FWD5" s="117"/>
      <c r="FWE5" s="117"/>
      <c r="FWF5" s="117"/>
      <c r="FWG5" s="117"/>
      <c r="FWH5" s="117"/>
      <c r="FWI5" s="117"/>
      <c r="FWJ5" s="117"/>
      <c r="FWK5" s="117"/>
      <c r="FWL5" s="117"/>
      <c r="FWM5" s="117"/>
      <c r="FWN5" s="117"/>
      <c r="FWO5" s="117"/>
      <c r="FWP5" s="117"/>
      <c r="FWQ5" s="117"/>
      <c r="FWR5" s="117"/>
      <c r="FWS5" s="117"/>
      <c r="FWT5" s="117"/>
      <c r="FWU5" s="117"/>
      <c r="FWV5" s="117"/>
      <c r="FWW5" s="117"/>
      <c r="FWX5" s="117"/>
      <c r="FWY5" s="117"/>
      <c r="FWZ5" s="117"/>
      <c r="FXA5" s="117"/>
      <c r="FXB5" s="117"/>
      <c r="FXC5" s="117"/>
      <c r="FXD5" s="117"/>
      <c r="FXE5" s="117"/>
      <c r="FXF5" s="117"/>
      <c r="FXG5" s="117"/>
      <c r="FXH5" s="117"/>
      <c r="FXI5" s="117"/>
      <c r="FXJ5" s="117"/>
      <c r="FXK5" s="117"/>
      <c r="FXL5" s="117"/>
      <c r="FXM5" s="117"/>
      <c r="FXN5" s="117"/>
      <c r="FXO5" s="117"/>
      <c r="FXP5" s="117"/>
      <c r="FXQ5" s="117"/>
      <c r="FXR5" s="117"/>
      <c r="FXS5" s="117"/>
      <c r="FXT5" s="117"/>
      <c r="FXU5" s="117"/>
      <c r="FXV5" s="117"/>
      <c r="FXW5" s="117"/>
      <c r="FXX5" s="117"/>
      <c r="FXY5" s="117"/>
      <c r="FXZ5" s="117"/>
      <c r="FYA5" s="117"/>
      <c r="FYB5" s="117"/>
      <c r="FYC5" s="117"/>
      <c r="FYD5" s="117"/>
      <c r="FYE5" s="117"/>
      <c r="FYF5" s="117"/>
      <c r="FYG5" s="117"/>
      <c r="FYH5" s="117"/>
      <c r="FYI5" s="117"/>
      <c r="FYJ5" s="117"/>
      <c r="FYK5" s="117"/>
      <c r="FYL5" s="117"/>
      <c r="FYM5" s="117"/>
      <c r="FYN5" s="117"/>
      <c r="FYO5" s="117"/>
      <c r="FYP5" s="117"/>
      <c r="FYQ5" s="117"/>
      <c r="FYR5" s="117"/>
      <c r="FYS5" s="117"/>
      <c r="FYT5" s="117"/>
      <c r="FYU5" s="117"/>
      <c r="FYV5" s="117"/>
      <c r="FYW5" s="117"/>
      <c r="FYX5" s="117"/>
      <c r="FYY5" s="117"/>
      <c r="FYZ5" s="117"/>
      <c r="FZA5" s="117"/>
      <c r="FZB5" s="117"/>
      <c r="FZC5" s="117"/>
      <c r="FZD5" s="117"/>
      <c r="FZE5" s="117"/>
      <c r="FZF5" s="117"/>
      <c r="FZG5" s="117"/>
      <c r="FZH5" s="117"/>
      <c r="FZI5" s="117"/>
      <c r="FZJ5" s="117"/>
      <c r="FZK5" s="117"/>
      <c r="FZL5" s="117"/>
      <c r="FZM5" s="117"/>
      <c r="FZN5" s="117"/>
      <c r="FZO5" s="117"/>
      <c r="FZP5" s="117"/>
      <c r="FZQ5" s="117"/>
      <c r="FZR5" s="117"/>
      <c r="FZS5" s="117"/>
      <c r="FZT5" s="117"/>
      <c r="FZU5" s="117"/>
      <c r="FZV5" s="117"/>
      <c r="FZW5" s="117"/>
      <c r="FZX5" s="117"/>
      <c r="FZY5" s="117"/>
      <c r="FZZ5" s="117"/>
      <c r="GAA5" s="117"/>
      <c r="GAB5" s="117"/>
      <c r="GAC5" s="117"/>
      <c r="GAD5" s="117"/>
      <c r="GAE5" s="117"/>
      <c r="GAF5" s="117"/>
      <c r="GAG5" s="117"/>
      <c r="GAH5" s="117"/>
      <c r="GAI5" s="117"/>
      <c r="GAJ5" s="117"/>
      <c r="GAK5" s="117"/>
      <c r="GAL5" s="117"/>
      <c r="GAM5" s="117"/>
      <c r="GAN5" s="117"/>
      <c r="GAO5" s="117"/>
      <c r="GAP5" s="117"/>
      <c r="GAQ5" s="117"/>
      <c r="GAR5" s="117"/>
      <c r="GAS5" s="117"/>
      <c r="GAT5" s="117"/>
      <c r="GAU5" s="117"/>
      <c r="GAV5" s="117"/>
      <c r="GAW5" s="117"/>
      <c r="GAX5" s="117"/>
      <c r="GAY5" s="117"/>
      <c r="GAZ5" s="117"/>
      <c r="GBA5" s="117"/>
      <c r="GBB5" s="117"/>
      <c r="GBC5" s="117"/>
      <c r="GBD5" s="117"/>
      <c r="GBE5" s="117"/>
      <c r="GBF5" s="117"/>
      <c r="GBG5" s="117"/>
      <c r="GBH5" s="117"/>
      <c r="GBI5" s="117"/>
      <c r="GBJ5" s="117"/>
      <c r="GBK5" s="117"/>
      <c r="GBL5" s="117"/>
      <c r="GBM5" s="117"/>
      <c r="GBN5" s="117"/>
      <c r="GBO5" s="117"/>
      <c r="GBP5" s="117"/>
      <c r="GBQ5" s="117"/>
      <c r="GBR5" s="117"/>
      <c r="GBS5" s="117"/>
      <c r="GBT5" s="117"/>
      <c r="GBU5" s="117"/>
      <c r="GBV5" s="117"/>
      <c r="GBW5" s="117"/>
      <c r="GBX5" s="117"/>
      <c r="GBY5" s="117"/>
      <c r="GBZ5" s="117"/>
      <c r="GCA5" s="117"/>
      <c r="GCB5" s="117"/>
      <c r="GCC5" s="117"/>
      <c r="GCD5" s="117"/>
      <c r="GCE5" s="117"/>
      <c r="GCF5" s="117"/>
      <c r="GCG5" s="117"/>
      <c r="GCH5" s="117"/>
      <c r="GCI5" s="117"/>
      <c r="GCJ5" s="117"/>
      <c r="GCK5" s="117"/>
      <c r="GCL5" s="117"/>
      <c r="GCM5" s="117"/>
      <c r="GCN5" s="117"/>
      <c r="GCO5" s="117"/>
      <c r="GCP5" s="117"/>
      <c r="GCQ5" s="117"/>
      <c r="GCR5" s="117"/>
      <c r="GCS5" s="117"/>
      <c r="GCT5" s="117"/>
      <c r="GCU5" s="117"/>
      <c r="GCV5" s="117"/>
      <c r="GCW5" s="117"/>
      <c r="GCX5" s="117"/>
      <c r="GCY5" s="117"/>
      <c r="GCZ5" s="117"/>
      <c r="GDA5" s="117"/>
      <c r="GDB5" s="117"/>
      <c r="GDC5" s="117"/>
      <c r="GDD5" s="117"/>
      <c r="GDE5" s="117"/>
      <c r="GDF5" s="117"/>
      <c r="GDG5" s="117"/>
      <c r="GDH5" s="117"/>
      <c r="GDI5" s="117"/>
      <c r="GDJ5" s="117"/>
      <c r="GDK5" s="117"/>
      <c r="GDL5" s="117"/>
      <c r="GDM5" s="117"/>
      <c r="GDN5" s="117"/>
      <c r="GDO5" s="117"/>
      <c r="GDP5" s="117"/>
      <c r="GDQ5" s="117"/>
      <c r="GDR5" s="117"/>
      <c r="GDS5" s="117"/>
      <c r="GDT5" s="117"/>
      <c r="GDU5" s="117"/>
      <c r="GDV5" s="117"/>
      <c r="GDW5" s="117"/>
      <c r="GDX5" s="117"/>
      <c r="GDY5" s="117"/>
      <c r="GDZ5" s="117"/>
      <c r="GEA5" s="117"/>
      <c r="GEB5" s="117"/>
      <c r="GEC5" s="117"/>
      <c r="GED5" s="117"/>
      <c r="GEE5" s="117"/>
      <c r="GEF5" s="117"/>
      <c r="GEG5" s="117"/>
      <c r="GEH5" s="117"/>
      <c r="GEI5" s="117"/>
      <c r="GEJ5" s="117"/>
      <c r="GEK5" s="117"/>
      <c r="GEL5" s="117"/>
      <c r="GEM5" s="117"/>
      <c r="GEN5" s="117"/>
      <c r="GEO5" s="117"/>
      <c r="GEP5" s="117"/>
      <c r="GEQ5" s="117"/>
      <c r="GER5" s="117"/>
      <c r="GES5" s="117"/>
      <c r="GET5" s="117"/>
      <c r="GEU5" s="117"/>
      <c r="GEV5" s="117"/>
      <c r="GEW5" s="117"/>
      <c r="GEX5" s="117"/>
      <c r="GEY5" s="117"/>
      <c r="GEZ5" s="117"/>
      <c r="GFA5" s="117"/>
      <c r="GFB5" s="117"/>
      <c r="GFC5" s="117"/>
      <c r="GFD5" s="117"/>
      <c r="GFE5" s="117"/>
      <c r="GFF5" s="117"/>
      <c r="GFG5" s="117"/>
      <c r="GFH5" s="117"/>
      <c r="GFI5" s="117"/>
      <c r="GFJ5" s="117"/>
      <c r="GFK5" s="117"/>
      <c r="GFL5" s="117"/>
      <c r="GFM5" s="117"/>
      <c r="GFN5" s="117"/>
      <c r="GFO5" s="117"/>
      <c r="GFP5" s="117"/>
      <c r="GFQ5" s="117"/>
      <c r="GFR5" s="117"/>
      <c r="GFS5" s="117"/>
      <c r="GFT5" s="117"/>
      <c r="GFU5" s="117"/>
      <c r="GFV5" s="117"/>
      <c r="GFW5" s="117"/>
      <c r="GFX5" s="117"/>
      <c r="GFY5" s="117"/>
      <c r="GFZ5" s="117"/>
      <c r="GGA5" s="117"/>
      <c r="GGB5" s="117"/>
      <c r="GGC5" s="117"/>
      <c r="GGD5" s="117"/>
      <c r="GGE5" s="117"/>
      <c r="GGF5" s="117"/>
      <c r="GGG5" s="117"/>
      <c r="GGH5" s="117"/>
      <c r="GGI5" s="117"/>
      <c r="GGJ5" s="117"/>
      <c r="GGK5" s="117"/>
      <c r="GGL5" s="117"/>
      <c r="GGM5" s="117"/>
      <c r="GGN5" s="117"/>
      <c r="GGO5" s="117"/>
      <c r="GGP5" s="117"/>
      <c r="GGQ5" s="117"/>
      <c r="GGR5" s="117"/>
      <c r="GGS5" s="117"/>
      <c r="GGT5" s="117"/>
      <c r="GGU5" s="117"/>
      <c r="GGV5" s="117"/>
      <c r="GGW5" s="117"/>
      <c r="GGX5" s="117"/>
      <c r="GGY5" s="117"/>
      <c r="GGZ5" s="117"/>
      <c r="GHA5" s="117"/>
      <c r="GHB5" s="117"/>
      <c r="GHC5" s="117"/>
      <c r="GHD5" s="117"/>
      <c r="GHE5" s="117"/>
      <c r="GHF5" s="117"/>
      <c r="GHG5" s="117"/>
      <c r="GHH5" s="117"/>
      <c r="GHI5" s="117"/>
      <c r="GHJ5" s="117"/>
      <c r="GHK5" s="117"/>
      <c r="GHL5" s="117"/>
      <c r="GHM5" s="117"/>
      <c r="GHN5" s="117"/>
      <c r="GHO5" s="117"/>
      <c r="GHP5" s="117"/>
      <c r="GHQ5" s="117"/>
      <c r="GHR5" s="117"/>
      <c r="GHS5" s="117"/>
      <c r="GHT5" s="117"/>
      <c r="GHU5" s="117"/>
      <c r="GHV5" s="117"/>
      <c r="GHW5" s="117"/>
      <c r="GHX5" s="117"/>
      <c r="GHY5" s="117"/>
      <c r="GHZ5" s="117"/>
      <c r="GIA5" s="117"/>
      <c r="GIB5" s="117"/>
      <c r="GIC5" s="117"/>
      <c r="GID5" s="117"/>
      <c r="GIE5" s="117"/>
      <c r="GIF5" s="117"/>
      <c r="GIG5" s="117"/>
      <c r="GIH5" s="117"/>
      <c r="GII5" s="117"/>
      <c r="GIJ5" s="117"/>
      <c r="GIK5" s="117"/>
      <c r="GIL5" s="117"/>
      <c r="GIM5" s="117"/>
      <c r="GIN5" s="117"/>
      <c r="GIO5" s="117"/>
      <c r="GIP5" s="117"/>
      <c r="GIQ5" s="117"/>
      <c r="GIR5" s="117"/>
      <c r="GIS5" s="117"/>
      <c r="GIT5" s="117"/>
      <c r="GIU5" s="117"/>
      <c r="GIV5" s="117"/>
      <c r="GIW5" s="117"/>
      <c r="GIX5" s="117"/>
      <c r="GIY5" s="117"/>
      <c r="GIZ5" s="117"/>
      <c r="GJA5" s="117"/>
      <c r="GJB5" s="117"/>
      <c r="GJC5" s="117"/>
      <c r="GJD5" s="117"/>
      <c r="GJE5" s="117"/>
      <c r="GJF5" s="117"/>
      <c r="GJG5" s="117"/>
      <c r="GJH5" s="117"/>
      <c r="GJI5" s="117"/>
      <c r="GJJ5" s="117"/>
      <c r="GJK5" s="117"/>
      <c r="GJL5" s="117"/>
      <c r="GJM5" s="117"/>
      <c r="GJN5" s="117"/>
      <c r="GJO5" s="117"/>
      <c r="GJP5" s="117"/>
      <c r="GJQ5" s="117"/>
      <c r="GJR5" s="117"/>
      <c r="GJS5" s="117"/>
      <c r="GJT5" s="117"/>
      <c r="GJU5" s="117"/>
      <c r="GJV5" s="117"/>
      <c r="GJW5" s="117"/>
      <c r="GJX5" s="117"/>
      <c r="GJY5" s="117"/>
      <c r="GJZ5" s="117"/>
      <c r="GKA5" s="117"/>
      <c r="GKB5" s="117"/>
      <c r="GKC5" s="117"/>
      <c r="GKD5" s="117"/>
      <c r="GKE5" s="117"/>
      <c r="GKF5" s="117"/>
      <c r="GKG5" s="117"/>
      <c r="GKH5" s="117"/>
      <c r="GKI5" s="117"/>
      <c r="GKJ5" s="117"/>
      <c r="GKK5" s="117"/>
      <c r="GKL5" s="117"/>
      <c r="GKM5" s="117"/>
      <c r="GKN5" s="117"/>
      <c r="GKO5" s="117"/>
      <c r="GKP5" s="117"/>
      <c r="GKQ5" s="117"/>
      <c r="GKR5" s="117"/>
      <c r="GKS5" s="117"/>
      <c r="GKT5" s="117"/>
      <c r="GKU5" s="117"/>
      <c r="GKV5" s="117"/>
      <c r="GKW5" s="117"/>
      <c r="GKX5" s="117"/>
      <c r="GKY5" s="117"/>
      <c r="GKZ5" s="117"/>
      <c r="GLA5" s="117"/>
      <c r="GLB5" s="117"/>
      <c r="GLC5" s="117"/>
      <c r="GLD5" s="117"/>
      <c r="GLE5" s="117"/>
      <c r="GLF5" s="117"/>
      <c r="GLG5" s="117"/>
      <c r="GLH5" s="117"/>
      <c r="GLI5" s="117"/>
      <c r="GLJ5" s="117"/>
      <c r="GLK5" s="117"/>
      <c r="GLL5" s="117"/>
      <c r="GLM5" s="117"/>
      <c r="GLN5" s="117"/>
      <c r="GLO5" s="117"/>
      <c r="GLP5" s="117"/>
      <c r="GLQ5" s="117"/>
      <c r="GLR5" s="117"/>
      <c r="GLS5" s="117"/>
      <c r="GLT5" s="117"/>
      <c r="GLU5" s="117"/>
      <c r="GLV5" s="117"/>
      <c r="GLW5" s="117"/>
      <c r="GLX5" s="117"/>
      <c r="GLY5" s="117"/>
      <c r="GLZ5" s="117"/>
      <c r="GMA5" s="117"/>
      <c r="GMB5" s="117"/>
      <c r="GMC5" s="117"/>
      <c r="GMD5" s="117"/>
      <c r="GME5" s="117"/>
      <c r="GMF5" s="117"/>
      <c r="GMG5" s="117"/>
      <c r="GMH5" s="117"/>
      <c r="GMI5" s="117"/>
      <c r="GMJ5" s="117"/>
      <c r="GMK5" s="117"/>
      <c r="GML5" s="117"/>
      <c r="GMM5" s="117"/>
      <c r="GMN5" s="117"/>
      <c r="GMO5" s="117"/>
      <c r="GMP5" s="117"/>
      <c r="GMQ5" s="117"/>
      <c r="GMR5" s="117"/>
      <c r="GMS5" s="117"/>
      <c r="GMT5" s="117"/>
      <c r="GMU5" s="117"/>
      <c r="GMV5" s="117"/>
      <c r="GMW5" s="117"/>
      <c r="GMX5" s="117"/>
      <c r="GMY5" s="117"/>
      <c r="GMZ5" s="117"/>
      <c r="GNA5" s="117"/>
      <c r="GNB5" s="117"/>
      <c r="GNC5" s="117"/>
      <c r="GND5" s="117"/>
      <c r="GNE5" s="117"/>
      <c r="GNF5" s="117"/>
      <c r="GNG5" s="117"/>
      <c r="GNH5" s="117"/>
      <c r="GNI5" s="117"/>
      <c r="GNJ5" s="117"/>
      <c r="GNK5" s="117"/>
      <c r="GNL5" s="117"/>
      <c r="GNM5" s="117"/>
      <c r="GNN5" s="117"/>
      <c r="GNO5" s="117"/>
      <c r="GNP5" s="117"/>
      <c r="GNQ5" s="117"/>
      <c r="GNR5" s="117"/>
      <c r="GNS5" s="117"/>
      <c r="GNT5" s="117"/>
      <c r="GNU5" s="117"/>
      <c r="GNV5" s="117"/>
      <c r="GNW5" s="117"/>
      <c r="GNX5" s="117"/>
      <c r="GNY5" s="117"/>
      <c r="GNZ5" s="117"/>
      <c r="GOA5" s="117"/>
      <c r="GOB5" s="117"/>
      <c r="GOC5" s="117"/>
      <c r="GOD5" s="117"/>
      <c r="GOE5" s="117"/>
      <c r="GOF5" s="117"/>
      <c r="GOG5" s="117"/>
      <c r="GOH5" s="117"/>
      <c r="GOI5" s="117"/>
      <c r="GOJ5" s="117"/>
      <c r="GOK5" s="117"/>
      <c r="GOL5" s="117"/>
      <c r="GOM5" s="117"/>
      <c r="GON5" s="117"/>
      <c r="GOO5" s="117"/>
      <c r="GOP5" s="117"/>
      <c r="GOQ5" s="117"/>
      <c r="GOR5" s="117"/>
      <c r="GOS5" s="117"/>
      <c r="GOT5" s="117"/>
      <c r="GOU5" s="117"/>
      <c r="GOV5" s="117"/>
      <c r="GOW5" s="117"/>
      <c r="GOX5" s="117"/>
      <c r="GOY5" s="117"/>
      <c r="GOZ5" s="117"/>
      <c r="GPA5" s="117"/>
      <c r="GPB5" s="117"/>
      <c r="GPC5" s="117"/>
      <c r="GPD5" s="117"/>
      <c r="GPE5" s="117"/>
      <c r="GPF5" s="117"/>
      <c r="GPG5" s="117"/>
      <c r="GPH5" s="117"/>
      <c r="GPI5" s="117"/>
      <c r="GPJ5" s="117"/>
      <c r="GPK5" s="117"/>
      <c r="GPL5" s="117"/>
      <c r="GPM5" s="117"/>
      <c r="GPN5" s="117"/>
      <c r="GPO5" s="117"/>
      <c r="GPP5" s="117"/>
      <c r="GPQ5" s="117"/>
      <c r="GPR5" s="117"/>
      <c r="GPS5" s="117"/>
      <c r="GPT5" s="117"/>
      <c r="GPU5" s="117"/>
      <c r="GPV5" s="117"/>
      <c r="GPW5" s="117"/>
      <c r="GPX5" s="117"/>
      <c r="GPY5" s="117"/>
      <c r="GPZ5" s="117"/>
      <c r="GQA5" s="117"/>
      <c r="GQB5" s="117"/>
      <c r="GQC5" s="117"/>
      <c r="GQD5" s="117"/>
      <c r="GQE5" s="117"/>
      <c r="GQF5" s="117"/>
      <c r="GQG5" s="117"/>
      <c r="GQH5" s="117"/>
      <c r="GQI5" s="117"/>
      <c r="GQJ5" s="117"/>
      <c r="GQK5" s="117"/>
      <c r="GQL5" s="117"/>
      <c r="GQM5" s="117"/>
      <c r="GQN5" s="117"/>
      <c r="GQO5" s="117"/>
      <c r="GQP5" s="117"/>
      <c r="GQQ5" s="117"/>
      <c r="GQR5" s="117"/>
      <c r="GQS5" s="117"/>
      <c r="GQT5" s="117"/>
      <c r="GQU5" s="117"/>
      <c r="GQV5" s="117"/>
      <c r="GQW5" s="117"/>
      <c r="GQX5" s="117"/>
      <c r="GQY5" s="117"/>
      <c r="GQZ5" s="117"/>
      <c r="GRA5" s="117"/>
      <c r="GRB5" s="117"/>
      <c r="GRC5" s="117"/>
      <c r="GRD5" s="117"/>
      <c r="GRE5" s="117"/>
      <c r="GRF5" s="117"/>
      <c r="GRG5" s="117"/>
      <c r="GRH5" s="117"/>
      <c r="GRI5" s="117"/>
      <c r="GRJ5" s="117"/>
      <c r="GRK5" s="117"/>
      <c r="GRL5" s="117"/>
      <c r="GRM5" s="117"/>
      <c r="GRN5" s="117"/>
      <c r="GRO5" s="117"/>
      <c r="GRP5" s="117"/>
      <c r="GRQ5" s="117"/>
      <c r="GRR5" s="117"/>
      <c r="GRS5" s="117"/>
      <c r="GRT5" s="117"/>
      <c r="GRU5" s="117"/>
      <c r="GRV5" s="117"/>
      <c r="GRW5" s="117"/>
      <c r="GRX5" s="117"/>
      <c r="GRY5" s="117"/>
      <c r="GRZ5" s="117"/>
      <c r="GSA5" s="117"/>
      <c r="GSB5" s="117"/>
      <c r="GSC5" s="117"/>
      <c r="GSD5" s="117"/>
      <c r="GSE5" s="117"/>
      <c r="GSF5" s="117"/>
      <c r="GSG5" s="117"/>
      <c r="GSH5" s="117"/>
      <c r="GSI5" s="117"/>
      <c r="GSJ5" s="117"/>
      <c r="GSK5" s="117"/>
      <c r="GSL5" s="117"/>
      <c r="GSM5" s="117"/>
      <c r="GSN5" s="117"/>
      <c r="GSO5" s="117"/>
      <c r="GSP5" s="117"/>
      <c r="GSQ5" s="117"/>
      <c r="GSR5" s="117"/>
      <c r="GSS5" s="117"/>
      <c r="GST5" s="117"/>
      <c r="GSU5" s="117"/>
      <c r="GSV5" s="117"/>
      <c r="GSW5" s="117"/>
      <c r="GSX5" s="117"/>
      <c r="GSY5" s="117"/>
      <c r="GSZ5" s="117"/>
      <c r="GTA5" s="117"/>
      <c r="GTB5" s="117"/>
      <c r="GTC5" s="117"/>
      <c r="GTD5" s="117"/>
      <c r="GTE5" s="117"/>
      <c r="GTF5" s="117"/>
      <c r="GTG5" s="117"/>
      <c r="GTH5" s="117"/>
      <c r="GTI5" s="117"/>
      <c r="GTJ5" s="117"/>
      <c r="GTK5" s="117"/>
      <c r="GTL5" s="117"/>
      <c r="GTM5" s="117"/>
      <c r="GTN5" s="117"/>
      <c r="GTO5" s="117"/>
      <c r="GTP5" s="117"/>
      <c r="GTQ5" s="117"/>
      <c r="GTR5" s="117"/>
      <c r="GTS5" s="117"/>
      <c r="GTT5" s="117"/>
      <c r="GTU5" s="117"/>
      <c r="GTV5" s="117"/>
      <c r="GTW5" s="117"/>
      <c r="GTX5" s="117"/>
      <c r="GTY5" s="117"/>
      <c r="GTZ5" s="117"/>
      <c r="GUA5" s="117"/>
      <c r="GUB5" s="117"/>
      <c r="GUC5" s="117"/>
      <c r="GUD5" s="117"/>
      <c r="GUE5" s="117"/>
      <c r="GUF5" s="117"/>
      <c r="GUG5" s="117"/>
      <c r="GUH5" s="117"/>
      <c r="GUI5" s="117"/>
      <c r="GUJ5" s="117"/>
      <c r="GUK5" s="117"/>
      <c r="GUL5" s="117"/>
      <c r="GUM5" s="117"/>
      <c r="GUN5" s="117"/>
      <c r="GUO5" s="117"/>
      <c r="GUP5" s="117"/>
      <c r="GUQ5" s="117"/>
      <c r="GUR5" s="117"/>
      <c r="GUS5" s="117"/>
      <c r="GUT5" s="117"/>
      <c r="GUU5" s="117"/>
      <c r="GUV5" s="117"/>
      <c r="GUW5" s="117"/>
      <c r="GUX5" s="117"/>
      <c r="GUY5" s="117"/>
      <c r="GUZ5" s="117"/>
      <c r="GVA5" s="117"/>
      <c r="GVB5" s="117"/>
      <c r="GVC5" s="117"/>
      <c r="GVD5" s="117"/>
      <c r="GVE5" s="117"/>
      <c r="GVF5" s="117"/>
      <c r="GVG5" s="117"/>
      <c r="GVH5" s="117"/>
      <c r="GVI5" s="117"/>
      <c r="GVJ5" s="117"/>
      <c r="GVK5" s="117"/>
      <c r="GVL5" s="117"/>
      <c r="GVM5" s="117"/>
      <c r="GVN5" s="117"/>
      <c r="GVO5" s="117"/>
      <c r="GVP5" s="117"/>
      <c r="GVQ5" s="117"/>
      <c r="GVR5" s="117"/>
      <c r="GVS5" s="117"/>
      <c r="GVT5" s="117"/>
      <c r="GVU5" s="117"/>
      <c r="GVV5" s="117"/>
      <c r="GVW5" s="117"/>
      <c r="GVX5" s="117"/>
      <c r="GVY5" s="117"/>
      <c r="GVZ5" s="117"/>
      <c r="GWA5" s="117"/>
      <c r="GWB5" s="117"/>
      <c r="GWC5" s="117"/>
      <c r="GWD5" s="117"/>
      <c r="GWE5" s="117"/>
      <c r="GWF5" s="117"/>
      <c r="GWG5" s="117"/>
      <c r="GWH5" s="117"/>
      <c r="GWI5" s="117"/>
      <c r="GWJ5" s="117"/>
      <c r="GWK5" s="117"/>
      <c r="GWL5" s="117"/>
      <c r="GWM5" s="117"/>
      <c r="GWN5" s="117"/>
      <c r="GWO5" s="117"/>
      <c r="GWP5" s="117"/>
      <c r="GWQ5" s="117"/>
      <c r="GWR5" s="117"/>
      <c r="GWS5" s="117"/>
      <c r="GWT5" s="117"/>
      <c r="GWU5" s="117"/>
      <c r="GWV5" s="117"/>
      <c r="GWW5" s="117"/>
      <c r="GWX5" s="117"/>
      <c r="GWY5" s="117"/>
      <c r="GWZ5" s="117"/>
      <c r="GXA5" s="117"/>
      <c r="GXB5" s="117"/>
      <c r="GXC5" s="117"/>
      <c r="GXD5" s="117"/>
      <c r="GXE5" s="117"/>
      <c r="GXF5" s="117"/>
      <c r="GXG5" s="117"/>
      <c r="GXH5" s="117"/>
      <c r="GXI5" s="117"/>
      <c r="GXJ5" s="117"/>
      <c r="GXK5" s="117"/>
      <c r="GXL5" s="117"/>
      <c r="GXM5" s="117"/>
      <c r="GXN5" s="117"/>
      <c r="GXO5" s="117"/>
      <c r="GXP5" s="117"/>
      <c r="GXQ5" s="117"/>
      <c r="GXR5" s="117"/>
      <c r="GXS5" s="117"/>
      <c r="GXT5" s="117"/>
      <c r="GXU5" s="117"/>
      <c r="GXV5" s="117"/>
      <c r="GXW5" s="117"/>
      <c r="GXX5" s="117"/>
      <c r="GXY5" s="117"/>
      <c r="GXZ5" s="117"/>
      <c r="GYA5" s="117"/>
      <c r="GYB5" s="117"/>
      <c r="GYC5" s="117"/>
      <c r="GYD5" s="117"/>
      <c r="GYE5" s="117"/>
      <c r="GYF5" s="117"/>
      <c r="GYG5" s="117"/>
      <c r="GYH5" s="117"/>
      <c r="GYI5" s="117"/>
      <c r="GYJ5" s="117"/>
      <c r="GYK5" s="117"/>
      <c r="GYL5" s="117"/>
      <c r="GYM5" s="117"/>
      <c r="GYN5" s="117"/>
      <c r="GYO5" s="117"/>
      <c r="GYP5" s="117"/>
      <c r="GYQ5" s="117"/>
      <c r="GYR5" s="117"/>
      <c r="GYS5" s="117"/>
      <c r="GYT5" s="117"/>
      <c r="GYU5" s="117"/>
      <c r="GYV5" s="117"/>
      <c r="GYW5" s="117"/>
      <c r="GYX5" s="117"/>
      <c r="GYY5" s="117"/>
      <c r="GYZ5" s="117"/>
      <c r="GZA5" s="117"/>
      <c r="GZB5" s="117"/>
      <c r="GZC5" s="117"/>
      <c r="GZD5" s="117"/>
      <c r="GZE5" s="117"/>
      <c r="GZF5" s="117"/>
      <c r="GZG5" s="117"/>
      <c r="GZH5" s="117"/>
      <c r="GZI5" s="117"/>
      <c r="GZJ5" s="117"/>
      <c r="GZK5" s="117"/>
      <c r="GZL5" s="117"/>
      <c r="GZM5" s="117"/>
      <c r="GZN5" s="117"/>
      <c r="GZO5" s="117"/>
      <c r="GZP5" s="117"/>
      <c r="GZQ5" s="117"/>
      <c r="GZR5" s="117"/>
      <c r="GZS5" s="117"/>
      <c r="GZT5" s="117"/>
      <c r="GZU5" s="117"/>
      <c r="GZV5" s="117"/>
      <c r="GZW5" s="117"/>
      <c r="GZX5" s="117"/>
      <c r="GZY5" s="117"/>
      <c r="GZZ5" s="117"/>
      <c r="HAA5" s="117"/>
      <c r="HAB5" s="117"/>
      <c r="HAC5" s="117"/>
      <c r="HAD5" s="117"/>
      <c r="HAE5" s="117"/>
      <c r="HAF5" s="117"/>
      <c r="HAG5" s="117"/>
      <c r="HAH5" s="117"/>
      <c r="HAI5" s="117"/>
      <c r="HAJ5" s="117"/>
      <c r="HAK5" s="117"/>
      <c r="HAL5" s="117"/>
      <c r="HAM5" s="117"/>
      <c r="HAN5" s="117"/>
      <c r="HAO5" s="117"/>
      <c r="HAP5" s="117"/>
      <c r="HAQ5" s="117"/>
      <c r="HAR5" s="117"/>
      <c r="HAS5" s="117"/>
      <c r="HAT5" s="117"/>
      <c r="HAU5" s="117"/>
      <c r="HAV5" s="117"/>
      <c r="HAW5" s="117"/>
      <c r="HAX5" s="117"/>
      <c r="HAY5" s="117"/>
      <c r="HAZ5" s="117"/>
      <c r="HBA5" s="117"/>
      <c r="HBB5" s="117"/>
      <c r="HBC5" s="117"/>
      <c r="HBD5" s="117"/>
      <c r="HBE5" s="117"/>
      <c r="HBF5" s="117"/>
      <c r="HBG5" s="117"/>
      <c r="HBH5" s="117"/>
      <c r="HBI5" s="117"/>
      <c r="HBJ5" s="117"/>
      <c r="HBK5" s="117"/>
      <c r="HBL5" s="117"/>
      <c r="HBM5" s="117"/>
      <c r="HBN5" s="117"/>
      <c r="HBO5" s="117"/>
      <c r="HBP5" s="117"/>
      <c r="HBQ5" s="117"/>
      <c r="HBR5" s="117"/>
      <c r="HBS5" s="117"/>
      <c r="HBT5" s="117"/>
      <c r="HBU5" s="117"/>
      <c r="HBV5" s="117"/>
      <c r="HBW5" s="117"/>
      <c r="HBX5" s="117"/>
      <c r="HBY5" s="117"/>
      <c r="HBZ5" s="117"/>
      <c r="HCA5" s="117"/>
      <c r="HCB5" s="117"/>
      <c r="HCC5" s="117"/>
      <c r="HCD5" s="117"/>
      <c r="HCE5" s="117"/>
      <c r="HCF5" s="117"/>
      <c r="HCG5" s="117"/>
      <c r="HCH5" s="117"/>
      <c r="HCI5" s="117"/>
      <c r="HCJ5" s="117"/>
      <c r="HCK5" s="117"/>
      <c r="HCL5" s="117"/>
      <c r="HCM5" s="117"/>
      <c r="HCN5" s="117"/>
      <c r="HCO5" s="117"/>
      <c r="HCP5" s="117"/>
      <c r="HCQ5" s="117"/>
      <c r="HCR5" s="117"/>
      <c r="HCS5" s="117"/>
      <c r="HCT5" s="117"/>
      <c r="HCU5" s="117"/>
      <c r="HCV5" s="117"/>
      <c r="HCW5" s="117"/>
      <c r="HCX5" s="117"/>
      <c r="HCY5" s="117"/>
      <c r="HCZ5" s="117"/>
      <c r="HDA5" s="117"/>
      <c r="HDB5" s="117"/>
      <c r="HDC5" s="117"/>
      <c r="HDD5" s="117"/>
      <c r="HDE5" s="117"/>
      <c r="HDF5" s="117"/>
      <c r="HDG5" s="117"/>
      <c r="HDH5" s="117"/>
      <c r="HDI5" s="117"/>
      <c r="HDJ5" s="117"/>
      <c r="HDK5" s="117"/>
      <c r="HDL5" s="117"/>
      <c r="HDM5" s="117"/>
      <c r="HDN5" s="117"/>
      <c r="HDO5" s="117"/>
      <c r="HDP5" s="117"/>
      <c r="HDQ5" s="117"/>
      <c r="HDR5" s="117"/>
      <c r="HDS5" s="117"/>
      <c r="HDT5" s="117"/>
      <c r="HDU5" s="117"/>
      <c r="HDV5" s="117"/>
      <c r="HDW5" s="117"/>
      <c r="HDX5" s="117"/>
      <c r="HDY5" s="117"/>
      <c r="HDZ5" s="117"/>
      <c r="HEA5" s="117"/>
      <c r="HEB5" s="117"/>
      <c r="HEC5" s="117"/>
      <c r="HED5" s="117"/>
      <c r="HEE5" s="117"/>
      <c r="HEF5" s="117"/>
      <c r="HEG5" s="117"/>
      <c r="HEH5" s="117"/>
      <c r="HEI5" s="117"/>
      <c r="HEJ5" s="117"/>
      <c r="HEK5" s="117"/>
      <c r="HEL5" s="117"/>
      <c r="HEM5" s="117"/>
      <c r="HEN5" s="117"/>
      <c r="HEO5" s="117"/>
      <c r="HEP5" s="117"/>
      <c r="HEQ5" s="117"/>
      <c r="HER5" s="117"/>
      <c r="HES5" s="117"/>
      <c r="HET5" s="117"/>
      <c r="HEU5" s="117"/>
      <c r="HEV5" s="117"/>
      <c r="HEW5" s="117"/>
      <c r="HEX5" s="117"/>
      <c r="HEY5" s="117"/>
      <c r="HEZ5" s="117"/>
      <c r="HFA5" s="117"/>
      <c r="HFB5" s="117"/>
      <c r="HFC5" s="117"/>
      <c r="HFD5" s="117"/>
      <c r="HFE5" s="117"/>
      <c r="HFF5" s="117"/>
      <c r="HFG5" s="117"/>
      <c r="HFH5" s="117"/>
      <c r="HFI5" s="117"/>
      <c r="HFJ5" s="117"/>
      <c r="HFK5" s="117"/>
      <c r="HFL5" s="117"/>
      <c r="HFM5" s="117"/>
      <c r="HFN5" s="117"/>
      <c r="HFO5" s="117"/>
      <c r="HFP5" s="117"/>
      <c r="HFQ5" s="117"/>
      <c r="HFR5" s="117"/>
      <c r="HFS5" s="117"/>
      <c r="HFT5" s="117"/>
      <c r="HFU5" s="117"/>
      <c r="HFV5" s="117"/>
      <c r="HFW5" s="117"/>
      <c r="HFX5" s="117"/>
      <c r="HFY5" s="117"/>
      <c r="HFZ5" s="117"/>
      <c r="HGA5" s="117"/>
      <c r="HGB5" s="117"/>
      <c r="HGC5" s="117"/>
      <c r="HGD5" s="117"/>
      <c r="HGE5" s="117"/>
      <c r="HGF5" s="117"/>
      <c r="HGG5" s="117"/>
      <c r="HGH5" s="117"/>
      <c r="HGI5" s="117"/>
      <c r="HGJ5" s="117"/>
      <c r="HGK5" s="117"/>
      <c r="HGL5" s="117"/>
      <c r="HGM5" s="117"/>
      <c r="HGN5" s="117"/>
      <c r="HGO5" s="117"/>
      <c r="HGP5" s="117"/>
      <c r="HGQ5" s="117"/>
      <c r="HGR5" s="117"/>
      <c r="HGS5" s="117"/>
      <c r="HGT5" s="117"/>
      <c r="HGU5" s="117"/>
      <c r="HGV5" s="117"/>
      <c r="HGW5" s="117"/>
      <c r="HGX5" s="117"/>
      <c r="HGY5" s="117"/>
      <c r="HGZ5" s="117"/>
      <c r="HHA5" s="117"/>
      <c r="HHB5" s="117"/>
      <c r="HHC5" s="117"/>
      <c r="HHD5" s="117"/>
      <c r="HHE5" s="117"/>
      <c r="HHF5" s="117"/>
      <c r="HHG5" s="117"/>
      <c r="HHH5" s="117"/>
      <c r="HHI5" s="117"/>
      <c r="HHJ5" s="117"/>
      <c r="HHK5" s="117"/>
      <c r="HHL5" s="117"/>
      <c r="HHM5" s="117"/>
      <c r="HHN5" s="117"/>
      <c r="HHO5" s="117"/>
      <c r="HHP5" s="117"/>
      <c r="HHQ5" s="117"/>
      <c r="HHR5" s="117"/>
      <c r="HHS5" s="117"/>
      <c r="HHT5" s="117"/>
      <c r="HHU5" s="117"/>
      <c r="HHV5" s="117"/>
      <c r="HHW5" s="117"/>
      <c r="HHX5" s="117"/>
      <c r="HHY5" s="117"/>
      <c r="HHZ5" s="117"/>
      <c r="HIA5" s="117"/>
      <c r="HIB5" s="117"/>
      <c r="HIC5" s="117"/>
      <c r="HID5" s="117"/>
      <c r="HIE5" s="117"/>
      <c r="HIF5" s="117"/>
      <c r="HIG5" s="117"/>
      <c r="HIH5" s="117"/>
      <c r="HII5" s="117"/>
      <c r="HIJ5" s="117"/>
      <c r="HIK5" s="117"/>
      <c r="HIL5" s="117"/>
      <c r="HIM5" s="117"/>
      <c r="HIN5" s="117"/>
      <c r="HIO5" s="117"/>
      <c r="HIP5" s="117"/>
      <c r="HIQ5" s="117"/>
      <c r="HIR5" s="117"/>
      <c r="HIS5" s="117"/>
      <c r="HIT5" s="117"/>
      <c r="HIU5" s="117"/>
      <c r="HIV5" s="117"/>
      <c r="HIW5" s="117"/>
      <c r="HIX5" s="117"/>
      <c r="HIY5" s="117"/>
      <c r="HIZ5" s="117"/>
      <c r="HJA5" s="117"/>
      <c r="HJB5" s="117"/>
      <c r="HJC5" s="117"/>
      <c r="HJD5" s="117"/>
      <c r="HJE5" s="117"/>
      <c r="HJF5" s="117"/>
      <c r="HJG5" s="117"/>
      <c r="HJH5" s="117"/>
      <c r="HJI5" s="117"/>
      <c r="HJJ5" s="117"/>
      <c r="HJK5" s="117"/>
      <c r="HJL5" s="117"/>
      <c r="HJM5" s="117"/>
      <c r="HJN5" s="117"/>
      <c r="HJO5" s="117"/>
      <c r="HJP5" s="117"/>
      <c r="HJQ5" s="117"/>
      <c r="HJR5" s="117"/>
      <c r="HJS5" s="117"/>
      <c r="HJT5" s="117"/>
      <c r="HJU5" s="117"/>
      <c r="HJV5" s="117"/>
      <c r="HJW5" s="117"/>
      <c r="HJX5" s="117"/>
      <c r="HJY5" s="117"/>
      <c r="HJZ5" s="117"/>
      <c r="HKA5" s="117"/>
      <c r="HKB5" s="117"/>
      <c r="HKC5" s="117"/>
      <c r="HKD5" s="117"/>
      <c r="HKE5" s="117"/>
      <c r="HKF5" s="117"/>
      <c r="HKG5" s="117"/>
      <c r="HKH5" s="117"/>
      <c r="HKI5" s="117"/>
      <c r="HKJ5" s="117"/>
      <c r="HKK5" s="117"/>
      <c r="HKL5" s="117"/>
      <c r="HKM5" s="117"/>
      <c r="HKN5" s="117"/>
      <c r="HKO5" s="117"/>
      <c r="HKP5" s="117"/>
      <c r="HKQ5" s="117"/>
      <c r="HKR5" s="117"/>
      <c r="HKS5" s="117"/>
      <c r="HKT5" s="117"/>
      <c r="HKU5" s="117"/>
      <c r="HKV5" s="117"/>
      <c r="HKW5" s="117"/>
      <c r="HKX5" s="117"/>
      <c r="HKY5" s="117"/>
      <c r="HKZ5" s="117"/>
      <c r="HLA5" s="117"/>
      <c r="HLB5" s="117"/>
      <c r="HLC5" s="117"/>
      <c r="HLD5" s="117"/>
      <c r="HLE5" s="117"/>
      <c r="HLF5" s="117"/>
      <c r="HLG5" s="117"/>
      <c r="HLH5" s="117"/>
      <c r="HLI5" s="117"/>
      <c r="HLJ5" s="117"/>
      <c r="HLK5" s="117"/>
      <c r="HLL5" s="117"/>
      <c r="HLM5" s="117"/>
      <c r="HLN5" s="117"/>
      <c r="HLO5" s="117"/>
      <c r="HLP5" s="117"/>
      <c r="HLQ5" s="117"/>
      <c r="HLR5" s="117"/>
      <c r="HLS5" s="117"/>
      <c r="HLT5" s="117"/>
      <c r="HLU5" s="117"/>
      <c r="HLV5" s="117"/>
      <c r="HLW5" s="117"/>
      <c r="HLX5" s="117"/>
      <c r="HLY5" s="117"/>
      <c r="HLZ5" s="117"/>
      <c r="HMA5" s="117"/>
      <c r="HMB5" s="117"/>
      <c r="HMC5" s="117"/>
      <c r="HMD5" s="117"/>
      <c r="HME5" s="117"/>
      <c r="HMF5" s="117"/>
      <c r="HMG5" s="117"/>
      <c r="HMH5" s="117"/>
      <c r="HMI5" s="117"/>
      <c r="HMJ5" s="117"/>
      <c r="HMK5" s="117"/>
      <c r="HML5" s="117"/>
      <c r="HMM5" s="117"/>
      <c r="HMN5" s="117"/>
      <c r="HMO5" s="117"/>
      <c r="HMP5" s="117"/>
      <c r="HMQ5" s="117"/>
      <c r="HMR5" s="117"/>
      <c r="HMS5" s="117"/>
      <c r="HMT5" s="117"/>
      <c r="HMU5" s="117"/>
      <c r="HMV5" s="117"/>
      <c r="HMW5" s="117"/>
      <c r="HMX5" s="117"/>
      <c r="HMY5" s="117"/>
      <c r="HMZ5" s="117"/>
      <c r="HNA5" s="117"/>
      <c r="HNB5" s="117"/>
      <c r="HNC5" s="117"/>
      <c r="HND5" s="117"/>
      <c r="HNE5" s="117"/>
      <c r="HNF5" s="117"/>
      <c r="HNG5" s="117"/>
      <c r="HNH5" s="117"/>
      <c r="HNI5" s="117"/>
      <c r="HNJ5" s="117"/>
      <c r="HNK5" s="117"/>
      <c r="HNL5" s="117"/>
      <c r="HNM5" s="117"/>
      <c r="HNN5" s="117"/>
      <c r="HNO5" s="117"/>
      <c r="HNP5" s="117"/>
      <c r="HNQ5" s="117"/>
      <c r="HNR5" s="117"/>
      <c r="HNS5" s="117"/>
      <c r="HNT5" s="117"/>
      <c r="HNU5" s="117"/>
      <c r="HNV5" s="117"/>
      <c r="HNW5" s="117"/>
      <c r="HNX5" s="117"/>
      <c r="HNY5" s="117"/>
      <c r="HNZ5" s="117"/>
      <c r="HOA5" s="117"/>
      <c r="HOB5" s="117"/>
      <c r="HOC5" s="117"/>
      <c r="HOD5" s="117"/>
      <c r="HOE5" s="117"/>
      <c r="HOF5" s="117"/>
      <c r="HOG5" s="117"/>
      <c r="HOH5" s="117"/>
      <c r="HOI5" s="117"/>
      <c r="HOJ5" s="117"/>
      <c r="HOK5" s="117"/>
      <c r="HOL5" s="117"/>
      <c r="HOM5" s="117"/>
      <c r="HON5" s="117"/>
      <c r="HOO5" s="117"/>
      <c r="HOP5" s="117"/>
      <c r="HOQ5" s="117"/>
      <c r="HOR5" s="117"/>
      <c r="HOS5" s="117"/>
      <c r="HOT5" s="117"/>
      <c r="HOU5" s="117"/>
      <c r="HOV5" s="117"/>
      <c r="HOW5" s="117"/>
      <c r="HOX5" s="117"/>
      <c r="HOY5" s="117"/>
      <c r="HOZ5" s="117"/>
      <c r="HPA5" s="117"/>
      <c r="HPB5" s="117"/>
      <c r="HPC5" s="117"/>
      <c r="HPD5" s="117"/>
      <c r="HPE5" s="117"/>
      <c r="HPF5" s="117"/>
      <c r="HPG5" s="117"/>
      <c r="HPH5" s="117"/>
      <c r="HPI5" s="117"/>
      <c r="HPJ5" s="117"/>
      <c r="HPK5" s="117"/>
      <c r="HPL5" s="117"/>
      <c r="HPM5" s="117"/>
      <c r="HPN5" s="117"/>
      <c r="HPO5" s="117"/>
      <c r="HPP5" s="117"/>
      <c r="HPQ5" s="117"/>
      <c r="HPR5" s="117"/>
      <c r="HPS5" s="117"/>
      <c r="HPT5" s="117"/>
      <c r="HPU5" s="117"/>
      <c r="HPV5" s="117"/>
      <c r="HPW5" s="117"/>
      <c r="HPX5" s="117"/>
      <c r="HPY5" s="117"/>
      <c r="HPZ5" s="117"/>
      <c r="HQA5" s="117"/>
      <c r="HQB5" s="117"/>
      <c r="HQC5" s="117"/>
      <c r="HQD5" s="117"/>
      <c r="HQE5" s="117"/>
      <c r="HQF5" s="117"/>
      <c r="HQG5" s="117"/>
      <c r="HQH5" s="117"/>
      <c r="HQI5" s="117"/>
      <c r="HQJ5" s="117"/>
      <c r="HQK5" s="117"/>
      <c r="HQL5" s="117"/>
      <c r="HQM5" s="117"/>
      <c r="HQN5" s="117"/>
      <c r="HQO5" s="117"/>
      <c r="HQP5" s="117"/>
      <c r="HQQ5" s="117"/>
      <c r="HQR5" s="117"/>
      <c r="HQS5" s="117"/>
      <c r="HQT5" s="117"/>
      <c r="HQU5" s="117"/>
      <c r="HQV5" s="117"/>
      <c r="HQW5" s="117"/>
      <c r="HQX5" s="117"/>
      <c r="HQY5" s="117"/>
      <c r="HQZ5" s="117"/>
      <c r="HRA5" s="117"/>
      <c r="HRB5" s="117"/>
      <c r="HRC5" s="117"/>
      <c r="HRD5" s="117"/>
      <c r="HRE5" s="117"/>
      <c r="HRF5" s="117"/>
      <c r="HRG5" s="117"/>
      <c r="HRH5" s="117"/>
      <c r="HRI5" s="117"/>
      <c r="HRJ5" s="117"/>
      <c r="HRK5" s="117"/>
      <c r="HRL5" s="117"/>
      <c r="HRM5" s="117"/>
      <c r="HRN5" s="117"/>
      <c r="HRO5" s="117"/>
      <c r="HRP5" s="117"/>
      <c r="HRQ5" s="117"/>
      <c r="HRR5" s="117"/>
      <c r="HRS5" s="117"/>
      <c r="HRT5" s="117"/>
      <c r="HRU5" s="117"/>
      <c r="HRV5" s="117"/>
      <c r="HRW5" s="117"/>
      <c r="HRX5" s="117"/>
      <c r="HRY5" s="117"/>
      <c r="HRZ5" s="117"/>
      <c r="HSA5" s="117"/>
      <c r="HSB5" s="117"/>
      <c r="HSC5" s="117"/>
      <c r="HSD5" s="117"/>
      <c r="HSE5" s="117"/>
      <c r="HSF5" s="117"/>
      <c r="HSG5" s="117"/>
      <c r="HSH5" s="117"/>
      <c r="HSI5" s="117"/>
      <c r="HSJ5" s="117"/>
      <c r="HSK5" s="117"/>
      <c r="HSL5" s="117"/>
      <c r="HSM5" s="117"/>
      <c r="HSN5" s="117"/>
      <c r="HSO5" s="117"/>
      <c r="HSP5" s="117"/>
      <c r="HSQ5" s="117"/>
      <c r="HSR5" s="117"/>
      <c r="HSS5" s="117"/>
      <c r="HST5" s="117"/>
      <c r="HSU5" s="117"/>
      <c r="HSV5" s="117"/>
      <c r="HSW5" s="117"/>
      <c r="HSX5" s="117"/>
      <c r="HSY5" s="117"/>
      <c r="HSZ5" s="117"/>
      <c r="HTA5" s="117"/>
      <c r="HTB5" s="117"/>
      <c r="HTC5" s="117"/>
      <c r="HTD5" s="117"/>
      <c r="HTE5" s="117"/>
      <c r="HTF5" s="117"/>
      <c r="HTG5" s="117"/>
      <c r="HTH5" s="117"/>
      <c r="HTI5" s="117"/>
      <c r="HTJ5" s="117"/>
      <c r="HTK5" s="117"/>
      <c r="HTL5" s="117"/>
      <c r="HTM5" s="117"/>
      <c r="HTN5" s="117"/>
      <c r="HTO5" s="117"/>
      <c r="HTP5" s="117"/>
      <c r="HTQ5" s="117"/>
      <c r="HTR5" s="117"/>
      <c r="HTS5" s="117"/>
      <c r="HTT5" s="117"/>
      <c r="HTU5" s="117"/>
      <c r="HTV5" s="117"/>
      <c r="HTW5" s="117"/>
      <c r="HTX5" s="117"/>
      <c r="HTY5" s="117"/>
      <c r="HTZ5" s="117"/>
      <c r="HUA5" s="117"/>
      <c r="HUB5" s="117"/>
      <c r="HUC5" s="117"/>
      <c r="HUD5" s="117"/>
      <c r="HUE5" s="117"/>
      <c r="HUF5" s="117"/>
      <c r="HUG5" s="117"/>
      <c r="HUH5" s="117"/>
      <c r="HUI5" s="117"/>
      <c r="HUJ5" s="117"/>
      <c r="HUK5" s="117"/>
      <c r="HUL5" s="117"/>
      <c r="HUM5" s="117"/>
      <c r="HUN5" s="117"/>
      <c r="HUO5" s="117"/>
      <c r="HUP5" s="117"/>
      <c r="HUQ5" s="117"/>
      <c r="HUR5" s="117"/>
      <c r="HUS5" s="117"/>
      <c r="HUT5" s="117"/>
      <c r="HUU5" s="117"/>
      <c r="HUV5" s="117"/>
      <c r="HUW5" s="117"/>
      <c r="HUX5" s="117"/>
      <c r="HUY5" s="117"/>
      <c r="HUZ5" s="117"/>
      <c r="HVA5" s="117"/>
      <c r="HVB5" s="117"/>
      <c r="HVC5" s="117"/>
      <c r="HVD5" s="117"/>
      <c r="HVE5" s="117"/>
      <c r="HVF5" s="117"/>
      <c r="HVG5" s="117"/>
      <c r="HVH5" s="117"/>
      <c r="HVI5" s="117"/>
      <c r="HVJ5" s="117"/>
      <c r="HVK5" s="117"/>
      <c r="HVL5" s="117"/>
      <c r="HVM5" s="117"/>
      <c r="HVN5" s="117"/>
      <c r="HVO5" s="117"/>
      <c r="HVP5" s="117"/>
      <c r="HVQ5" s="117"/>
      <c r="HVR5" s="117"/>
      <c r="HVS5" s="117"/>
      <c r="HVT5" s="117"/>
      <c r="HVU5" s="117"/>
      <c r="HVV5" s="117"/>
      <c r="HVW5" s="117"/>
      <c r="HVX5" s="117"/>
      <c r="HVY5" s="117"/>
      <c r="HVZ5" s="117"/>
      <c r="HWA5" s="117"/>
      <c r="HWB5" s="117"/>
      <c r="HWC5" s="117"/>
      <c r="HWD5" s="117"/>
      <c r="HWE5" s="117"/>
      <c r="HWF5" s="117"/>
      <c r="HWG5" s="117"/>
      <c r="HWH5" s="117"/>
      <c r="HWI5" s="117"/>
      <c r="HWJ5" s="117"/>
      <c r="HWK5" s="117"/>
      <c r="HWL5" s="117"/>
      <c r="HWM5" s="117"/>
      <c r="HWN5" s="117"/>
      <c r="HWO5" s="117"/>
      <c r="HWP5" s="117"/>
      <c r="HWQ5" s="117"/>
      <c r="HWR5" s="117"/>
      <c r="HWS5" s="117"/>
      <c r="HWT5" s="117"/>
      <c r="HWU5" s="117"/>
      <c r="HWV5" s="117"/>
      <c r="HWW5" s="117"/>
      <c r="HWX5" s="117"/>
      <c r="HWY5" s="117"/>
      <c r="HWZ5" s="117"/>
      <c r="HXA5" s="117"/>
      <c r="HXB5" s="117"/>
      <c r="HXC5" s="117"/>
      <c r="HXD5" s="117"/>
      <c r="HXE5" s="117"/>
      <c r="HXF5" s="117"/>
      <c r="HXG5" s="117"/>
      <c r="HXH5" s="117"/>
      <c r="HXI5" s="117"/>
      <c r="HXJ5" s="117"/>
      <c r="HXK5" s="117"/>
      <c r="HXL5" s="117"/>
      <c r="HXM5" s="117"/>
      <c r="HXN5" s="117"/>
      <c r="HXO5" s="117"/>
      <c r="HXP5" s="117"/>
      <c r="HXQ5" s="117"/>
      <c r="HXR5" s="117"/>
      <c r="HXS5" s="117"/>
      <c r="HXT5" s="117"/>
      <c r="HXU5" s="117"/>
      <c r="HXV5" s="117"/>
      <c r="HXW5" s="117"/>
      <c r="HXX5" s="117"/>
      <c r="HXY5" s="117"/>
      <c r="HXZ5" s="117"/>
      <c r="HYA5" s="117"/>
      <c r="HYB5" s="117"/>
      <c r="HYC5" s="117"/>
      <c r="HYD5" s="117"/>
      <c r="HYE5" s="117"/>
      <c r="HYF5" s="117"/>
      <c r="HYG5" s="117"/>
      <c r="HYH5" s="117"/>
      <c r="HYI5" s="117"/>
      <c r="HYJ5" s="117"/>
      <c r="HYK5" s="117"/>
      <c r="HYL5" s="117"/>
      <c r="HYM5" s="117"/>
      <c r="HYN5" s="117"/>
      <c r="HYO5" s="117"/>
      <c r="HYP5" s="117"/>
      <c r="HYQ5" s="117"/>
      <c r="HYR5" s="117"/>
      <c r="HYS5" s="117"/>
      <c r="HYT5" s="117"/>
      <c r="HYU5" s="117"/>
      <c r="HYV5" s="117"/>
      <c r="HYW5" s="117"/>
      <c r="HYX5" s="117"/>
      <c r="HYY5" s="117"/>
      <c r="HYZ5" s="117"/>
      <c r="HZA5" s="117"/>
      <c r="HZB5" s="117"/>
      <c r="HZC5" s="117"/>
      <c r="HZD5" s="117"/>
      <c r="HZE5" s="117"/>
      <c r="HZF5" s="117"/>
      <c r="HZG5" s="117"/>
      <c r="HZH5" s="117"/>
      <c r="HZI5" s="117"/>
      <c r="HZJ5" s="117"/>
      <c r="HZK5" s="117"/>
      <c r="HZL5" s="117"/>
      <c r="HZM5" s="117"/>
      <c r="HZN5" s="117"/>
      <c r="HZO5" s="117"/>
      <c r="HZP5" s="117"/>
      <c r="HZQ5" s="117"/>
      <c r="HZR5" s="117"/>
      <c r="HZS5" s="117"/>
      <c r="HZT5" s="117"/>
      <c r="HZU5" s="117"/>
      <c r="HZV5" s="117"/>
      <c r="HZW5" s="117"/>
      <c r="HZX5" s="117"/>
      <c r="HZY5" s="117"/>
      <c r="HZZ5" s="117"/>
      <c r="IAA5" s="117"/>
      <c r="IAB5" s="117"/>
      <c r="IAC5" s="117"/>
      <c r="IAD5" s="117"/>
      <c r="IAE5" s="117"/>
      <c r="IAF5" s="117"/>
      <c r="IAG5" s="117"/>
      <c r="IAH5" s="117"/>
      <c r="IAI5" s="117"/>
      <c r="IAJ5" s="117"/>
      <c r="IAK5" s="117"/>
      <c r="IAL5" s="117"/>
      <c r="IAM5" s="117"/>
      <c r="IAN5" s="117"/>
      <c r="IAO5" s="117"/>
      <c r="IAP5" s="117"/>
      <c r="IAQ5" s="117"/>
      <c r="IAR5" s="117"/>
      <c r="IAS5" s="117"/>
      <c r="IAT5" s="117"/>
      <c r="IAU5" s="117"/>
      <c r="IAV5" s="117"/>
      <c r="IAW5" s="117"/>
      <c r="IAX5" s="117"/>
      <c r="IAY5" s="117"/>
      <c r="IAZ5" s="117"/>
      <c r="IBA5" s="117"/>
      <c r="IBB5" s="117"/>
      <c r="IBC5" s="117"/>
      <c r="IBD5" s="117"/>
      <c r="IBE5" s="117"/>
      <c r="IBF5" s="117"/>
      <c r="IBG5" s="117"/>
      <c r="IBH5" s="117"/>
      <c r="IBI5" s="117"/>
      <c r="IBJ5" s="117"/>
      <c r="IBK5" s="117"/>
      <c r="IBL5" s="117"/>
      <c r="IBM5" s="117"/>
      <c r="IBN5" s="117"/>
      <c r="IBO5" s="117"/>
      <c r="IBP5" s="117"/>
      <c r="IBQ5" s="117"/>
      <c r="IBR5" s="117"/>
      <c r="IBS5" s="117"/>
      <c r="IBT5" s="117"/>
      <c r="IBU5" s="117"/>
      <c r="IBV5" s="117"/>
      <c r="IBW5" s="117"/>
      <c r="IBX5" s="117"/>
      <c r="IBY5" s="117"/>
      <c r="IBZ5" s="117"/>
      <c r="ICA5" s="117"/>
      <c r="ICB5" s="117"/>
      <c r="ICC5" s="117"/>
      <c r="ICD5" s="117"/>
      <c r="ICE5" s="117"/>
      <c r="ICF5" s="117"/>
      <c r="ICG5" s="117"/>
      <c r="ICH5" s="117"/>
      <c r="ICI5" s="117"/>
      <c r="ICJ5" s="117"/>
      <c r="ICK5" s="117"/>
      <c r="ICL5" s="117"/>
      <c r="ICM5" s="117"/>
      <c r="ICN5" s="117"/>
      <c r="ICO5" s="117"/>
      <c r="ICP5" s="117"/>
      <c r="ICQ5" s="117"/>
      <c r="ICR5" s="117"/>
      <c r="ICS5" s="117"/>
      <c r="ICT5" s="117"/>
      <c r="ICU5" s="117"/>
      <c r="ICV5" s="117"/>
      <c r="ICW5" s="117"/>
      <c r="ICX5" s="117"/>
      <c r="ICY5" s="117"/>
      <c r="ICZ5" s="117"/>
      <c r="IDA5" s="117"/>
      <c r="IDB5" s="117"/>
      <c r="IDC5" s="117"/>
      <c r="IDD5" s="117"/>
      <c r="IDE5" s="117"/>
      <c r="IDF5" s="117"/>
      <c r="IDG5" s="117"/>
      <c r="IDH5" s="117"/>
      <c r="IDI5" s="117"/>
      <c r="IDJ5" s="117"/>
      <c r="IDK5" s="117"/>
      <c r="IDL5" s="117"/>
      <c r="IDM5" s="117"/>
      <c r="IDN5" s="117"/>
      <c r="IDO5" s="117"/>
      <c r="IDP5" s="117"/>
      <c r="IDQ5" s="117"/>
      <c r="IDR5" s="117"/>
      <c r="IDS5" s="117"/>
      <c r="IDT5" s="117"/>
      <c r="IDU5" s="117"/>
      <c r="IDV5" s="117"/>
      <c r="IDW5" s="117"/>
      <c r="IDX5" s="117"/>
      <c r="IDY5" s="117"/>
      <c r="IDZ5" s="117"/>
      <c r="IEA5" s="117"/>
      <c r="IEB5" s="117"/>
      <c r="IEC5" s="117"/>
      <c r="IED5" s="117"/>
      <c r="IEE5" s="117"/>
      <c r="IEF5" s="117"/>
      <c r="IEG5" s="117"/>
      <c r="IEH5" s="117"/>
      <c r="IEI5" s="117"/>
      <c r="IEJ5" s="117"/>
      <c r="IEK5" s="117"/>
      <c r="IEL5" s="117"/>
      <c r="IEM5" s="117"/>
      <c r="IEN5" s="117"/>
      <c r="IEO5" s="117"/>
      <c r="IEP5" s="117"/>
      <c r="IEQ5" s="117"/>
      <c r="IER5" s="117"/>
      <c r="IES5" s="117"/>
      <c r="IET5" s="117"/>
      <c r="IEU5" s="117"/>
      <c r="IEV5" s="117"/>
      <c r="IEW5" s="117"/>
      <c r="IEX5" s="117"/>
      <c r="IEY5" s="117"/>
      <c r="IEZ5" s="117"/>
      <c r="IFA5" s="117"/>
      <c r="IFB5" s="117"/>
      <c r="IFC5" s="117"/>
      <c r="IFD5" s="117"/>
      <c r="IFE5" s="117"/>
      <c r="IFF5" s="117"/>
      <c r="IFG5" s="117"/>
      <c r="IFH5" s="117"/>
      <c r="IFI5" s="117"/>
      <c r="IFJ5" s="117"/>
      <c r="IFK5" s="117"/>
      <c r="IFL5" s="117"/>
      <c r="IFM5" s="117"/>
      <c r="IFN5" s="117"/>
      <c r="IFO5" s="117"/>
      <c r="IFP5" s="117"/>
      <c r="IFQ5" s="117"/>
      <c r="IFR5" s="117"/>
      <c r="IFS5" s="117"/>
      <c r="IFT5" s="117"/>
      <c r="IFU5" s="117"/>
      <c r="IFV5" s="117"/>
      <c r="IFW5" s="117"/>
      <c r="IFX5" s="117"/>
      <c r="IFY5" s="117"/>
      <c r="IFZ5" s="117"/>
      <c r="IGA5" s="117"/>
      <c r="IGB5" s="117"/>
      <c r="IGC5" s="117"/>
      <c r="IGD5" s="117"/>
      <c r="IGE5" s="117"/>
      <c r="IGF5" s="117"/>
      <c r="IGG5" s="117"/>
      <c r="IGH5" s="117"/>
      <c r="IGI5" s="117"/>
      <c r="IGJ5" s="117"/>
      <c r="IGK5" s="117"/>
      <c r="IGL5" s="117"/>
      <c r="IGM5" s="117"/>
      <c r="IGN5" s="117"/>
      <c r="IGO5" s="117"/>
      <c r="IGP5" s="117"/>
      <c r="IGQ5" s="117"/>
      <c r="IGR5" s="117"/>
      <c r="IGS5" s="117"/>
      <c r="IGT5" s="117"/>
      <c r="IGU5" s="117"/>
      <c r="IGV5" s="117"/>
      <c r="IGW5" s="117"/>
      <c r="IGX5" s="117"/>
      <c r="IGY5" s="117"/>
      <c r="IGZ5" s="117"/>
      <c r="IHA5" s="117"/>
      <c r="IHB5" s="117"/>
      <c r="IHC5" s="117"/>
      <c r="IHD5" s="117"/>
      <c r="IHE5" s="117"/>
      <c r="IHF5" s="117"/>
      <c r="IHG5" s="117"/>
      <c r="IHH5" s="117"/>
      <c r="IHI5" s="117"/>
      <c r="IHJ5" s="117"/>
      <c r="IHK5" s="117"/>
      <c r="IHL5" s="117"/>
      <c r="IHM5" s="117"/>
      <c r="IHN5" s="117"/>
      <c r="IHO5" s="117"/>
      <c r="IHP5" s="117"/>
      <c r="IHQ5" s="117"/>
      <c r="IHR5" s="117"/>
      <c r="IHS5" s="117"/>
      <c r="IHT5" s="117"/>
      <c r="IHU5" s="117"/>
      <c r="IHV5" s="117"/>
      <c r="IHW5" s="117"/>
      <c r="IHX5" s="117"/>
      <c r="IHY5" s="117"/>
      <c r="IHZ5" s="117"/>
      <c r="IIA5" s="117"/>
      <c r="IIB5" s="117"/>
      <c r="IIC5" s="117"/>
      <c r="IID5" s="117"/>
      <c r="IIE5" s="117"/>
      <c r="IIF5" s="117"/>
      <c r="IIG5" s="117"/>
      <c r="IIH5" s="117"/>
      <c r="III5" s="117"/>
      <c r="IIJ5" s="117"/>
      <c r="IIK5" s="117"/>
      <c r="IIL5" s="117"/>
      <c r="IIM5" s="117"/>
      <c r="IIN5" s="117"/>
      <c r="IIO5" s="117"/>
      <c r="IIP5" s="117"/>
      <c r="IIQ5" s="117"/>
      <c r="IIR5" s="117"/>
      <c r="IIS5" s="117"/>
      <c r="IIT5" s="117"/>
      <c r="IIU5" s="117"/>
      <c r="IIV5" s="117"/>
      <c r="IIW5" s="117"/>
      <c r="IIX5" s="117"/>
      <c r="IIY5" s="117"/>
      <c r="IIZ5" s="117"/>
      <c r="IJA5" s="117"/>
      <c r="IJB5" s="117"/>
      <c r="IJC5" s="117"/>
      <c r="IJD5" s="117"/>
      <c r="IJE5" s="117"/>
      <c r="IJF5" s="117"/>
      <c r="IJG5" s="117"/>
      <c r="IJH5" s="117"/>
      <c r="IJI5" s="117"/>
      <c r="IJJ5" s="117"/>
      <c r="IJK5" s="117"/>
      <c r="IJL5" s="117"/>
      <c r="IJM5" s="117"/>
      <c r="IJN5" s="117"/>
      <c r="IJO5" s="117"/>
      <c r="IJP5" s="117"/>
      <c r="IJQ5" s="117"/>
      <c r="IJR5" s="117"/>
      <c r="IJS5" s="117"/>
      <c r="IJT5" s="117"/>
      <c r="IJU5" s="117"/>
      <c r="IJV5" s="117"/>
      <c r="IJW5" s="117"/>
      <c r="IJX5" s="117"/>
      <c r="IJY5" s="117"/>
      <c r="IJZ5" s="117"/>
      <c r="IKA5" s="117"/>
      <c r="IKB5" s="117"/>
      <c r="IKC5" s="117"/>
      <c r="IKD5" s="117"/>
      <c r="IKE5" s="117"/>
      <c r="IKF5" s="117"/>
      <c r="IKG5" s="117"/>
      <c r="IKH5" s="117"/>
      <c r="IKI5" s="117"/>
      <c r="IKJ5" s="117"/>
      <c r="IKK5" s="117"/>
      <c r="IKL5" s="117"/>
      <c r="IKM5" s="117"/>
      <c r="IKN5" s="117"/>
      <c r="IKO5" s="117"/>
      <c r="IKP5" s="117"/>
      <c r="IKQ5" s="117"/>
      <c r="IKR5" s="117"/>
      <c r="IKS5" s="117"/>
      <c r="IKT5" s="117"/>
      <c r="IKU5" s="117"/>
      <c r="IKV5" s="117"/>
      <c r="IKW5" s="117"/>
      <c r="IKX5" s="117"/>
      <c r="IKY5" s="117"/>
      <c r="IKZ5" s="117"/>
      <c r="ILA5" s="117"/>
      <c r="ILB5" s="117"/>
      <c r="ILC5" s="117"/>
      <c r="ILD5" s="117"/>
      <c r="ILE5" s="117"/>
      <c r="ILF5" s="117"/>
      <c r="ILG5" s="117"/>
      <c r="ILH5" s="117"/>
      <c r="ILI5" s="117"/>
      <c r="ILJ5" s="117"/>
      <c r="ILK5" s="117"/>
      <c r="ILL5" s="117"/>
      <c r="ILM5" s="117"/>
      <c r="ILN5" s="117"/>
      <c r="ILO5" s="117"/>
      <c r="ILP5" s="117"/>
      <c r="ILQ5" s="117"/>
      <c r="ILR5" s="117"/>
      <c r="ILS5" s="117"/>
      <c r="ILT5" s="117"/>
      <c r="ILU5" s="117"/>
      <c r="ILV5" s="117"/>
      <c r="ILW5" s="117"/>
      <c r="ILX5" s="117"/>
      <c r="ILY5" s="117"/>
      <c r="ILZ5" s="117"/>
      <c r="IMA5" s="117"/>
      <c r="IMB5" s="117"/>
      <c r="IMC5" s="117"/>
      <c r="IMD5" s="117"/>
      <c r="IME5" s="117"/>
      <c r="IMF5" s="117"/>
      <c r="IMG5" s="117"/>
      <c r="IMH5" s="117"/>
      <c r="IMI5" s="117"/>
      <c r="IMJ5" s="117"/>
      <c r="IMK5" s="117"/>
      <c r="IML5" s="117"/>
      <c r="IMM5" s="117"/>
      <c r="IMN5" s="117"/>
      <c r="IMO5" s="117"/>
      <c r="IMP5" s="117"/>
      <c r="IMQ5" s="117"/>
      <c r="IMR5" s="117"/>
      <c r="IMS5" s="117"/>
      <c r="IMT5" s="117"/>
      <c r="IMU5" s="117"/>
      <c r="IMV5" s="117"/>
      <c r="IMW5" s="117"/>
      <c r="IMX5" s="117"/>
      <c r="IMY5" s="117"/>
      <c r="IMZ5" s="117"/>
      <c r="INA5" s="117"/>
      <c r="INB5" s="117"/>
      <c r="INC5" s="117"/>
      <c r="IND5" s="117"/>
      <c r="INE5" s="117"/>
      <c r="INF5" s="117"/>
      <c r="ING5" s="117"/>
      <c r="INH5" s="117"/>
      <c r="INI5" s="117"/>
      <c r="INJ5" s="117"/>
      <c r="INK5" s="117"/>
      <c r="INL5" s="117"/>
      <c r="INM5" s="117"/>
      <c r="INN5" s="117"/>
      <c r="INO5" s="117"/>
      <c r="INP5" s="117"/>
      <c r="INQ5" s="117"/>
      <c r="INR5" s="117"/>
      <c r="INS5" s="117"/>
      <c r="INT5" s="117"/>
      <c r="INU5" s="117"/>
      <c r="INV5" s="117"/>
      <c r="INW5" s="117"/>
      <c r="INX5" s="117"/>
      <c r="INY5" s="117"/>
      <c r="INZ5" s="117"/>
      <c r="IOA5" s="117"/>
      <c r="IOB5" s="117"/>
      <c r="IOC5" s="117"/>
      <c r="IOD5" s="117"/>
      <c r="IOE5" s="117"/>
      <c r="IOF5" s="117"/>
      <c r="IOG5" s="117"/>
      <c r="IOH5" s="117"/>
      <c r="IOI5" s="117"/>
      <c r="IOJ5" s="117"/>
      <c r="IOK5" s="117"/>
      <c r="IOL5" s="117"/>
      <c r="IOM5" s="117"/>
      <c r="ION5" s="117"/>
      <c r="IOO5" s="117"/>
      <c r="IOP5" s="117"/>
      <c r="IOQ5" s="117"/>
      <c r="IOR5" s="117"/>
      <c r="IOS5" s="117"/>
      <c r="IOT5" s="117"/>
      <c r="IOU5" s="117"/>
      <c r="IOV5" s="117"/>
      <c r="IOW5" s="117"/>
      <c r="IOX5" s="117"/>
      <c r="IOY5" s="117"/>
      <c r="IOZ5" s="117"/>
      <c r="IPA5" s="117"/>
      <c r="IPB5" s="117"/>
      <c r="IPC5" s="117"/>
      <c r="IPD5" s="117"/>
      <c r="IPE5" s="117"/>
      <c r="IPF5" s="117"/>
      <c r="IPG5" s="117"/>
      <c r="IPH5" s="117"/>
      <c r="IPI5" s="117"/>
      <c r="IPJ5" s="117"/>
      <c r="IPK5" s="117"/>
      <c r="IPL5" s="117"/>
      <c r="IPM5" s="117"/>
      <c r="IPN5" s="117"/>
      <c r="IPO5" s="117"/>
      <c r="IPP5" s="117"/>
      <c r="IPQ5" s="117"/>
      <c r="IPR5" s="117"/>
      <c r="IPS5" s="117"/>
      <c r="IPT5" s="117"/>
      <c r="IPU5" s="117"/>
      <c r="IPV5" s="117"/>
      <c r="IPW5" s="117"/>
      <c r="IPX5" s="117"/>
      <c r="IPY5" s="117"/>
      <c r="IPZ5" s="117"/>
      <c r="IQA5" s="117"/>
      <c r="IQB5" s="117"/>
      <c r="IQC5" s="117"/>
      <c r="IQD5" s="117"/>
      <c r="IQE5" s="117"/>
      <c r="IQF5" s="117"/>
      <c r="IQG5" s="117"/>
      <c r="IQH5" s="117"/>
      <c r="IQI5" s="117"/>
      <c r="IQJ5" s="117"/>
      <c r="IQK5" s="117"/>
      <c r="IQL5" s="117"/>
      <c r="IQM5" s="117"/>
      <c r="IQN5" s="117"/>
      <c r="IQO5" s="117"/>
      <c r="IQP5" s="117"/>
      <c r="IQQ5" s="117"/>
      <c r="IQR5" s="117"/>
      <c r="IQS5" s="117"/>
      <c r="IQT5" s="117"/>
      <c r="IQU5" s="117"/>
      <c r="IQV5" s="117"/>
      <c r="IQW5" s="117"/>
      <c r="IQX5" s="117"/>
      <c r="IQY5" s="117"/>
      <c r="IQZ5" s="117"/>
      <c r="IRA5" s="117"/>
      <c r="IRB5" s="117"/>
      <c r="IRC5" s="117"/>
      <c r="IRD5" s="117"/>
      <c r="IRE5" s="117"/>
      <c r="IRF5" s="117"/>
      <c r="IRG5" s="117"/>
      <c r="IRH5" s="117"/>
      <c r="IRI5" s="117"/>
      <c r="IRJ5" s="117"/>
      <c r="IRK5" s="117"/>
      <c r="IRL5" s="117"/>
      <c r="IRM5" s="117"/>
      <c r="IRN5" s="117"/>
      <c r="IRO5" s="117"/>
      <c r="IRP5" s="117"/>
      <c r="IRQ5" s="117"/>
      <c r="IRR5" s="117"/>
      <c r="IRS5" s="117"/>
      <c r="IRT5" s="117"/>
      <c r="IRU5" s="117"/>
      <c r="IRV5" s="117"/>
      <c r="IRW5" s="117"/>
      <c r="IRX5" s="117"/>
      <c r="IRY5" s="117"/>
      <c r="IRZ5" s="117"/>
      <c r="ISA5" s="117"/>
      <c r="ISB5" s="117"/>
      <c r="ISC5" s="117"/>
      <c r="ISD5" s="117"/>
      <c r="ISE5" s="117"/>
      <c r="ISF5" s="117"/>
      <c r="ISG5" s="117"/>
      <c r="ISH5" s="117"/>
      <c r="ISI5" s="117"/>
      <c r="ISJ5" s="117"/>
      <c r="ISK5" s="117"/>
      <c r="ISL5" s="117"/>
      <c r="ISM5" s="117"/>
      <c r="ISN5" s="117"/>
      <c r="ISO5" s="117"/>
      <c r="ISP5" s="117"/>
      <c r="ISQ5" s="117"/>
      <c r="ISR5" s="117"/>
      <c r="ISS5" s="117"/>
      <c r="IST5" s="117"/>
      <c r="ISU5" s="117"/>
      <c r="ISV5" s="117"/>
      <c r="ISW5" s="117"/>
      <c r="ISX5" s="117"/>
      <c r="ISY5" s="117"/>
      <c r="ISZ5" s="117"/>
      <c r="ITA5" s="117"/>
      <c r="ITB5" s="117"/>
      <c r="ITC5" s="117"/>
      <c r="ITD5" s="117"/>
      <c r="ITE5" s="117"/>
      <c r="ITF5" s="117"/>
      <c r="ITG5" s="117"/>
      <c r="ITH5" s="117"/>
      <c r="ITI5" s="117"/>
      <c r="ITJ5" s="117"/>
      <c r="ITK5" s="117"/>
      <c r="ITL5" s="117"/>
      <c r="ITM5" s="117"/>
      <c r="ITN5" s="117"/>
      <c r="ITO5" s="117"/>
      <c r="ITP5" s="117"/>
      <c r="ITQ5" s="117"/>
      <c r="ITR5" s="117"/>
      <c r="ITS5" s="117"/>
      <c r="ITT5" s="117"/>
      <c r="ITU5" s="117"/>
      <c r="ITV5" s="117"/>
      <c r="ITW5" s="117"/>
      <c r="ITX5" s="117"/>
      <c r="ITY5" s="117"/>
      <c r="ITZ5" s="117"/>
      <c r="IUA5" s="117"/>
      <c r="IUB5" s="117"/>
      <c r="IUC5" s="117"/>
      <c r="IUD5" s="117"/>
      <c r="IUE5" s="117"/>
      <c r="IUF5" s="117"/>
      <c r="IUG5" s="117"/>
      <c r="IUH5" s="117"/>
      <c r="IUI5" s="117"/>
      <c r="IUJ5" s="117"/>
      <c r="IUK5" s="117"/>
      <c r="IUL5" s="117"/>
      <c r="IUM5" s="117"/>
      <c r="IUN5" s="117"/>
      <c r="IUO5" s="117"/>
      <c r="IUP5" s="117"/>
      <c r="IUQ5" s="117"/>
      <c r="IUR5" s="117"/>
      <c r="IUS5" s="117"/>
      <c r="IUT5" s="117"/>
      <c r="IUU5" s="117"/>
      <c r="IUV5" s="117"/>
      <c r="IUW5" s="117"/>
      <c r="IUX5" s="117"/>
      <c r="IUY5" s="117"/>
      <c r="IUZ5" s="117"/>
      <c r="IVA5" s="117"/>
      <c r="IVB5" s="117"/>
      <c r="IVC5" s="117"/>
      <c r="IVD5" s="117"/>
      <c r="IVE5" s="117"/>
      <c r="IVF5" s="117"/>
      <c r="IVG5" s="117"/>
      <c r="IVH5" s="117"/>
      <c r="IVI5" s="117"/>
      <c r="IVJ5" s="117"/>
      <c r="IVK5" s="117"/>
      <c r="IVL5" s="117"/>
      <c r="IVM5" s="117"/>
      <c r="IVN5" s="117"/>
      <c r="IVO5" s="117"/>
      <c r="IVP5" s="117"/>
      <c r="IVQ5" s="117"/>
      <c r="IVR5" s="117"/>
      <c r="IVS5" s="117"/>
      <c r="IVT5" s="117"/>
      <c r="IVU5" s="117"/>
      <c r="IVV5" s="117"/>
      <c r="IVW5" s="117"/>
      <c r="IVX5" s="117"/>
      <c r="IVY5" s="117"/>
      <c r="IVZ5" s="117"/>
      <c r="IWA5" s="117"/>
      <c r="IWB5" s="117"/>
      <c r="IWC5" s="117"/>
      <c r="IWD5" s="117"/>
      <c r="IWE5" s="117"/>
      <c r="IWF5" s="117"/>
      <c r="IWG5" s="117"/>
      <c r="IWH5" s="117"/>
      <c r="IWI5" s="117"/>
      <c r="IWJ5" s="117"/>
      <c r="IWK5" s="117"/>
      <c r="IWL5" s="117"/>
      <c r="IWM5" s="117"/>
      <c r="IWN5" s="117"/>
      <c r="IWO5" s="117"/>
      <c r="IWP5" s="117"/>
      <c r="IWQ5" s="117"/>
      <c r="IWR5" s="117"/>
      <c r="IWS5" s="117"/>
      <c r="IWT5" s="117"/>
      <c r="IWU5" s="117"/>
      <c r="IWV5" s="117"/>
      <c r="IWW5" s="117"/>
      <c r="IWX5" s="117"/>
      <c r="IWY5" s="117"/>
      <c r="IWZ5" s="117"/>
      <c r="IXA5" s="117"/>
      <c r="IXB5" s="117"/>
      <c r="IXC5" s="117"/>
      <c r="IXD5" s="117"/>
      <c r="IXE5" s="117"/>
      <c r="IXF5" s="117"/>
      <c r="IXG5" s="117"/>
      <c r="IXH5" s="117"/>
      <c r="IXI5" s="117"/>
      <c r="IXJ5" s="117"/>
      <c r="IXK5" s="117"/>
      <c r="IXL5" s="117"/>
      <c r="IXM5" s="117"/>
      <c r="IXN5" s="117"/>
      <c r="IXO5" s="117"/>
      <c r="IXP5" s="117"/>
      <c r="IXQ5" s="117"/>
      <c r="IXR5" s="117"/>
      <c r="IXS5" s="117"/>
      <c r="IXT5" s="117"/>
      <c r="IXU5" s="117"/>
      <c r="IXV5" s="117"/>
      <c r="IXW5" s="117"/>
      <c r="IXX5" s="117"/>
      <c r="IXY5" s="117"/>
      <c r="IXZ5" s="117"/>
      <c r="IYA5" s="117"/>
      <c r="IYB5" s="117"/>
      <c r="IYC5" s="117"/>
      <c r="IYD5" s="117"/>
      <c r="IYE5" s="117"/>
      <c r="IYF5" s="117"/>
      <c r="IYG5" s="117"/>
      <c r="IYH5" s="117"/>
      <c r="IYI5" s="117"/>
      <c r="IYJ5" s="117"/>
      <c r="IYK5" s="117"/>
      <c r="IYL5" s="117"/>
      <c r="IYM5" s="117"/>
      <c r="IYN5" s="117"/>
      <c r="IYO5" s="117"/>
      <c r="IYP5" s="117"/>
      <c r="IYQ5" s="117"/>
      <c r="IYR5" s="117"/>
      <c r="IYS5" s="117"/>
      <c r="IYT5" s="117"/>
      <c r="IYU5" s="117"/>
      <c r="IYV5" s="117"/>
      <c r="IYW5" s="117"/>
      <c r="IYX5" s="117"/>
      <c r="IYY5" s="117"/>
      <c r="IYZ5" s="117"/>
      <c r="IZA5" s="117"/>
      <c r="IZB5" s="117"/>
      <c r="IZC5" s="117"/>
      <c r="IZD5" s="117"/>
      <c r="IZE5" s="117"/>
      <c r="IZF5" s="117"/>
      <c r="IZG5" s="117"/>
      <c r="IZH5" s="117"/>
      <c r="IZI5" s="117"/>
      <c r="IZJ5" s="117"/>
      <c r="IZK5" s="117"/>
      <c r="IZL5" s="117"/>
      <c r="IZM5" s="117"/>
      <c r="IZN5" s="117"/>
      <c r="IZO5" s="117"/>
      <c r="IZP5" s="117"/>
      <c r="IZQ5" s="117"/>
      <c r="IZR5" s="117"/>
      <c r="IZS5" s="117"/>
      <c r="IZT5" s="117"/>
      <c r="IZU5" s="117"/>
      <c r="IZV5" s="117"/>
      <c r="IZW5" s="117"/>
      <c r="IZX5" s="117"/>
      <c r="IZY5" s="117"/>
      <c r="IZZ5" s="117"/>
      <c r="JAA5" s="117"/>
      <c r="JAB5" s="117"/>
      <c r="JAC5" s="117"/>
      <c r="JAD5" s="117"/>
      <c r="JAE5" s="117"/>
      <c r="JAF5" s="117"/>
      <c r="JAG5" s="117"/>
      <c r="JAH5" s="117"/>
      <c r="JAI5" s="117"/>
      <c r="JAJ5" s="117"/>
      <c r="JAK5" s="117"/>
      <c r="JAL5" s="117"/>
      <c r="JAM5" s="117"/>
      <c r="JAN5" s="117"/>
      <c r="JAO5" s="117"/>
      <c r="JAP5" s="117"/>
      <c r="JAQ5" s="117"/>
      <c r="JAR5" s="117"/>
      <c r="JAS5" s="117"/>
      <c r="JAT5" s="117"/>
      <c r="JAU5" s="117"/>
      <c r="JAV5" s="117"/>
      <c r="JAW5" s="117"/>
      <c r="JAX5" s="117"/>
      <c r="JAY5" s="117"/>
      <c r="JAZ5" s="117"/>
      <c r="JBA5" s="117"/>
      <c r="JBB5" s="117"/>
      <c r="JBC5" s="117"/>
      <c r="JBD5" s="117"/>
      <c r="JBE5" s="117"/>
      <c r="JBF5" s="117"/>
      <c r="JBG5" s="117"/>
      <c r="JBH5" s="117"/>
      <c r="JBI5" s="117"/>
      <c r="JBJ5" s="117"/>
      <c r="JBK5" s="117"/>
      <c r="JBL5" s="117"/>
      <c r="JBM5" s="117"/>
      <c r="JBN5" s="117"/>
      <c r="JBO5" s="117"/>
      <c r="JBP5" s="117"/>
      <c r="JBQ5" s="117"/>
      <c r="JBR5" s="117"/>
      <c r="JBS5" s="117"/>
      <c r="JBT5" s="117"/>
      <c r="JBU5" s="117"/>
      <c r="JBV5" s="117"/>
      <c r="JBW5" s="117"/>
      <c r="JBX5" s="117"/>
      <c r="JBY5" s="117"/>
      <c r="JBZ5" s="117"/>
      <c r="JCA5" s="117"/>
      <c r="JCB5" s="117"/>
      <c r="JCC5" s="117"/>
      <c r="JCD5" s="117"/>
      <c r="JCE5" s="117"/>
      <c r="JCF5" s="117"/>
      <c r="JCG5" s="117"/>
      <c r="JCH5" s="117"/>
      <c r="JCI5" s="117"/>
      <c r="JCJ5" s="117"/>
      <c r="JCK5" s="117"/>
      <c r="JCL5" s="117"/>
      <c r="JCM5" s="117"/>
      <c r="JCN5" s="117"/>
      <c r="JCO5" s="117"/>
      <c r="JCP5" s="117"/>
      <c r="JCQ5" s="117"/>
      <c r="JCR5" s="117"/>
      <c r="JCS5" s="117"/>
      <c r="JCT5" s="117"/>
      <c r="JCU5" s="117"/>
      <c r="JCV5" s="117"/>
      <c r="JCW5" s="117"/>
      <c r="JCX5" s="117"/>
      <c r="JCY5" s="117"/>
      <c r="JCZ5" s="117"/>
      <c r="JDA5" s="117"/>
      <c r="JDB5" s="117"/>
      <c r="JDC5" s="117"/>
      <c r="JDD5" s="117"/>
      <c r="JDE5" s="117"/>
      <c r="JDF5" s="117"/>
      <c r="JDG5" s="117"/>
      <c r="JDH5" s="117"/>
      <c r="JDI5" s="117"/>
      <c r="JDJ5" s="117"/>
      <c r="JDK5" s="117"/>
      <c r="JDL5" s="117"/>
      <c r="JDM5" s="117"/>
      <c r="JDN5" s="117"/>
      <c r="JDO5" s="117"/>
      <c r="JDP5" s="117"/>
      <c r="JDQ5" s="117"/>
      <c r="JDR5" s="117"/>
      <c r="JDS5" s="117"/>
      <c r="JDT5" s="117"/>
      <c r="JDU5" s="117"/>
      <c r="JDV5" s="117"/>
      <c r="JDW5" s="117"/>
      <c r="JDX5" s="117"/>
      <c r="JDY5" s="117"/>
      <c r="JDZ5" s="117"/>
      <c r="JEA5" s="117"/>
      <c r="JEB5" s="117"/>
      <c r="JEC5" s="117"/>
      <c r="JED5" s="117"/>
      <c r="JEE5" s="117"/>
      <c r="JEF5" s="117"/>
      <c r="JEG5" s="117"/>
      <c r="JEH5" s="117"/>
      <c r="JEI5" s="117"/>
      <c r="JEJ5" s="117"/>
      <c r="JEK5" s="117"/>
      <c r="JEL5" s="117"/>
      <c r="JEM5" s="117"/>
      <c r="JEN5" s="117"/>
      <c r="JEO5" s="117"/>
      <c r="JEP5" s="117"/>
      <c r="JEQ5" s="117"/>
      <c r="JER5" s="117"/>
      <c r="JES5" s="117"/>
      <c r="JET5" s="117"/>
      <c r="JEU5" s="117"/>
      <c r="JEV5" s="117"/>
      <c r="JEW5" s="117"/>
      <c r="JEX5" s="117"/>
      <c r="JEY5" s="117"/>
      <c r="JEZ5" s="117"/>
      <c r="JFA5" s="117"/>
      <c r="JFB5" s="117"/>
      <c r="JFC5" s="117"/>
      <c r="JFD5" s="117"/>
      <c r="JFE5" s="117"/>
      <c r="JFF5" s="117"/>
      <c r="JFG5" s="117"/>
      <c r="JFH5" s="117"/>
      <c r="JFI5" s="117"/>
      <c r="JFJ5" s="117"/>
      <c r="JFK5" s="117"/>
      <c r="JFL5" s="117"/>
      <c r="JFM5" s="117"/>
      <c r="JFN5" s="117"/>
      <c r="JFO5" s="117"/>
      <c r="JFP5" s="117"/>
      <c r="JFQ5" s="117"/>
      <c r="JFR5" s="117"/>
      <c r="JFS5" s="117"/>
      <c r="JFT5" s="117"/>
      <c r="JFU5" s="117"/>
      <c r="JFV5" s="117"/>
      <c r="JFW5" s="117"/>
      <c r="JFX5" s="117"/>
      <c r="JFY5" s="117"/>
      <c r="JFZ5" s="117"/>
      <c r="JGA5" s="117"/>
      <c r="JGB5" s="117"/>
      <c r="JGC5" s="117"/>
      <c r="JGD5" s="117"/>
      <c r="JGE5" s="117"/>
      <c r="JGF5" s="117"/>
      <c r="JGG5" s="117"/>
      <c r="JGH5" s="117"/>
      <c r="JGI5" s="117"/>
      <c r="JGJ5" s="117"/>
      <c r="JGK5" s="117"/>
      <c r="JGL5" s="117"/>
      <c r="JGM5" s="117"/>
      <c r="JGN5" s="117"/>
      <c r="JGO5" s="117"/>
      <c r="JGP5" s="117"/>
      <c r="JGQ5" s="117"/>
      <c r="JGR5" s="117"/>
      <c r="JGS5" s="117"/>
      <c r="JGT5" s="117"/>
      <c r="JGU5" s="117"/>
      <c r="JGV5" s="117"/>
      <c r="JGW5" s="117"/>
      <c r="JGX5" s="117"/>
      <c r="JGY5" s="117"/>
      <c r="JGZ5" s="117"/>
      <c r="JHA5" s="117"/>
      <c r="JHB5" s="117"/>
      <c r="JHC5" s="117"/>
      <c r="JHD5" s="117"/>
      <c r="JHE5" s="117"/>
      <c r="JHF5" s="117"/>
      <c r="JHG5" s="117"/>
      <c r="JHH5" s="117"/>
      <c r="JHI5" s="117"/>
      <c r="JHJ5" s="117"/>
      <c r="JHK5" s="117"/>
      <c r="JHL5" s="117"/>
      <c r="JHM5" s="117"/>
      <c r="JHN5" s="117"/>
      <c r="JHO5" s="117"/>
      <c r="JHP5" s="117"/>
      <c r="JHQ5" s="117"/>
      <c r="JHR5" s="117"/>
      <c r="JHS5" s="117"/>
      <c r="JHT5" s="117"/>
      <c r="JHU5" s="117"/>
      <c r="JHV5" s="117"/>
      <c r="JHW5" s="117"/>
      <c r="JHX5" s="117"/>
      <c r="JHY5" s="117"/>
      <c r="JHZ5" s="117"/>
      <c r="JIA5" s="117"/>
      <c r="JIB5" s="117"/>
      <c r="JIC5" s="117"/>
      <c r="JID5" s="117"/>
      <c r="JIE5" s="117"/>
      <c r="JIF5" s="117"/>
      <c r="JIG5" s="117"/>
      <c r="JIH5" s="117"/>
      <c r="JII5" s="117"/>
      <c r="JIJ5" s="117"/>
      <c r="JIK5" s="117"/>
      <c r="JIL5" s="117"/>
      <c r="JIM5" s="117"/>
      <c r="JIN5" s="117"/>
      <c r="JIO5" s="117"/>
      <c r="JIP5" s="117"/>
      <c r="JIQ5" s="117"/>
      <c r="JIR5" s="117"/>
      <c r="JIS5" s="117"/>
      <c r="JIT5" s="117"/>
      <c r="JIU5" s="117"/>
      <c r="JIV5" s="117"/>
      <c r="JIW5" s="117"/>
      <c r="JIX5" s="117"/>
      <c r="JIY5" s="117"/>
      <c r="JIZ5" s="117"/>
      <c r="JJA5" s="117"/>
      <c r="JJB5" s="117"/>
      <c r="JJC5" s="117"/>
      <c r="JJD5" s="117"/>
      <c r="JJE5" s="117"/>
      <c r="JJF5" s="117"/>
      <c r="JJG5" s="117"/>
      <c r="JJH5" s="117"/>
      <c r="JJI5" s="117"/>
      <c r="JJJ5" s="117"/>
      <c r="JJK5" s="117"/>
      <c r="JJL5" s="117"/>
      <c r="JJM5" s="117"/>
      <c r="JJN5" s="117"/>
      <c r="JJO5" s="117"/>
      <c r="JJP5" s="117"/>
      <c r="JJQ5" s="117"/>
      <c r="JJR5" s="117"/>
      <c r="JJS5" s="117"/>
      <c r="JJT5" s="117"/>
      <c r="JJU5" s="117"/>
      <c r="JJV5" s="117"/>
      <c r="JJW5" s="117"/>
      <c r="JJX5" s="117"/>
      <c r="JJY5" s="117"/>
      <c r="JJZ5" s="117"/>
      <c r="JKA5" s="117"/>
      <c r="JKB5" s="117"/>
      <c r="JKC5" s="117"/>
      <c r="JKD5" s="117"/>
      <c r="JKE5" s="117"/>
      <c r="JKF5" s="117"/>
      <c r="JKG5" s="117"/>
      <c r="JKH5" s="117"/>
      <c r="JKI5" s="117"/>
      <c r="JKJ5" s="117"/>
      <c r="JKK5" s="117"/>
      <c r="JKL5" s="117"/>
      <c r="JKM5" s="117"/>
      <c r="JKN5" s="117"/>
      <c r="JKO5" s="117"/>
      <c r="JKP5" s="117"/>
      <c r="JKQ5" s="117"/>
      <c r="JKR5" s="117"/>
      <c r="JKS5" s="117"/>
      <c r="JKT5" s="117"/>
      <c r="JKU5" s="117"/>
      <c r="JKV5" s="117"/>
      <c r="JKW5" s="117"/>
      <c r="JKX5" s="117"/>
      <c r="JKY5" s="117"/>
      <c r="JKZ5" s="117"/>
      <c r="JLA5" s="117"/>
      <c r="JLB5" s="117"/>
      <c r="JLC5" s="117"/>
      <c r="JLD5" s="117"/>
      <c r="JLE5" s="117"/>
      <c r="JLF5" s="117"/>
      <c r="JLG5" s="117"/>
      <c r="JLH5" s="117"/>
      <c r="JLI5" s="117"/>
      <c r="JLJ5" s="117"/>
      <c r="JLK5" s="117"/>
      <c r="JLL5" s="117"/>
      <c r="JLM5" s="117"/>
      <c r="JLN5" s="117"/>
      <c r="JLO5" s="117"/>
      <c r="JLP5" s="117"/>
      <c r="JLQ5" s="117"/>
      <c r="JLR5" s="117"/>
      <c r="JLS5" s="117"/>
      <c r="JLT5" s="117"/>
      <c r="JLU5" s="117"/>
      <c r="JLV5" s="117"/>
      <c r="JLW5" s="117"/>
      <c r="JLX5" s="117"/>
      <c r="JLY5" s="117"/>
      <c r="JLZ5" s="117"/>
      <c r="JMA5" s="117"/>
      <c r="JMB5" s="117"/>
      <c r="JMC5" s="117"/>
      <c r="JMD5" s="117"/>
      <c r="JME5" s="117"/>
      <c r="JMF5" s="117"/>
      <c r="JMG5" s="117"/>
      <c r="JMH5" s="117"/>
      <c r="JMI5" s="117"/>
      <c r="JMJ5" s="117"/>
      <c r="JMK5" s="117"/>
      <c r="JML5" s="117"/>
      <c r="JMM5" s="117"/>
      <c r="JMN5" s="117"/>
      <c r="JMO5" s="117"/>
      <c r="JMP5" s="117"/>
      <c r="JMQ5" s="117"/>
      <c r="JMR5" s="117"/>
      <c r="JMS5" s="117"/>
      <c r="JMT5" s="117"/>
      <c r="JMU5" s="117"/>
      <c r="JMV5" s="117"/>
      <c r="JMW5" s="117"/>
      <c r="JMX5" s="117"/>
      <c r="JMY5" s="117"/>
      <c r="JMZ5" s="117"/>
      <c r="JNA5" s="117"/>
      <c r="JNB5" s="117"/>
      <c r="JNC5" s="117"/>
      <c r="JND5" s="117"/>
      <c r="JNE5" s="117"/>
      <c r="JNF5" s="117"/>
      <c r="JNG5" s="117"/>
      <c r="JNH5" s="117"/>
      <c r="JNI5" s="117"/>
      <c r="JNJ5" s="117"/>
      <c r="JNK5" s="117"/>
      <c r="JNL5" s="117"/>
      <c r="JNM5" s="117"/>
      <c r="JNN5" s="117"/>
      <c r="JNO5" s="117"/>
      <c r="JNP5" s="117"/>
      <c r="JNQ5" s="117"/>
      <c r="JNR5" s="117"/>
      <c r="JNS5" s="117"/>
      <c r="JNT5" s="117"/>
      <c r="JNU5" s="117"/>
      <c r="JNV5" s="117"/>
      <c r="JNW5" s="117"/>
      <c r="JNX5" s="117"/>
      <c r="JNY5" s="117"/>
      <c r="JNZ5" s="117"/>
      <c r="JOA5" s="117"/>
      <c r="JOB5" s="117"/>
      <c r="JOC5" s="117"/>
      <c r="JOD5" s="117"/>
      <c r="JOE5" s="117"/>
      <c r="JOF5" s="117"/>
      <c r="JOG5" s="117"/>
      <c r="JOH5" s="117"/>
      <c r="JOI5" s="117"/>
      <c r="JOJ5" s="117"/>
      <c r="JOK5" s="117"/>
      <c r="JOL5" s="117"/>
      <c r="JOM5" s="117"/>
      <c r="JON5" s="117"/>
      <c r="JOO5" s="117"/>
      <c r="JOP5" s="117"/>
      <c r="JOQ5" s="117"/>
      <c r="JOR5" s="117"/>
      <c r="JOS5" s="117"/>
      <c r="JOT5" s="117"/>
      <c r="JOU5" s="117"/>
      <c r="JOV5" s="117"/>
      <c r="JOW5" s="117"/>
      <c r="JOX5" s="117"/>
      <c r="JOY5" s="117"/>
      <c r="JOZ5" s="117"/>
      <c r="JPA5" s="117"/>
      <c r="JPB5" s="117"/>
      <c r="JPC5" s="117"/>
      <c r="JPD5" s="117"/>
      <c r="JPE5" s="117"/>
      <c r="JPF5" s="117"/>
      <c r="JPG5" s="117"/>
      <c r="JPH5" s="117"/>
      <c r="JPI5" s="117"/>
      <c r="JPJ5" s="117"/>
      <c r="JPK5" s="117"/>
      <c r="JPL5" s="117"/>
      <c r="JPM5" s="117"/>
      <c r="JPN5" s="117"/>
      <c r="JPO5" s="117"/>
      <c r="JPP5" s="117"/>
      <c r="JPQ5" s="117"/>
      <c r="JPR5" s="117"/>
      <c r="JPS5" s="117"/>
      <c r="JPT5" s="117"/>
      <c r="JPU5" s="117"/>
      <c r="JPV5" s="117"/>
      <c r="JPW5" s="117"/>
      <c r="JPX5" s="117"/>
      <c r="JPY5" s="117"/>
      <c r="JPZ5" s="117"/>
      <c r="JQA5" s="117"/>
      <c r="JQB5" s="117"/>
      <c r="JQC5" s="117"/>
      <c r="JQD5" s="117"/>
      <c r="JQE5" s="117"/>
      <c r="JQF5" s="117"/>
      <c r="JQG5" s="117"/>
      <c r="JQH5" s="117"/>
      <c r="JQI5" s="117"/>
      <c r="JQJ5" s="117"/>
      <c r="JQK5" s="117"/>
      <c r="JQL5" s="117"/>
      <c r="JQM5" s="117"/>
      <c r="JQN5" s="117"/>
      <c r="JQO5" s="117"/>
      <c r="JQP5" s="117"/>
      <c r="JQQ5" s="117"/>
      <c r="JQR5" s="117"/>
      <c r="JQS5" s="117"/>
      <c r="JQT5" s="117"/>
      <c r="JQU5" s="117"/>
      <c r="JQV5" s="117"/>
      <c r="JQW5" s="117"/>
      <c r="JQX5" s="117"/>
      <c r="JQY5" s="117"/>
      <c r="JQZ5" s="117"/>
      <c r="JRA5" s="117"/>
      <c r="JRB5" s="117"/>
      <c r="JRC5" s="117"/>
      <c r="JRD5" s="117"/>
      <c r="JRE5" s="117"/>
      <c r="JRF5" s="117"/>
      <c r="JRG5" s="117"/>
      <c r="JRH5" s="117"/>
      <c r="JRI5" s="117"/>
      <c r="JRJ5" s="117"/>
      <c r="JRK5" s="117"/>
      <c r="JRL5" s="117"/>
      <c r="JRM5" s="117"/>
      <c r="JRN5" s="117"/>
      <c r="JRO5" s="117"/>
      <c r="JRP5" s="117"/>
      <c r="JRQ5" s="117"/>
      <c r="JRR5" s="117"/>
      <c r="JRS5" s="117"/>
      <c r="JRT5" s="117"/>
      <c r="JRU5" s="117"/>
      <c r="JRV5" s="117"/>
      <c r="JRW5" s="117"/>
      <c r="JRX5" s="117"/>
      <c r="JRY5" s="117"/>
      <c r="JRZ5" s="117"/>
      <c r="JSA5" s="117"/>
      <c r="JSB5" s="117"/>
      <c r="JSC5" s="117"/>
      <c r="JSD5" s="117"/>
      <c r="JSE5" s="117"/>
      <c r="JSF5" s="117"/>
      <c r="JSG5" s="117"/>
      <c r="JSH5" s="117"/>
      <c r="JSI5" s="117"/>
      <c r="JSJ5" s="117"/>
      <c r="JSK5" s="117"/>
      <c r="JSL5" s="117"/>
      <c r="JSM5" s="117"/>
      <c r="JSN5" s="117"/>
      <c r="JSO5" s="117"/>
      <c r="JSP5" s="117"/>
      <c r="JSQ5" s="117"/>
      <c r="JSR5" s="117"/>
      <c r="JSS5" s="117"/>
      <c r="JST5" s="117"/>
      <c r="JSU5" s="117"/>
      <c r="JSV5" s="117"/>
      <c r="JSW5" s="117"/>
      <c r="JSX5" s="117"/>
      <c r="JSY5" s="117"/>
      <c r="JSZ5" s="117"/>
      <c r="JTA5" s="117"/>
      <c r="JTB5" s="117"/>
      <c r="JTC5" s="117"/>
      <c r="JTD5" s="117"/>
      <c r="JTE5" s="117"/>
      <c r="JTF5" s="117"/>
      <c r="JTG5" s="117"/>
      <c r="JTH5" s="117"/>
      <c r="JTI5" s="117"/>
      <c r="JTJ5" s="117"/>
      <c r="JTK5" s="117"/>
      <c r="JTL5" s="117"/>
      <c r="JTM5" s="117"/>
      <c r="JTN5" s="117"/>
      <c r="JTO5" s="117"/>
      <c r="JTP5" s="117"/>
      <c r="JTQ5" s="117"/>
      <c r="JTR5" s="117"/>
      <c r="JTS5" s="117"/>
      <c r="JTT5" s="117"/>
      <c r="JTU5" s="117"/>
      <c r="JTV5" s="117"/>
      <c r="JTW5" s="117"/>
      <c r="JTX5" s="117"/>
      <c r="JTY5" s="117"/>
      <c r="JTZ5" s="117"/>
      <c r="JUA5" s="117"/>
      <c r="JUB5" s="117"/>
      <c r="JUC5" s="117"/>
      <c r="JUD5" s="117"/>
      <c r="JUE5" s="117"/>
      <c r="JUF5" s="117"/>
      <c r="JUG5" s="117"/>
      <c r="JUH5" s="117"/>
      <c r="JUI5" s="117"/>
      <c r="JUJ5" s="117"/>
      <c r="JUK5" s="117"/>
      <c r="JUL5" s="117"/>
      <c r="JUM5" s="117"/>
      <c r="JUN5" s="117"/>
      <c r="JUO5" s="117"/>
      <c r="JUP5" s="117"/>
      <c r="JUQ5" s="117"/>
      <c r="JUR5" s="117"/>
      <c r="JUS5" s="117"/>
      <c r="JUT5" s="117"/>
      <c r="JUU5" s="117"/>
      <c r="JUV5" s="117"/>
      <c r="JUW5" s="117"/>
      <c r="JUX5" s="117"/>
      <c r="JUY5" s="117"/>
      <c r="JUZ5" s="117"/>
      <c r="JVA5" s="117"/>
      <c r="JVB5" s="117"/>
      <c r="JVC5" s="117"/>
      <c r="JVD5" s="117"/>
      <c r="JVE5" s="117"/>
      <c r="JVF5" s="117"/>
      <c r="JVG5" s="117"/>
      <c r="JVH5" s="117"/>
      <c r="JVI5" s="117"/>
      <c r="JVJ5" s="117"/>
      <c r="JVK5" s="117"/>
      <c r="JVL5" s="117"/>
      <c r="JVM5" s="117"/>
      <c r="JVN5" s="117"/>
      <c r="JVO5" s="117"/>
      <c r="JVP5" s="117"/>
      <c r="JVQ5" s="117"/>
      <c r="JVR5" s="117"/>
      <c r="JVS5" s="117"/>
      <c r="JVT5" s="117"/>
      <c r="JVU5" s="117"/>
      <c r="JVV5" s="117"/>
      <c r="JVW5" s="117"/>
      <c r="JVX5" s="117"/>
      <c r="JVY5" s="117"/>
      <c r="JVZ5" s="117"/>
      <c r="JWA5" s="117"/>
      <c r="JWB5" s="117"/>
      <c r="JWC5" s="117"/>
      <c r="JWD5" s="117"/>
      <c r="JWE5" s="117"/>
      <c r="JWF5" s="117"/>
      <c r="JWG5" s="117"/>
      <c r="JWH5" s="117"/>
      <c r="JWI5" s="117"/>
      <c r="JWJ5" s="117"/>
      <c r="JWK5" s="117"/>
      <c r="JWL5" s="117"/>
      <c r="JWM5" s="117"/>
      <c r="JWN5" s="117"/>
      <c r="JWO5" s="117"/>
      <c r="JWP5" s="117"/>
      <c r="JWQ5" s="117"/>
      <c r="JWR5" s="117"/>
      <c r="JWS5" s="117"/>
      <c r="JWT5" s="117"/>
      <c r="JWU5" s="117"/>
      <c r="JWV5" s="117"/>
      <c r="JWW5" s="117"/>
      <c r="JWX5" s="117"/>
      <c r="JWY5" s="117"/>
      <c r="JWZ5" s="117"/>
      <c r="JXA5" s="117"/>
      <c r="JXB5" s="117"/>
      <c r="JXC5" s="117"/>
      <c r="JXD5" s="117"/>
      <c r="JXE5" s="117"/>
      <c r="JXF5" s="117"/>
      <c r="JXG5" s="117"/>
      <c r="JXH5" s="117"/>
      <c r="JXI5" s="117"/>
      <c r="JXJ5" s="117"/>
      <c r="JXK5" s="117"/>
      <c r="JXL5" s="117"/>
      <c r="JXM5" s="117"/>
      <c r="JXN5" s="117"/>
      <c r="JXO5" s="117"/>
      <c r="JXP5" s="117"/>
      <c r="JXQ5" s="117"/>
      <c r="JXR5" s="117"/>
      <c r="JXS5" s="117"/>
      <c r="JXT5" s="117"/>
      <c r="JXU5" s="117"/>
      <c r="JXV5" s="117"/>
      <c r="JXW5" s="117"/>
      <c r="JXX5" s="117"/>
      <c r="JXY5" s="117"/>
      <c r="JXZ5" s="117"/>
      <c r="JYA5" s="117"/>
      <c r="JYB5" s="117"/>
      <c r="JYC5" s="117"/>
      <c r="JYD5" s="117"/>
      <c r="JYE5" s="117"/>
      <c r="JYF5" s="117"/>
      <c r="JYG5" s="117"/>
      <c r="JYH5" s="117"/>
      <c r="JYI5" s="117"/>
      <c r="JYJ5" s="117"/>
      <c r="JYK5" s="117"/>
      <c r="JYL5" s="117"/>
      <c r="JYM5" s="117"/>
      <c r="JYN5" s="117"/>
      <c r="JYO5" s="117"/>
      <c r="JYP5" s="117"/>
      <c r="JYQ5" s="117"/>
      <c r="JYR5" s="117"/>
      <c r="JYS5" s="117"/>
      <c r="JYT5" s="117"/>
      <c r="JYU5" s="117"/>
      <c r="JYV5" s="117"/>
      <c r="JYW5" s="117"/>
      <c r="JYX5" s="117"/>
      <c r="JYY5" s="117"/>
      <c r="JYZ5" s="117"/>
      <c r="JZA5" s="117"/>
      <c r="JZB5" s="117"/>
      <c r="JZC5" s="117"/>
      <c r="JZD5" s="117"/>
      <c r="JZE5" s="117"/>
      <c r="JZF5" s="117"/>
      <c r="JZG5" s="117"/>
      <c r="JZH5" s="117"/>
      <c r="JZI5" s="117"/>
      <c r="JZJ5" s="117"/>
      <c r="JZK5" s="117"/>
      <c r="JZL5" s="117"/>
      <c r="JZM5" s="117"/>
      <c r="JZN5" s="117"/>
      <c r="JZO5" s="117"/>
      <c r="JZP5" s="117"/>
      <c r="JZQ5" s="117"/>
      <c r="JZR5" s="117"/>
      <c r="JZS5" s="117"/>
      <c r="JZT5" s="117"/>
      <c r="JZU5" s="117"/>
      <c r="JZV5" s="117"/>
      <c r="JZW5" s="117"/>
      <c r="JZX5" s="117"/>
      <c r="JZY5" s="117"/>
      <c r="JZZ5" s="117"/>
      <c r="KAA5" s="117"/>
      <c r="KAB5" s="117"/>
      <c r="KAC5" s="117"/>
      <c r="KAD5" s="117"/>
      <c r="KAE5" s="117"/>
      <c r="KAF5" s="117"/>
      <c r="KAG5" s="117"/>
      <c r="KAH5" s="117"/>
      <c r="KAI5" s="117"/>
      <c r="KAJ5" s="117"/>
      <c r="KAK5" s="117"/>
      <c r="KAL5" s="117"/>
      <c r="KAM5" s="117"/>
      <c r="KAN5" s="117"/>
      <c r="KAO5" s="117"/>
      <c r="KAP5" s="117"/>
      <c r="KAQ5" s="117"/>
      <c r="KAR5" s="117"/>
      <c r="KAS5" s="117"/>
      <c r="KAT5" s="117"/>
      <c r="KAU5" s="117"/>
      <c r="KAV5" s="117"/>
      <c r="KAW5" s="117"/>
      <c r="KAX5" s="117"/>
      <c r="KAY5" s="117"/>
      <c r="KAZ5" s="117"/>
      <c r="KBA5" s="117"/>
      <c r="KBB5" s="117"/>
      <c r="KBC5" s="117"/>
      <c r="KBD5" s="117"/>
      <c r="KBE5" s="117"/>
      <c r="KBF5" s="117"/>
      <c r="KBG5" s="117"/>
      <c r="KBH5" s="117"/>
      <c r="KBI5" s="117"/>
      <c r="KBJ5" s="117"/>
      <c r="KBK5" s="117"/>
      <c r="KBL5" s="117"/>
      <c r="KBM5" s="117"/>
      <c r="KBN5" s="117"/>
      <c r="KBO5" s="117"/>
      <c r="KBP5" s="117"/>
      <c r="KBQ5" s="117"/>
      <c r="KBR5" s="117"/>
      <c r="KBS5" s="117"/>
      <c r="KBT5" s="117"/>
      <c r="KBU5" s="117"/>
      <c r="KBV5" s="117"/>
      <c r="KBW5" s="117"/>
      <c r="KBX5" s="117"/>
      <c r="KBY5" s="117"/>
      <c r="KBZ5" s="117"/>
      <c r="KCA5" s="117"/>
      <c r="KCB5" s="117"/>
      <c r="KCC5" s="117"/>
      <c r="KCD5" s="117"/>
      <c r="KCE5" s="117"/>
      <c r="KCF5" s="117"/>
      <c r="KCG5" s="117"/>
      <c r="KCH5" s="117"/>
      <c r="KCI5" s="117"/>
      <c r="KCJ5" s="117"/>
      <c r="KCK5" s="117"/>
      <c r="KCL5" s="117"/>
      <c r="KCM5" s="117"/>
      <c r="KCN5" s="117"/>
      <c r="KCO5" s="117"/>
      <c r="KCP5" s="117"/>
      <c r="KCQ5" s="117"/>
      <c r="KCR5" s="117"/>
      <c r="KCS5" s="117"/>
      <c r="KCT5" s="117"/>
      <c r="KCU5" s="117"/>
      <c r="KCV5" s="117"/>
      <c r="KCW5" s="117"/>
      <c r="KCX5" s="117"/>
      <c r="KCY5" s="117"/>
      <c r="KCZ5" s="117"/>
      <c r="KDA5" s="117"/>
      <c r="KDB5" s="117"/>
      <c r="KDC5" s="117"/>
      <c r="KDD5" s="117"/>
      <c r="KDE5" s="117"/>
      <c r="KDF5" s="117"/>
      <c r="KDG5" s="117"/>
      <c r="KDH5" s="117"/>
      <c r="KDI5" s="117"/>
      <c r="KDJ5" s="117"/>
      <c r="KDK5" s="117"/>
      <c r="KDL5" s="117"/>
      <c r="KDM5" s="117"/>
      <c r="KDN5" s="117"/>
      <c r="KDO5" s="117"/>
      <c r="KDP5" s="117"/>
      <c r="KDQ5" s="117"/>
      <c r="KDR5" s="117"/>
      <c r="KDS5" s="117"/>
      <c r="KDT5" s="117"/>
      <c r="KDU5" s="117"/>
      <c r="KDV5" s="117"/>
      <c r="KDW5" s="117"/>
      <c r="KDX5" s="117"/>
      <c r="KDY5" s="117"/>
      <c r="KDZ5" s="117"/>
      <c r="KEA5" s="117"/>
      <c r="KEB5" s="117"/>
      <c r="KEC5" s="117"/>
      <c r="KED5" s="117"/>
      <c r="KEE5" s="117"/>
      <c r="KEF5" s="117"/>
      <c r="KEG5" s="117"/>
      <c r="KEH5" s="117"/>
      <c r="KEI5" s="117"/>
      <c r="KEJ5" s="117"/>
      <c r="KEK5" s="117"/>
      <c r="KEL5" s="117"/>
      <c r="KEM5" s="117"/>
      <c r="KEN5" s="117"/>
      <c r="KEO5" s="117"/>
      <c r="KEP5" s="117"/>
      <c r="KEQ5" s="117"/>
      <c r="KER5" s="117"/>
      <c r="KES5" s="117"/>
      <c r="KET5" s="117"/>
      <c r="KEU5" s="117"/>
      <c r="KEV5" s="117"/>
      <c r="KEW5" s="117"/>
      <c r="KEX5" s="117"/>
      <c r="KEY5" s="117"/>
      <c r="KEZ5" s="117"/>
      <c r="KFA5" s="117"/>
      <c r="KFB5" s="117"/>
      <c r="KFC5" s="117"/>
      <c r="KFD5" s="117"/>
      <c r="KFE5" s="117"/>
      <c r="KFF5" s="117"/>
      <c r="KFG5" s="117"/>
      <c r="KFH5" s="117"/>
      <c r="KFI5" s="117"/>
      <c r="KFJ5" s="117"/>
      <c r="KFK5" s="117"/>
      <c r="KFL5" s="117"/>
      <c r="KFM5" s="117"/>
      <c r="KFN5" s="117"/>
      <c r="KFO5" s="117"/>
      <c r="KFP5" s="117"/>
      <c r="KFQ5" s="117"/>
      <c r="KFR5" s="117"/>
      <c r="KFS5" s="117"/>
      <c r="KFT5" s="117"/>
      <c r="KFU5" s="117"/>
      <c r="KFV5" s="117"/>
      <c r="KFW5" s="117"/>
      <c r="KFX5" s="117"/>
      <c r="KFY5" s="117"/>
      <c r="KFZ5" s="117"/>
      <c r="KGA5" s="117"/>
      <c r="KGB5" s="117"/>
      <c r="KGC5" s="117"/>
      <c r="KGD5" s="117"/>
      <c r="KGE5" s="117"/>
      <c r="KGF5" s="117"/>
      <c r="KGG5" s="117"/>
      <c r="KGH5" s="117"/>
      <c r="KGI5" s="117"/>
      <c r="KGJ5" s="117"/>
      <c r="KGK5" s="117"/>
      <c r="KGL5" s="117"/>
      <c r="KGM5" s="117"/>
      <c r="KGN5" s="117"/>
      <c r="KGO5" s="117"/>
      <c r="KGP5" s="117"/>
      <c r="KGQ5" s="117"/>
      <c r="KGR5" s="117"/>
      <c r="KGS5" s="117"/>
      <c r="KGT5" s="117"/>
      <c r="KGU5" s="117"/>
      <c r="KGV5" s="117"/>
      <c r="KGW5" s="117"/>
      <c r="KGX5" s="117"/>
      <c r="KGY5" s="117"/>
      <c r="KGZ5" s="117"/>
      <c r="KHA5" s="117"/>
      <c r="KHB5" s="117"/>
      <c r="KHC5" s="117"/>
      <c r="KHD5" s="117"/>
      <c r="KHE5" s="117"/>
      <c r="KHF5" s="117"/>
      <c r="KHG5" s="117"/>
      <c r="KHH5" s="117"/>
      <c r="KHI5" s="117"/>
      <c r="KHJ5" s="117"/>
      <c r="KHK5" s="117"/>
      <c r="KHL5" s="117"/>
      <c r="KHM5" s="117"/>
      <c r="KHN5" s="117"/>
      <c r="KHO5" s="117"/>
      <c r="KHP5" s="117"/>
      <c r="KHQ5" s="117"/>
      <c r="KHR5" s="117"/>
      <c r="KHS5" s="117"/>
      <c r="KHT5" s="117"/>
      <c r="KHU5" s="117"/>
      <c r="KHV5" s="117"/>
      <c r="KHW5" s="117"/>
      <c r="KHX5" s="117"/>
      <c r="KHY5" s="117"/>
      <c r="KHZ5" s="117"/>
      <c r="KIA5" s="117"/>
      <c r="KIB5" s="117"/>
      <c r="KIC5" s="117"/>
      <c r="KID5" s="117"/>
      <c r="KIE5" s="117"/>
      <c r="KIF5" s="117"/>
      <c r="KIG5" s="117"/>
      <c r="KIH5" s="117"/>
      <c r="KII5" s="117"/>
      <c r="KIJ5" s="117"/>
      <c r="KIK5" s="117"/>
      <c r="KIL5" s="117"/>
      <c r="KIM5" s="117"/>
      <c r="KIN5" s="117"/>
      <c r="KIO5" s="117"/>
      <c r="KIP5" s="117"/>
      <c r="KIQ5" s="117"/>
      <c r="KIR5" s="117"/>
      <c r="KIS5" s="117"/>
      <c r="KIT5" s="117"/>
      <c r="KIU5" s="117"/>
      <c r="KIV5" s="117"/>
      <c r="KIW5" s="117"/>
      <c r="KIX5" s="117"/>
      <c r="KIY5" s="117"/>
      <c r="KIZ5" s="117"/>
      <c r="KJA5" s="117"/>
      <c r="KJB5" s="117"/>
      <c r="KJC5" s="117"/>
      <c r="KJD5" s="117"/>
      <c r="KJE5" s="117"/>
      <c r="KJF5" s="117"/>
      <c r="KJG5" s="117"/>
      <c r="KJH5" s="117"/>
      <c r="KJI5" s="117"/>
      <c r="KJJ5" s="117"/>
      <c r="KJK5" s="117"/>
      <c r="KJL5" s="117"/>
      <c r="KJM5" s="117"/>
      <c r="KJN5" s="117"/>
      <c r="KJO5" s="117"/>
      <c r="KJP5" s="117"/>
      <c r="KJQ5" s="117"/>
      <c r="KJR5" s="117"/>
      <c r="KJS5" s="117"/>
      <c r="KJT5" s="117"/>
      <c r="KJU5" s="117"/>
      <c r="KJV5" s="117"/>
      <c r="KJW5" s="117"/>
      <c r="KJX5" s="117"/>
      <c r="KJY5" s="117"/>
      <c r="KJZ5" s="117"/>
      <c r="KKA5" s="117"/>
      <c r="KKB5" s="117"/>
      <c r="KKC5" s="117"/>
      <c r="KKD5" s="117"/>
      <c r="KKE5" s="117"/>
      <c r="KKF5" s="117"/>
      <c r="KKG5" s="117"/>
      <c r="KKH5" s="117"/>
      <c r="KKI5" s="117"/>
      <c r="KKJ5" s="117"/>
      <c r="KKK5" s="117"/>
      <c r="KKL5" s="117"/>
      <c r="KKM5" s="117"/>
      <c r="KKN5" s="117"/>
      <c r="KKO5" s="117"/>
      <c r="KKP5" s="117"/>
      <c r="KKQ5" s="117"/>
      <c r="KKR5" s="117"/>
      <c r="KKS5" s="117"/>
      <c r="KKT5" s="117"/>
      <c r="KKU5" s="117"/>
      <c r="KKV5" s="117"/>
      <c r="KKW5" s="117"/>
      <c r="KKX5" s="117"/>
      <c r="KKY5" s="117"/>
      <c r="KKZ5" s="117"/>
      <c r="KLA5" s="117"/>
      <c r="KLB5" s="117"/>
      <c r="KLC5" s="117"/>
      <c r="KLD5" s="117"/>
      <c r="KLE5" s="117"/>
      <c r="KLF5" s="117"/>
      <c r="KLG5" s="117"/>
      <c r="KLH5" s="117"/>
      <c r="KLI5" s="117"/>
      <c r="KLJ5" s="117"/>
      <c r="KLK5" s="117"/>
      <c r="KLL5" s="117"/>
      <c r="KLM5" s="117"/>
      <c r="KLN5" s="117"/>
      <c r="KLO5" s="117"/>
      <c r="KLP5" s="117"/>
      <c r="KLQ5" s="117"/>
      <c r="KLR5" s="117"/>
      <c r="KLS5" s="117"/>
      <c r="KLT5" s="117"/>
      <c r="KLU5" s="117"/>
      <c r="KLV5" s="117"/>
      <c r="KLW5" s="117"/>
      <c r="KLX5" s="117"/>
      <c r="KLY5" s="117"/>
      <c r="KLZ5" s="117"/>
      <c r="KMA5" s="117"/>
      <c r="KMB5" s="117"/>
      <c r="KMC5" s="117"/>
      <c r="KMD5" s="117"/>
      <c r="KME5" s="117"/>
      <c r="KMF5" s="117"/>
      <c r="KMG5" s="117"/>
      <c r="KMH5" s="117"/>
      <c r="KMI5" s="117"/>
      <c r="KMJ5" s="117"/>
      <c r="KMK5" s="117"/>
      <c r="KML5" s="117"/>
      <c r="KMM5" s="117"/>
      <c r="KMN5" s="117"/>
      <c r="KMO5" s="117"/>
      <c r="KMP5" s="117"/>
      <c r="KMQ5" s="117"/>
      <c r="KMR5" s="117"/>
      <c r="KMS5" s="117"/>
      <c r="KMT5" s="117"/>
      <c r="KMU5" s="117"/>
      <c r="KMV5" s="117"/>
      <c r="KMW5" s="117"/>
      <c r="KMX5" s="117"/>
      <c r="KMY5" s="117"/>
      <c r="KMZ5" s="117"/>
      <c r="KNA5" s="117"/>
      <c r="KNB5" s="117"/>
      <c r="KNC5" s="117"/>
      <c r="KND5" s="117"/>
      <c r="KNE5" s="117"/>
      <c r="KNF5" s="117"/>
      <c r="KNG5" s="117"/>
      <c r="KNH5" s="117"/>
      <c r="KNI5" s="117"/>
      <c r="KNJ5" s="117"/>
      <c r="KNK5" s="117"/>
      <c r="KNL5" s="117"/>
      <c r="KNM5" s="117"/>
      <c r="KNN5" s="117"/>
      <c r="KNO5" s="117"/>
      <c r="KNP5" s="117"/>
      <c r="KNQ5" s="117"/>
      <c r="KNR5" s="117"/>
      <c r="KNS5" s="117"/>
      <c r="KNT5" s="117"/>
      <c r="KNU5" s="117"/>
      <c r="KNV5" s="117"/>
      <c r="KNW5" s="117"/>
      <c r="KNX5" s="117"/>
      <c r="KNY5" s="117"/>
      <c r="KNZ5" s="117"/>
      <c r="KOA5" s="117"/>
      <c r="KOB5" s="117"/>
      <c r="KOC5" s="117"/>
      <c r="KOD5" s="117"/>
      <c r="KOE5" s="117"/>
      <c r="KOF5" s="117"/>
      <c r="KOG5" s="117"/>
      <c r="KOH5" s="117"/>
      <c r="KOI5" s="117"/>
      <c r="KOJ5" s="117"/>
      <c r="KOK5" s="117"/>
      <c r="KOL5" s="117"/>
      <c r="KOM5" s="117"/>
      <c r="KON5" s="117"/>
      <c r="KOO5" s="117"/>
      <c r="KOP5" s="117"/>
      <c r="KOQ5" s="117"/>
      <c r="KOR5" s="117"/>
      <c r="KOS5" s="117"/>
      <c r="KOT5" s="117"/>
      <c r="KOU5" s="117"/>
      <c r="KOV5" s="117"/>
      <c r="KOW5" s="117"/>
      <c r="KOX5" s="117"/>
      <c r="KOY5" s="117"/>
      <c r="KOZ5" s="117"/>
      <c r="KPA5" s="117"/>
      <c r="KPB5" s="117"/>
      <c r="KPC5" s="117"/>
      <c r="KPD5" s="117"/>
      <c r="KPE5" s="117"/>
      <c r="KPF5" s="117"/>
      <c r="KPG5" s="117"/>
      <c r="KPH5" s="117"/>
      <c r="KPI5" s="117"/>
      <c r="KPJ5" s="117"/>
      <c r="KPK5" s="117"/>
      <c r="KPL5" s="117"/>
      <c r="KPM5" s="117"/>
      <c r="KPN5" s="117"/>
      <c r="KPO5" s="117"/>
      <c r="KPP5" s="117"/>
      <c r="KPQ5" s="117"/>
      <c r="KPR5" s="117"/>
      <c r="KPS5" s="117"/>
      <c r="KPT5" s="117"/>
      <c r="KPU5" s="117"/>
      <c r="KPV5" s="117"/>
      <c r="KPW5" s="117"/>
      <c r="KPX5" s="117"/>
      <c r="KPY5" s="117"/>
      <c r="KPZ5" s="117"/>
      <c r="KQA5" s="117"/>
      <c r="KQB5" s="117"/>
      <c r="KQC5" s="117"/>
      <c r="KQD5" s="117"/>
      <c r="KQE5" s="117"/>
      <c r="KQF5" s="117"/>
      <c r="KQG5" s="117"/>
      <c r="KQH5" s="117"/>
      <c r="KQI5" s="117"/>
      <c r="KQJ5" s="117"/>
      <c r="KQK5" s="117"/>
      <c r="KQL5" s="117"/>
      <c r="KQM5" s="117"/>
      <c r="KQN5" s="117"/>
      <c r="KQO5" s="117"/>
      <c r="KQP5" s="117"/>
      <c r="KQQ5" s="117"/>
      <c r="KQR5" s="117"/>
      <c r="KQS5" s="117"/>
      <c r="KQT5" s="117"/>
      <c r="KQU5" s="117"/>
      <c r="KQV5" s="117"/>
      <c r="KQW5" s="117"/>
      <c r="KQX5" s="117"/>
      <c r="KQY5" s="117"/>
      <c r="KQZ5" s="117"/>
      <c r="KRA5" s="117"/>
      <c r="KRB5" s="117"/>
      <c r="KRC5" s="117"/>
      <c r="KRD5" s="117"/>
      <c r="KRE5" s="117"/>
      <c r="KRF5" s="117"/>
      <c r="KRG5" s="117"/>
      <c r="KRH5" s="117"/>
      <c r="KRI5" s="117"/>
      <c r="KRJ5" s="117"/>
      <c r="KRK5" s="117"/>
      <c r="KRL5" s="117"/>
      <c r="KRM5" s="117"/>
      <c r="KRN5" s="117"/>
      <c r="KRO5" s="117"/>
      <c r="KRP5" s="117"/>
      <c r="KRQ5" s="117"/>
      <c r="KRR5" s="117"/>
      <c r="KRS5" s="117"/>
      <c r="KRT5" s="117"/>
      <c r="KRU5" s="117"/>
      <c r="KRV5" s="117"/>
      <c r="KRW5" s="117"/>
      <c r="KRX5" s="117"/>
      <c r="KRY5" s="117"/>
      <c r="KRZ5" s="117"/>
      <c r="KSA5" s="117"/>
      <c r="KSB5" s="117"/>
      <c r="KSC5" s="117"/>
      <c r="KSD5" s="117"/>
      <c r="KSE5" s="117"/>
      <c r="KSF5" s="117"/>
      <c r="KSG5" s="117"/>
      <c r="KSH5" s="117"/>
      <c r="KSI5" s="117"/>
      <c r="KSJ5" s="117"/>
      <c r="KSK5" s="117"/>
      <c r="KSL5" s="117"/>
      <c r="KSM5" s="117"/>
      <c r="KSN5" s="117"/>
      <c r="KSO5" s="117"/>
      <c r="KSP5" s="117"/>
      <c r="KSQ5" s="117"/>
      <c r="KSR5" s="117"/>
      <c r="KSS5" s="117"/>
      <c r="KST5" s="117"/>
      <c r="KSU5" s="117"/>
      <c r="KSV5" s="117"/>
      <c r="KSW5" s="117"/>
      <c r="KSX5" s="117"/>
      <c r="KSY5" s="117"/>
      <c r="KSZ5" s="117"/>
      <c r="KTA5" s="117"/>
      <c r="KTB5" s="117"/>
      <c r="KTC5" s="117"/>
      <c r="KTD5" s="117"/>
      <c r="KTE5" s="117"/>
      <c r="KTF5" s="117"/>
      <c r="KTG5" s="117"/>
      <c r="KTH5" s="117"/>
      <c r="KTI5" s="117"/>
      <c r="KTJ5" s="117"/>
      <c r="KTK5" s="117"/>
      <c r="KTL5" s="117"/>
      <c r="KTM5" s="117"/>
      <c r="KTN5" s="117"/>
      <c r="KTO5" s="117"/>
      <c r="KTP5" s="117"/>
      <c r="KTQ5" s="117"/>
      <c r="KTR5" s="117"/>
      <c r="KTS5" s="117"/>
      <c r="KTT5" s="117"/>
      <c r="KTU5" s="117"/>
      <c r="KTV5" s="117"/>
      <c r="KTW5" s="117"/>
      <c r="KTX5" s="117"/>
      <c r="KTY5" s="117"/>
      <c r="KTZ5" s="117"/>
      <c r="KUA5" s="117"/>
      <c r="KUB5" s="117"/>
      <c r="KUC5" s="117"/>
      <c r="KUD5" s="117"/>
      <c r="KUE5" s="117"/>
      <c r="KUF5" s="117"/>
      <c r="KUG5" s="117"/>
      <c r="KUH5" s="117"/>
      <c r="KUI5" s="117"/>
      <c r="KUJ5" s="117"/>
      <c r="KUK5" s="117"/>
      <c r="KUL5" s="117"/>
      <c r="KUM5" s="117"/>
      <c r="KUN5" s="117"/>
      <c r="KUO5" s="117"/>
      <c r="KUP5" s="117"/>
      <c r="KUQ5" s="117"/>
      <c r="KUR5" s="117"/>
      <c r="KUS5" s="117"/>
      <c r="KUT5" s="117"/>
      <c r="KUU5" s="117"/>
      <c r="KUV5" s="117"/>
      <c r="KUW5" s="117"/>
      <c r="KUX5" s="117"/>
      <c r="KUY5" s="117"/>
      <c r="KUZ5" s="117"/>
      <c r="KVA5" s="117"/>
      <c r="KVB5" s="117"/>
      <c r="KVC5" s="117"/>
      <c r="KVD5" s="117"/>
      <c r="KVE5" s="117"/>
      <c r="KVF5" s="117"/>
      <c r="KVG5" s="117"/>
      <c r="KVH5" s="117"/>
      <c r="KVI5" s="117"/>
      <c r="KVJ5" s="117"/>
      <c r="KVK5" s="117"/>
      <c r="KVL5" s="117"/>
      <c r="KVM5" s="117"/>
      <c r="KVN5" s="117"/>
      <c r="KVO5" s="117"/>
      <c r="KVP5" s="117"/>
      <c r="KVQ5" s="117"/>
      <c r="KVR5" s="117"/>
      <c r="KVS5" s="117"/>
      <c r="KVT5" s="117"/>
      <c r="KVU5" s="117"/>
      <c r="KVV5" s="117"/>
      <c r="KVW5" s="117"/>
      <c r="KVX5" s="117"/>
      <c r="KVY5" s="117"/>
      <c r="KVZ5" s="117"/>
      <c r="KWA5" s="117"/>
      <c r="KWB5" s="117"/>
      <c r="KWC5" s="117"/>
      <c r="KWD5" s="117"/>
      <c r="KWE5" s="117"/>
      <c r="KWF5" s="117"/>
      <c r="KWG5" s="117"/>
      <c r="KWH5" s="117"/>
      <c r="KWI5" s="117"/>
      <c r="KWJ5" s="117"/>
      <c r="KWK5" s="117"/>
      <c r="KWL5" s="117"/>
      <c r="KWM5" s="117"/>
      <c r="KWN5" s="117"/>
      <c r="KWO5" s="117"/>
      <c r="KWP5" s="117"/>
      <c r="KWQ5" s="117"/>
      <c r="KWR5" s="117"/>
      <c r="KWS5" s="117"/>
      <c r="KWT5" s="117"/>
      <c r="KWU5" s="117"/>
      <c r="KWV5" s="117"/>
      <c r="KWW5" s="117"/>
      <c r="KWX5" s="117"/>
      <c r="KWY5" s="117"/>
      <c r="KWZ5" s="117"/>
      <c r="KXA5" s="117"/>
      <c r="KXB5" s="117"/>
      <c r="KXC5" s="117"/>
      <c r="KXD5" s="117"/>
      <c r="KXE5" s="117"/>
      <c r="KXF5" s="117"/>
      <c r="KXG5" s="117"/>
      <c r="KXH5" s="117"/>
      <c r="KXI5" s="117"/>
      <c r="KXJ5" s="117"/>
      <c r="KXK5" s="117"/>
      <c r="KXL5" s="117"/>
      <c r="KXM5" s="117"/>
      <c r="KXN5" s="117"/>
      <c r="KXO5" s="117"/>
      <c r="KXP5" s="117"/>
      <c r="KXQ5" s="117"/>
      <c r="KXR5" s="117"/>
      <c r="KXS5" s="117"/>
      <c r="KXT5" s="117"/>
      <c r="KXU5" s="117"/>
      <c r="KXV5" s="117"/>
      <c r="KXW5" s="117"/>
      <c r="KXX5" s="117"/>
      <c r="KXY5" s="117"/>
      <c r="KXZ5" s="117"/>
      <c r="KYA5" s="117"/>
      <c r="KYB5" s="117"/>
      <c r="KYC5" s="117"/>
      <c r="KYD5" s="117"/>
      <c r="KYE5" s="117"/>
      <c r="KYF5" s="117"/>
      <c r="KYG5" s="117"/>
      <c r="KYH5" s="117"/>
      <c r="KYI5" s="117"/>
      <c r="KYJ5" s="117"/>
      <c r="KYK5" s="117"/>
      <c r="KYL5" s="117"/>
      <c r="KYM5" s="117"/>
      <c r="KYN5" s="117"/>
      <c r="KYO5" s="117"/>
      <c r="KYP5" s="117"/>
      <c r="KYQ5" s="117"/>
      <c r="KYR5" s="117"/>
      <c r="KYS5" s="117"/>
      <c r="KYT5" s="117"/>
      <c r="KYU5" s="117"/>
      <c r="KYV5" s="117"/>
      <c r="KYW5" s="117"/>
      <c r="KYX5" s="117"/>
      <c r="KYY5" s="117"/>
      <c r="KYZ5" s="117"/>
      <c r="KZA5" s="117"/>
      <c r="KZB5" s="117"/>
      <c r="KZC5" s="117"/>
      <c r="KZD5" s="117"/>
      <c r="KZE5" s="117"/>
      <c r="KZF5" s="117"/>
      <c r="KZG5" s="117"/>
      <c r="KZH5" s="117"/>
      <c r="KZI5" s="117"/>
      <c r="KZJ5" s="117"/>
      <c r="KZK5" s="117"/>
      <c r="KZL5" s="117"/>
      <c r="KZM5" s="117"/>
      <c r="KZN5" s="117"/>
      <c r="KZO5" s="117"/>
      <c r="KZP5" s="117"/>
      <c r="KZQ5" s="117"/>
      <c r="KZR5" s="117"/>
      <c r="KZS5" s="117"/>
      <c r="KZT5" s="117"/>
      <c r="KZU5" s="117"/>
      <c r="KZV5" s="117"/>
      <c r="KZW5" s="117"/>
      <c r="KZX5" s="117"/>
      <c r="KZY5" s="117"/>
      <c r="KZZ5" s="117"/>
      <c r="LAA5" s="117"/>
      <c r="LAB5" s="117"/>
      <c r="LAC5" s="117"/>
      <c r="LAD5" s="117"/>
      <c r="LAE5" s="117"/>
      <c r="LAF5" s="117"/>
      <c r="LAG5" s="117"/>
      <c r="LAH5" s="117"/>
      <c r="LAI5" s="117"/>
      <c r="LAJ5" s="117"/>
      <c r="LAK5" s="117"/>
      <c r="LAL5" s="117"/>
      <c r="LAM5" s="117"/>
      <c r="LAN5" s="117"/>
      <c r="LAO5" s="117"/>
      <c r="LAP5" s="117"/>
      <c r="LAQ5" s="117"/>
      <c r="LAR5" s="117"/>
      <c r="LAS5" s="117"/>
      <c r="LAT5" s="117"/>
      <c r="LAU5" s="117"/>
      <c r="LAV5" s="117"/>
      <c r="LAW5" s="117"/>
      <c r="LAX5" s="117"/>
      <c r="LAY5" s="117"/>
      <c r="LAZ5" s="117"/>
      <c r="LBA5" s="117"/>
      <c r="LBB5" s="117"/>
      <c r="LBC5" s="117"/>
      <c r="LBD5" s="117"/>
      <c r="LBE5" s="117"/>
      <c r="LBF5" s="117"/>
      <c r="LBG5" s="117"/>
      <c r="LBH5" s="117"/>
      <c r="LBI5" s="117"/>
      <c r="LBJ5" s="117"/>
      <c r="LBK5" s="117"/>
      <c r="LBL5" s="117"/>
      <c r="LBM5" s="117"/>
      <c r="LBN5" s="117"/>
      <c r="LBO5" s="117"/>
      <c r="LBP5" s="117"/>
      <c r="LBQ5" s="117"/>
      <c r="LBR5" s="117"/>
      <c r="LBS5" s="117"/>
      <c r="LBT5" s="117"/>
      <c r="LBU5" s="117"/>
      <c r="LBV5" s="117"/>
      <c r="LBW5" s="117"/>
      <c r="LBX5" s="117"/>
      <c r="LBY5" s="117"/>
      <c r="LBZ5" s="117"/>
      <c r="LCA5" s="117"/>
      <c r="LCB5" s="117"/>
      <c r="LCC5" s="117"/>
      <c r="LCD5" s="117"/>
      <c r="LCE5" s="117"/>
      <c r="LCF5" s="117"/>
      <c r="LCG5" s="117"/>
      <c r="LCH5" s="117"/>
      <c r="LCI5" s="117"/>
      <c r="LCJ5" s="117"/>
      <c r="LCK5" s="117"/>
      <c r="LCL5" s="117"/>
      <c r="LCM5" s="117"/>
      <c r="LCN5" s="117"/>
      <c r="LCO5" s="117"/>
      <c r="LCP5" s="117"/>
      <c r="LCQ5" s="117"/>
      <c r="LCR5" s="117"/>
      <c r="LCS5" s="117"/>
      <c r="LCT5" s="117"/>
      <c r="LCU5" s="117"/>
      <c r="LCV5" s="117"/>
      <c r="LCW5" s="117"/>
      <c r="LCX5" s="117"/>
      <c r="LCY5" s="117"/>
      <c r="LCZ5" s="117"/>
      <c r="LDA5" s="117"/>
      <c r="LDB5" s="117"/>
      <c r="LDC5" s="117"/>
      <c r="LDD5" s="117"/>
      <c r="LDE5" s="117"/>
      <c r="LDF5" s="117"/>
      <c r="LDG5" s="117"/>
      <c r="LDH5" s="117"/>
      <c r="LDI5" s="117"/>
      <c r="LDJ5" s="117"/>
      <c r="LDK5" s="117"/>
      <c r="LDL5" s="117"/>
      <c r="LDM5" s="117"/>
      <c r="LDN5" s="117"/>
      <c r="LDO5" s="117"/>
      <c r="LDP5" s="117"/>
      <c r="LDQ5" s="117"/>
      <c r="LDR5" s="117"/>
      <c r="LDS5" s="117"/>
      <c r="LDT5" s="117"/>
      <c r="LDU5" s="117"/>
      <c r="LDV5" s="117"/>
      <c r="LDW5" s="117"/>
      <c r="LDX5" s="117"/>
      <c r="LDY5" s="117"/>
      <c r="LDZ5" s="117"/>
      <c r="LEA5" s="117"/>
      <c r="LEB5" s="117"/>
      <c r="LEC5" s="117"/>
      <c r="LED5" s="117"/>
      <c r="LEE5" s="117"/>
      <c r="LEF5" s="117"/>
      <c r="LEG5" s="117"/>
      <c r="LEH5" s="117"/>
      <c r="LEI5" s="117"/>
      <c r="LEJ5" s="117"/>
      <c r="LEK5" s="117"/>
      <c r="LEL5" s="117"/>
      <c r="LEM5" s="117"/>
      <c r="LEN5" s="117"/>
      <c r="LEO5" s="117"/>
      <c r="LEP5" s="117"/>
      <c r="LEQ5" s="117"/>
      <c r="LER5" s="117"/>
      <c r="LES5" s="117"/>
      <c r="LET5" s="117"/>
      <c r="LEU5" s="117"/>
      <c r="LEV5" s="117"/>
      <c r="LEW5" s="117"/>
      <c r="LEX5" s="117"/>
      <c r="LEY5" s="117"/>
      <c r="LEZ5" s="117"/>
      <c r="LFA5" s="117"/>
      <c r="LFB5" s="117"/>
      <c r="LFC5" s="117"/>
      <c r="LFD5" s="117"/>
      <c r="LFE5" s="117"/>
      <c r="LFF5" s="117"/>
      <c r="LFG5" s="117"/>
      <c r="LFH5" s="117"/>
      <c r="LFI5" s="117"/>
      <c r="LFJ5" s="117"/>
      <c r="LFK5" s="117"/>
      <c r="LFL5" s="117"/>
      <c r="LFM5" s="117"/>
      <c r="LFN5" s="117"/>
      <c r="LFO5" s="117"/>
      <c r="LFP5" s="117"/>
      <c r="LFQ5" s="117"/>
      <c r="LFR5" s="117"/>
      <c r="LFS5" s="117"/>
      <c r="LFT5" s="117"/>
      <c r="LFU5" s="117"/>
      <c r="LFV5" s="117"/>
      <c r="LFW5" s="117"/>
      <c r="LFX5" s="117"/>
      <c r="LFY5" s="117"/>
      <c r="LFZ5" s="117"/>
      <c r="LGA5" s="117"/>
      <c r="LGB5" s="117"/>
      <c r="LGC5" s="117"/>
      <c r="LGD5" s="117"/>
      <c r="LGE5" s="117"/>
      <c r="LGF5" s="117"/>
      <c r="LGG5" s="117"/>
      <c r="LGH5" s="117"/>
      <c r="LGI5" s="117"/>
      <c r="LGJ5" s="117"/>
      <c r="LGK5" s="117"/>
      <c r="LGL5" s="117"/>
      <c r="LGM5" s="117"/>
      <c r="LGN5" s="117"/>
      <c r="LGO5" s="117"/>
      <c r="LGP5" s="117"/>
      <c r="LGQ5" s="117"/>
      <c r="LGR5" s="117"/>
      <c r="LGS5" s="117"/>
      <c r="LGT5" s="117"/>
      <c r="LGU5" s="117"/>
      <c r="LGV5" s="117"/>
      <c r="LGW5" s="117"/>
      <c r="LGX5" s="117"/>
      <c r="LGY5" s="117"/>
      <c r="LGZ5" s="117"/>
      <c r="LHA5" s="117"/>
      <c r="LHB5" s="117"/>
      <c r="LHC5" s="117"/>
      <c r="LHD5" s="117"/>
      <c r="LHE5" s="117"/>
      <c r="LHF5" s="117"/>
      <c r="LHG5" s="117"/>
      <c r="LHH5" s="117"/>
      <c r="LHI5" s="117"/>
      <c r="LHJ5" s="117"/>
      <c r="LHK5" s="117"/>
      <c r="LHL5" s="117"/>
      <c r="LHM5" s="117"/>
      <c r="LHN5" s="117"/>
      <c r="LHO5" s="117"/>
      <c r="LHP5" s="117"/>
      <c r="LHQ5" s="117"/>
      <c r="LHR5" s="117"/>
      <c r="LHS5" s="117"/>
      <c r="LHT5" s="117"/>
      <c r="LHU5" s="117"/>
      <c r="LHV5" s="117"/>
      <c r="LHW5" s="117"/>
      <c r="LHX5" s="117"/>
      <c r="LHY5" s="117"/>
      <c r="LHZ5" s="117"/>
      <c r="LIA5" s="117"/>
      <c r="LIB5" s="117"/>
      <c r="LIC5" s="117"/>
      <c r="LID5" s="117"/>
      <c r="LIE5" s="117"/>
      <c r="LIF5" s="117"/>
      <c r="LIG5" s="117"/>
      <c r="LIH5" s="117"/>
      <c r="LII5" s="117"/>
      <c r="LIJ5" s="117"/>
      <c r="LIK5" s="117"/>
      <c r="LIL5" s="117"/>
      <c r="LIM5" s="117"/>
      <c r="LIN5" s="117"/>
      <c r="LIO5" s="117"/>
      <c r="LIP5" s="117"/>
      <c r="LIQ5" s="117"/>
      <c r="LIR5" s="117"/>
      <c r="LIS5" s="117"/>
      <c r="LIT5" s="117"/>
      <c r="LIU5" s="117"/>
      <c r="LIV5" s="117"/>
      <c r="LIW5" s="117"/>
      <c r="LIX5" s="117"/>
      <c r="LIY5" s="117"/>
      <c r="LIZ5" s="117"/>
      <c r="LJA5" s="117"/>
      <c r="LJB5" s="117"/>
      <c r="LJC5" s="117"/>
      <c r="LJD5" s="117"/>
      <c r="LJE5" s="117"/>
      <c r="LJF5" s="117"/>
      <c r="LJG5" s="117"/>
      <c r="LJH5" s="117"/>
      <c r="LJI5" s="117"/>
      <c r="LJJ5" s="117"/>
      <c r="LJK5" s="117"/>
      <c r="LJL5" s="117"/>
      <c r="LJM5" s="117"/>
      <c r="LJN5" s="117"/>
      <c r="LJO5" s="117"/>
      <c r="LJP5" s="117"/>
      <c r="LJQ5" s="117"/>
      <c r="LJR5" s="117"/>
      <c r="LJS5" s="117"/>
      <c r="LJT5" s="117"/>
      <c r="LJU5" s="117"/>
      <c r="LJV5" s="117"/>
      <c r="LJW5" s="117"/>
      <c r="LJX5" s="117"/>
      <c r="LJY5" s="117"/>
      <c r="LJZ5" s="117"/>
      <c r="LKA5" s="117"/>
      <c r="LKB5" s="117"/>
      <c r="LKC5" s="117"/>
      <c r="LKD5" s="117"/>
      <c r="LKE5" s="117"/>
      <c r="LKF5" s="117"/>
      <c r="LKG5" s="117"/>
      <c r="LKH5" s="117"/>
      <c r="LKI5" s="117"/>
      <c r="LKJ5" s="117"/>
      <c r="LKK5" s="117"/>
      <c r="LKL5" s="117"/>
      <c r="LKM5" s="117"/>
      <c r="LKN5" s="117"/>
      <c r="LKO5" s="117"/>
      <c r="LKP5" s="117"/>
      <c r="LKQ5" s="117"/>
      <c r="LKR5" s="117"/>
      <c r="LKS5" s="117"/>
      <c r="LKT5" s="117"/>
      <c r="LKU5" s="117"/>
      <c r="LKV5" s="117"/>
      <c r="LKW5" s="117"/>
      <c r="LKX5" s="117"/>
      <c r="LKY5" s="117"/>
      <c r="LKZ5" s="117"/>
      <c r="LLA5" s="117"/>
      <c r="LLB5" s="117"/>
      <c r="LLC5" s="117"/>
      <c r="LLD5" s="117"/>
      <c r="LLE5" s="117"/>
      <c r="LLF5" s="117"/>
      <c r="LLG5" s="117"/>
      <c r="LLH5" s="117"/>
      <c r="LLI5" s="117"/>
      <c r="LLJ5" s="117"/>
      <c r="LLK5" s="117"/>
      <c r="LLL5" s="117"/>
      <c r="LLM5" s="117"/>
      <c r="LLN5" s="117"/>
      <c r="LLO5" s="117"/>
      <c r="LLP5" s="117"/>
      <c r="LLQ5" s="117"/>
      <c r="LLR5" s="117"/>
      <c r="LLS5" s="117"/>
      <c r="LLT5" s="117"/>
      <c r="LLU5" s="117"/>
      <c r="LLV5" s="117"/>
      <c r="LLW5" s="117"/>
      <c r="LLX5" s="117"/>
      <c r="LLY5" s="117"/>
      <c r="LLZ5" s="117"/>
      <c r="LMA5" s="117"/>
      <c r="LMB5" s="117"/>
      <c r="LMC5" s="117"/>
      <c r="LMD5" s="117"/>
      <c r="LME5" s="117"/>
      <c r="LMF5" s="117"/>
      <c r="LMG5" s="117"/>
      <c r="LMH5" s="117"/>
      <c r="LMI5" s="117"/>
      <c r="LMJ5" s="117"/>
      <c r="LMK5" s="117"/>
      <c r="LML5" s="117"/>
      <c r="LMM5" s="117"/>
      <c r="LMN5" s="117"/>
      <c r="LMO5" s="117"/>
      <c r="LMP5" s="117"/>
      <c r="LMQ5" s="117"/>
      <c r="LMR5" s="117"/>
      <c r="LMS5" s="117"/>
      <c r="LMT5" s="117"/>
      <c r="LMU5" s="117"/>
      <c r="LMV5" s="117"/>
      <c r="LMW5" s="117"/>
      <c r="LMX5" s="117"/>
      <c r="LMY5" s="117"/>
      <c r="LMZ5" s="117"/>
      <c r="LNA5" s="117"/>
      <c r="LNB5" s="117"/>
      <c r="LNC5" s="117"/>
      <c r="LND5" s="117"/>
      <c r="LNE5" s="117"/>
      <c r="LNF5" s="117"/>
      <c r="LNG5" s="117"/>
      <c r="LNH5" s="117"/>
      <c r="LNI5" s="117"/>
      <c r="LNJ5" s="117"/>
      <c r="LNK5" s="117"/>
      <c r="LNL5" s="117"/>
      <c r="LNM5" s="117"/>
      <c r="LNN5" s="117"/>
      <c r="LNO5" s="117"/>
      <c r="LNP5" s="117"/>
      <c r="LNQ5" s="117"/>
      <c r="LNR5" s="117"/>
      <c r="LNS5" s="117"/>
      <c r="LNT5" s="117"/>
      <c r="LNU5" s="117"/>
      <c r="LNV5" s="117"/>
      <c r="LNW5" s="117"/>
      <c r="LNX5" s="117"/>
      <c r="LNY5" s="117"/>
      <c r="LNZ5" s="117"/>
      <c r="LOA5" s="117"/>
      <c r="LOB5" s="117"/>
      <c r="LOC5" s="117"/>
      <c r="LOD5" s="117"/>
      <c r="LOE5" s="117"/>
      <c r="LOF5" s="117"/>
      <c r="LOG5" s="117"/>
      <c r="LOH5" s="117"/>
      <c r="LOI5" s="117"/>
      <c r="LOJ5" s="117"/>
      <c r="LOK5" s="117"/>
      <c r="LOL5" s="117"/>
      <c r="LOM5" s="117"/>
      <c r="LON5" s="117"/>
      <c r="LOO5" s="117"/>
      <c r="LOP5" s="117"/>
      <c r="LOQ5" s="117"/>
      <c r="LOR5" s="117"/>
      <c r="LOS5" s="117"/>
      <c r="LOT5" s="117"/>
      <c r="LOU5" s="117"/>
      <c r="LOV5" s="117"/>
      <c r="LOW5" s="117"/>
      <c r="LOX5" s="117"/>
      <c r="LOY5" s="117"/>
      <c r="LOZ5" s="117"/>
      <c r="LPA5" s="117"/>
      <c r="LPB5" s="117"/>
      <c r="LPC5" s="117"/>
      <c r="LPD5" s="117"/>
      <c r="LPE5" s="117"/>
      <c r="LPF5" s="117"/>
      <c r="LPG5" s="117"/>
      <c r="LPH5" s="117"/>
      <c r="LPI5" s="117"/>
      <c r="LPJ5" s="117"/>
      <c r="LPK5" s="117"/>
      <c r="LPL5" s="117"/>
      <c r="LPM5" s="117"/>
      <c r="LPN5" s="117"/>
      <c r="LPO5" s="117"/>
      <c r="LPP5" s="117"/>
      <c r="LPQ5" s="117"/>
      <c r="LPR5" s="117"/>
      <c r="LPS5" s="117"/>
      <c r="LPT5" s="117"/>
      <c r="LPU5" s="117"/>
      <c r="LPV5" s="117"/>
      <c r="LPW5" s="117"/>
      <c r="LPX5" s="117"/>
      <c r="LPY5" s="117"/>
      <c r="LPZ5" s="117"/>
      <c r="LQA5" s="117"/>
      <c r="LQB5" s="117"/>
      <c r="LQC5" s="117"/>
      <c r="LQD5" s="117"/>
      <c r="LQE5" s="117"/>
      <c r="LQF5" s="117"/>
      <c r="LQG5" s="117"/>
      <c r="LQH5" s="117"/>
      <c r="LQI5" s="117"/>
      <c r="LQJ5" s="117"/>
      <c r="LQK5" s="117"/>
      <c r="LQL5" s="117"/>
      <c r="LQM5" s="117"/>
      <c r="LQN5" s="117"/>
      <c r="LQO5" s="117"/>
      <c r="LQP5" s="117"/>
      <c r="LQQ5" s="117"/>
      <c r="LQR5" s="117"/>
      <c r="LQS5" s="117"/>
      <c r="LQT5" s="117"/>
      <c r="LQU5" s="117"/>
      <c r="LQV5" s="117"/>
      <c r="LQW5" s="117"/>
      <c r="LQX5" s="117"/>
      <c r="LQY5" s="117"/>
      <c r="LQZ5" s="117"/>
      <c r="LRA5" s="117"/>
      <c r="LRB5" s="117"/>
      <c r="LRC5" s="117"/>
      <c r="LRD5" s="117"/>
      <c r="LRE5" s="117"/>
      <c r="LRF5" s="117"/>
      <c r="LRG5" s="117"/>
      <c r="LRH5" s="117"/>
      <c r="LRI5" s="117"/>
      <c r="LRJ5" s="117"/>
      <c r="LRK5" s="117"/>
      <c r="LRL5" s="117"/>
      <c r="LRM5" s="117"/>
      <c r="LRN5" s="117"/>
      <c r="LRO5" s="117"/>
      <c r="LRP5" s="117"/>
      <c r="LRQ5" s="117"/>
      <c r="LRR5" s="117"/>
      <c r="LRS5" s="117"/>
      <c r="LRT5" s="117"/>
      <c r="LRU5" s="117"/>
      <c r="LRV5" s="117"/>
      <c r="LRW5" s="117"/>
      <c r="LRX5" s="117"/>
      <c r="LRY5" s="117"/>
      <c r="LRZ5" s="117"/>
      <c r="LSA5" s="117"/>
      <c r="LSB5" s="117"/>
      <c r="LSC5" s="117"/>
      <c r="LSD5" s="117"/>
      <c r="LSE5" s="117"/>
      <c r="LSF5" s="117"/>
      <c r="LSG5" s="117"/>
      <c r="LSH5" s="117"/>
      <c r="LSI5" s="117"/>
      <c r="LSJ5" s="117"/>
      <c r="LSK5" s="117"/>
      <c r="LSL5" s="117"/>
      <c r="LSM5" s="117"/>
      <c r="LSN5" s="117"/>
      <c r="LSO5" s="117"/>
      <c r="LSP5" s="117"/>
      <c r="LSQ5" s="117"/>
      <c r="LSR5" s="117"/>
      <c r="LSS5" s="117"/>
      <c r="LST5" s="117"/>
      <c r="LSU5" s="117"/>
      <c r="LSV5" s="117"/>
      <c r="LSW5" s="117"/>
      <c r="LSX5" s="117"/>
      <c r="LSY5" s="117"/>
      <c r="LSZ5" s="117"/>
      <c r="LTA5" s="117"/>
      <c r="LTB5" s="117"/>
      <c r="LTC5" s="117"/>
      <c r="LTD5" s="117"/>
      <c r="LTE5" s="117"/>
      <c r="LTF5" s="117"/>
      <c r="LTG5" s="117"/>
      <c r="LTH5" s="117"/>
      <c r="LTI5" s="117"/>
      <c r="LTJ5" s="117"/>
      <c r="LTK5" s="117"/>
      <c r="LTL5" s="117"/>
      <c r="LTM5" s="117"/>
      <c r="LTN5" s="117"/>
      <c r="LTO5" s="117"/>
      <c r="LTP5" s="117"/>
      <c r="LTQ5" s="117"/>
      <c r="LTR5" s="117"/>
      <c r="LTS5" s="117"/>
      <c r="LTT5" s="117"/>
      <c r="LTU5" s="117"/>
      <c r="LTV5" s="117"/>
      <c r="LTW5" s="117"/>
      <c r="LTX5" s="117"/>
      <c r="LTY5" s="117"/>
      <c r="LTZ5" s="117"/>
      <c r="LUA5" s="117"/>
      <c r="LUB5" s="117"/>
      <c r="LUC5" s="117"/>
      <c r="LUD5" s="117"/>
      <c r="LUE5" s="117"/>
      <c r="LUF5" s="117"/>
      <c r="LUG5" s="117"/>
      <c r="LUH5" s="117"/>
      <c r="LUI5" s="117"/>
      <c r="LUJ5" s="117"/>
      <c r="LUK5" s="117"/>
      <c r="LUL5" s="117"/>
      <c r="LUM5" s="117"/>
      <c r="LUN5" s="117"/>
      <c r="LUO5" s="117"/>
      <c r="LUP5" s="117"/>
      <c r="LUQ5" s="117"/>
      <c r="LUR5" s="117"/>
      <c r="LUS5" s="117"/>
      <c r="LUT5" s="117"/>
      <c r="LUU5" s="117"/>
      <c r="LUV5" s="117"/>
      <c r="LUW5" s="117"/>
      <c r="LUX5" s="117"/>
      <c r="LUY5" s="117"/>
      <c r="LUZ5" s="117"/>
      <c r="LVA5" s="117"/>
      <c r="LVB5" s="117"/>
      <c r="LVC5" s="117"/>
      <c r="LVD5" s="117"/>
      <c r="LVE5" s="117"/>
      <c r="LVF5" s="117"/>
      <c r="LVG5" s="117"/>
      <c r="LVH5" s="117"/>
      <c r="LVI5" s="117"/>
      <c r="LVJ5" s="117"/>
      <c r="LVK5" s="117"/>
      <c r="LVL5" s="117"/>
      <c r="LVM5" s="117"/>
      <c r="LVN5" s="117"/>
      <c r="LVO5" s="117"/>
      <c r="LVP5" s="117"/>
      <c r="LVQ5" s="117"/>
      <c r="LVR5" s="117"/>
      <c r="LVS5" s="117"/>
      <c r="LVT5" s="117"/>
      <c r="LVU5" s="117"/>
      <c r="LVV5" s="117"/>
      <c r="LVW5" s="117"/>
      <c r="LVX5" s="117"/>
      <c r="LVY5" s="117"/>
      <c r="LVZ5" s="117"/>
      <c r="LWA5" s="117"/>
      <c r="LWB5" s="117"/>
      <c r="LWC5" s="117"/>
      <c r="LWD5" s="117"/>
      <c r="LWE5" s="117"/>
      <c r="LWF5" s="117"/>
      <c r="LWG5" s="117"/>
      <c r="LWH5" s="117"/>
      <c r="LWI5" s="117"/>
      <c r="LWJ5" s="117"/>
      <c r="LWK5" s="117"/>
      <c r="LWL5" s="117"/>
      <c r="LWM5" s="117"/>
      <c r="LWN5" s="117"/>
      <c r="LWO5" s="117"/>
      <c r="LWP5" s="117"/>
      <c r="LWQ5" s="117"/>
      <c r="LWR5" s="117"/>
      <c r="LWS5" s="117"/>
      <c r="LWT5" s="117"/>
      <c r="LWU5" s="117"/>
      <c r="LWV5" s="117"/>
      <c r="LWW5" s="117"/>
      <c r="LWX5" s="117"/>
      <c r="LWY5" s="117"/>
      <c r="LWZ5" s="117"/>
      <c r="LXA5" s="117"/>
      <c r="LXB5" s="117"/>
      <c r="LXC5" s="117"/>
      <c r="LXD5" s="117"/>
      <c r="LXE5" s="117"/>
      <c r="LXF5" s="117"/>
      <c r="LXG5" s="117"/>
      <c r="LXH5" s="117"/>
      <c r="LXI5" s="117"/>
      <c r="LXJ5" s="117"/>
      <c r="LXK5" s="117"/>
      <c r="LXL5" s="117"/>
      <c r="LXM5" s="117"/>
      <c r="LXN5" s="117"/>
      <c r="LXO5" s="117"/>
      <c r="LXP5" s="117"/>
      <c r="LXQ5" s="117"/>
      <c r="LXR5" s="117"/>
      <c r="LXS5" s="117"/>
      <c r="LXT5" s="117"/>
      <c r="LXU5" s="117"/>
      <c r="LXV5" s="117"/>
      <c r="LXW5" s="117"/>
      <c r="LXX5" s="117"/>
      <c r="LXY5" s="117"/>
      <c r="LXZ5" s="117"/>
      <c r="LYA5" s="117"/>
      <c r="LYB5" s="117"/>
      <c r="LYC5" s="117"/>
      <c r="LYD5" s="117"/>
      <c r="LYE5" s="117"/>
      <c r="LYF5" s="117"/>
      <c r="LYG5" s="117"/>
      <c r="LYH5" s="117"/>
      <c r="LYI5" s="117"/>
      <c r="LYJ5" s="117"/>
      <c r="LYK5" s="117"/>
      <c r="LYL5" s="117"/>
      <c r="LYM5" s="117"/>
      <c r="LYN5" s="117"/>
      <c r="LYO5" s="117"/>
      <c r="LYP5" s="117"/>
      <c r="LYQ5" s="117"/>
      <c r="LYR5" s="117"/>
      <c r="LYS5" s="117"/>
      <c r="LYT5" s="117"/>
      <c r="LYU5" s="117"/>
      <c r="LYV5" s="117"/>
      <c r="LYW5" s="117"/>
      <c r="LYX5" s="117"/>
      <c r="LYY5" s="117"/>
      <c r="LYZ5" s="117"/>
      <c r="LZA5" s="117"/>
      <c r="LZB5" s="117"/>
      <c r="LZC5" s="117"/>
      <c r="LZD5" s="117"/>
      <c r="LZE5" s="117"/>
      <c r="LZF5" s="117"/>
      <c r="LZG5" s="117"/>
      <c r="LZH5" s="117"/>
      <c r="LZI5" s="117"/>
      <c r="LZJ5" s="117"/>
      <c r="LZK5" s="117"/>
      <c r="LZL5" s="117"/>
      <c r="LZM5" s="117"/>
      <c r="LZN5" s="117"/>
      <c r="LZO5" s="117"/>
      <c r="LZP5" s="117"/>
      <c r="LZQ5" s="117"/>
      <c r="LZR5" s="117"/>
      <c r="LZS5" s="117"/>
      <c r="LZT5" s="117"/>
      <c r="LZU5" s="117"/>
      <c r="LZV5" s="117"/>
      <c r="LZW5" s="117"/>
      <c r="LZX5" s="117"/>
      <c r="LZY5" s="117"/>
      <c r="LZZ5" s="117"/>
      <c r="MAA5" s="117"/>
      <c r="MAB5" s="117"/>
      <c r="MAC5" s="117"/>
      <c r="MAD5" s="117"/>
      <c r="MAE5" s="117"/>
      <c r="MAF5" s="117"/>
      <c r="MAG5" s="117"/>
      <c r="MAH5" s="117"/>
      <c r="MAI5" s="117"/>
      <c r="MAJ5" s="117"/>
      <c r="MAK5" s="117"/>
      <c r="MAL5" s="117"/>
      <c r="MAM5" s="117"/>
      <c r="MAN5" s="117"/>
      <c r="MAO5" s="117"/>
      <c r="MAP5" s="117"/>
      <c r="MAQ5" s="117"/>
      <c r="MAR5" s="117"/>
      <c r="MAS5" s="117"/>
      <c r="MAT5" s="117"/>
      <c r="MAU5" s="117"/>
      <c r="MAV5" s="117"/>
      <c r="MAW5" s="117"/>
      <c r="MAX5" s="117"/>
      <c r="MAY5" s="117"/>
      <c r="MAZ5" s="117"/>
      <c r="MBA5" s="117"/>
      <c r="MBB5" s="117"/>
      <c r="MBC5" s="117"/>
      <c r="MBD5" s="117"/>
      <c r="MBE5" s="117"/>
      <c r="MBF5" s="117"/>
      <c r="MBG5" s="117"/>
      <c r="MBH5" s="117"/>
      <c r="MBI5" s="117"/>
      <c r="MBJ5" s="117"/>
      <c r="MBK5" s="117"/>
      <c r="MBL5" s="117"/>
      <c r="MBM5" s="117"/>
      <c r="MBN5" s="117"/>
      <c r="MBO5" s="117"/>
      <c r="MBP5" s="117"/>
      <c r="MBQ5" s="117"/>
      <c r="MBR5" s="117"/>
      <c r="MBS5" s="117"/>
      <c r="MBT5" s="117"/>
      <c r="MBU5" s="117"/>
      <c r="MBV5" s="117"/>
      <c r="MBW5" s="117"/>
      <c r="MBX5" s="117"/>
      <c r="MBY5" s="117"/>
      <c r="MBZ5" s="117"/>
      <c r="MCA5" s="117"/>
      <c r="MCB5" s="117"/>
      <c r="MCC5" s="117"/>
      <c r="MCD5" s="117"/>
      <c r="MCE5" s="117"/>
      <c r="MCF5" s="117"/>
      <c r="MCG5" s="117"/>
      <c r="MCH5" s="117"/>
      <c r="MCI5" s="117"/>
      <c r="MCJ5" s="117"/>
      <c r="MCK5" s="117"/>
      <c r="MCL5" s="117"/>
      <c r="MCM5" s="117"/>
      <c r="MCN5" s="117"/>
      <c r="MCO5" s="117"/>
      <c r="MCP5" s="117"/>
      <c r="MCQ5" s="117"/>
      <c r="MCR5" s="117"/>
      <c r="MCS5" s="117"/>
      <c r="MCT5" s="117"/>
      <c r="MCU5" s="117"/>
      <c r="MCV5" s="117"/>
      <c r="MCW5" s="117"/>
      <c r="MCX5" s="117"/>
      <c r="MCY5" s="117"/>
      <c r="MCZ5" s="117"/>
      <c r="MDA5" s="117"/>
      <c r="MDB5" s="117"/>
      <c r="MDC5" s="117"/>
      <c r="MDD5" s="117"/>
      <c r="MDE5" s="117"/>
      <c r="MDF5" s="117"/>
      <c r="MDG5" s="117"/>
      <c r="MDH5" s="117"/>
      <c r="MDI5" s="117"/>
      <c r="MDJ5" s="117"/>
      <c r="MDK5" s="117"/>
      <c r="MDL5" s="117"/>
      <c r="MDM5" s="117"/>
      <c r="MDN5" s="117"/>
      <c r="MDO5" s="117"/>
      <c r="MDP5" s="117"/>
      <c r="MDQ5" s="117"/>
      <c r="MDR5" s="117"/>
      <c r="MDS5" s="117"/>
      <c r="MDT5" s="117"/>
      <c r="MDU5" s="117"/>
      <c r="MDV5" s="117"/>
      <c r="MDW5" s="117"/>
      <c r="MDX5" s="117"/>
      <c r="MDY5" s="117"/>
      <c r="MDZ5" s="117"/>
      <c r="MEA5" s="117"/>
      <c r="MEB5" s="117"/>
      <c r="MEC5" s="117"/>
      <c r="MED5" s="117"/>
      <c r="MEE5" s="117"/>
      <c r="MEF5" s="117"/>
      <c r="MEG5" s="117"/>
      <c r="MEH5" s="117"/>
      <c r="MEI5" s="117"/>
      <c r="MEJ5" s="117"/>
      <c r="MEK5" s="117"/>
      <c r="MEL5" s="117"/>
      <c r="MEM5" s="117"/>
      <c r="MEN5" s="117"/>
      <c r="MEO5" s="117"/>
      <c r="MEP5" s="117"/>
      <c r="MEQ5" s="117"/>
      <c r="MER5" s="117"/>
      <c r="MES5" s="117"/>
      <c r="MET5" s="117"/>
      <c r="MEU5" s="117"/>
      <c r="MEV5" s="117"/>
      <c r="MEW5" s="117"/>
      <c r="MEX5" s="117"/>
      <c r="MEY5" s="117"/>
      <c r="MEZ5" s="117"/>
      <c r="MFA5" s="117"/>
      <c r="MFB5" s="117"/>
      <c r="MFC5" s="117"/>
      <c r="MFD5" s="117"/>
      <c r="MFE5" s="117"/>
      <c r="MFF5" s="117"/>
      <c r="MFG5" s="117"/>
      <c r="MFH5" s="117"/>
      <c r="MFI5" s="117"/>
      <c r="MFJ5" s="117"/>
      <c r="MFK5" s="117"/>
      <c r="MFL5" s="117"/>
      <c r="MFM5" s="117"/>
      <c r="MFN5" s="117"/>
      <c r="MFO5" s="117"/>
      <c r="MFP5" s="117"/>
      <c r="MFQ5" s="117"/>
      <c r="MFR5" s="117"/>
      <c r="MFS5" s="117"/>
      <c r="MFT5" s="117"/>
      <c r="MFU5" s="117"/>
      <c r="MFV5" s="117"/>
      <c r="MFW5" s="117"/>
      <c r="MFX5" s="117"/>
      <c r="MFY5" s="117"/>
      <c r="MFZ5" s="117"/>
      <c r="MGA5" s="117"/>
      <c r="MGB5" s="117"/>
      <c r="MGC5" s="117"/>
      <c r="MGD5" s="117"/>
      <c r="MGE5" s="117"/>
      <c r="MGF5" s="117"/>
      <c r="MGG5" s="117"/>
      <c r="MGH5" s="117"/>
      <c r="MGI5" s="117"/>
      <c r="MGJ5" s="117"/>
      <c r="MGK5" s="117"/>
      <c r="MGL5" s="117"/>
      <c r="MGM5" s="117"/>
      <c r="MGN5" s="117"/>
      <c r="MGO5" s="117"/>
      <c r="MGP5" s="117"/>
      <c r="MGQ5" s="117"/>
      <c r="MGR5" s="117"/>
      <c r="MGS5" s="117"/>
      <c r="MGT5" s="117"/>
      <c r="MGU5" s="117"/>
      <c r="MGV5" s="117"/>
      <c r="MGW5" s="117"/>
      <c r="MGX5" s="117"/>
      <c r="MGY5" s="117"/>
      <c r="MGZ5" s="117"/>
      <c r="MHA5" s="117"/>
      <c r="MHB5" s="117"/>
      <c r="MHC5" s="117"/>
      <c r="MHD5" s="117"/>
      <c r="MHE5" s="117"/>
      <c r="MHF5" s="117"/>
      <c r="MHG5" s="117"/>
      <c r="MHH5" s="117"/>
      <c r="MHI5" s="117"/>
      <c r="MHJ5" s="117"/>
      <c r="MHK5" s="117"/>
      <c r="MHL5" s="117"/>
      <c r="MHM5" s="117"/>
      <c r="MHN5" s="117"/>
      <c r="MHO5" s="117"/>
      <c r="MHP5" s="117"/>
      <c r="MHQ5" s="117"/>
      <c r="MHR5" s="117"/>
      <c r="MHS5" s="117"/>
      <c r="MHT5" s="117"/>
      <c r="MHU5" s="117"/>
      <c r="MHV5" s="117"/>
      <c r="MHW5" s="117"/>
      <c r="MHX5" s="117"/>
      <c r="MHY5" s="117"/>
      <c r="MHZ5" s="117"/>
      <c r="MIA5" s="117"/>
      <c r="MIB5" s="117"/>
      <c r="MIC5" s="117"/>
      <c r="MID5" s="117"/>
      <c r="MIE5" s="117"/>
      <c r="MIF5" s="117"/>
      <c r="MIG5" s="117"/>
      <c r="MIH5" s="117"/>
      <c r="MII5" s="117"/>
      <c r="MIJ5" s="117"/>
      <c r="MIK5" s="117"/>
      <c r="MIL5" s="117"/>
      <c r="MIM5" s="117"/>
      <c r="MIN5" s="117"/>
      <c r="MIO5" s="117"/>
      <c r="MIP5" s="117"/>
      <c r="MIQ5" s="117"/>
      <c r="MIR5" s="117"/>
      <c r="MIS5" s="117"/>
      <c r="MIT5" s="117"/>
      <c r="MIU5" s="117"/>
      <c r="MIV5" s="117"/>
      <c r="MIW5" s="117"/>
      <c r="MIX5" s="117"/>
      <c r="MIY5" s="117"/>
      <c r="MIZ5" s="117"/>
      <c r="MJA5" s="117"/>
      <c r="MJB5" s="117"/>
      <c r="MJC5" s="117"/>
      <c r="MJD5" s="117"/>
      <c r="MJE5" s="117"/>
      <c r="MJF5" s="117"/>
      <c r="MJG5" s="117"/>
      <c r="MJH5" s="117"/>
      <c r="MJI5" s="117"/>
      <c r="MJJ5" s="117"/>
      <c r="MJK5" s="117"/>
      <c r="MJL5" s="117"/>
      <c r="MJM5" s="117"/>
      <c r="MJN5" s="117"/>
      <c r="MJO5" s="117"/>
      <c r="MJP5" s="117"/>
      <c r="MJQ5" s="117"/>
      <c r="MJR5" s="117"/>
      <c r="MJS5" s="117"/>
      <c r="MJT5" s="117"/>
      <c r="MJU5" s="117"/>
      <c r="MJV5" s="117"/>
      <c r="MJW5" s="117"/>
      <c r="MJX5" s="117"/>
      <c r="MJY5" s="117"/>
      <c r="MJZ5" s="117"/>
      <c r="MKA5" s="117"/>
      <c r="MKB5" s="117"/>
      <c r="MKC5" s="117"/>
      <c r="MKD5" s="117"/>
      <c r="MKE5" s="117"/>
      <c r="MKF5" s="117"/>
      <c r="MKG5" s="117"/>
      <c r="MKH5" s="117"/>
      <c r="MKI5" s="117"/>
      <c r="MKJ5" s="117"/>
      <c r="MKK5" s="117"/>
      <c r="MKL5" s="117"/>
      <c r="MKM5" s="117"/>
      <c r="MKN5" s="117"/>
      <c r="MKO5" s="117"/>
      <c r="MKP5" s="117"/>
      <c r="MKQ5" s="117"/>
      <c r="MKR5" s="117"/>
      <c r="MKS5" s="117"/>
      <c r="MKT5" s="117"/>
      <c r="MKU5" s="117"/>
      <c r="MKV5" s="117"/>
      <c r="MKW5" s="117"/>
      <c r="MKX5" s="117"/>
      <c r="MKY5" s="117"/>
      <c r="MKZ5" s="117"/>
      <c r="MLA5" s="117"/>
      <c r="MLB5" s="117"/>
      <c r="MLC5" s="117"/>
      <c r="MLD5" s="117"/>
      <c r="MLE5" s="117"/>
      <c r="MLF5" s="117"/>
      <c r="MLG5" s="117"/>
      <c r="MLH5" s="117"/>
      <c r="MLI5" s="117"/>
      <c r="MLJ5" s="117"/>
      <c r="MLK5" s="117"/>
      <c r="MLL5" s="117"/>
      <c r="MLM5" s="117"/>
      <c r="MLN5" s="117"/>
      <c r="MLO5" s="117"/>
      <c r="MLP5" s="117"/>
      <c r="MLQ5" s="117"/>
      <c r="MLR5" s="117"/>
      <c r="MLS5" s="117"/>
      <c r="MLT5" s="117"/>
      <c r="MLU5" s="117"/>
      <c r="MLV5" s="117"/>
      <c r="MLW5" s="117"/>
      <c r="MLX5" s="117"/>
      <c r="MLY5" s="117"/>
      <c r="MLZ5" s="117"/>
      <c r="MMA5" s="117"/>
      <c r="MMB5" s="117"/>
      <c r="MMC5" s="117"/>
      <c r="MMD5" s="117"/>
      <c r="MME5" s="117"/>
      <c r="MMF5" s="117"/>
      <c r="MMG5" s="117"/>
      <c r="MMH5" s="117"/>
      <c r="MMI5" s="117"/>
      <c r="MMJ5" s="117"/>
      <c r="MMK5" s="117"/>
      <c r="MML5" s="117"/>
      <c r="MMM5" s="117"/>
      <c r="MMN5" s="117"/>
      <c r="MMO5" s="117"/>
      <c r="MMP5" s="117"/>
      <c r="MMQ5" s="117"/>
      <c r="MMR5" s="117"/>
      <c r="MMS5" s="117"/>
      <c r="MMT5" s="117"/>
      <c r="MMU5" s="117"/>
      <c r="MMV5" s="117"/>
      <c r="MMW5" s="117"/>
      <c r="MMX5" s="117"/>
      <c r="MMY5" s="117"/>
      <c r="MMZ5" s="117"/>
      <c r="MNA5" s="117"/>
      <c r="MNB5" s="117"/>
      <c r="MNC5" s="117"/>
      <c r="MND5" s="117"/>
      <c r="MNE5" s="117"/>
      <c r="MNF5" s="117"/>
      <c r="MNG5" s="117"/>
      <c r="MNH5" s="117"/>
      <c r="MNI5" s="117"/>
      <c r="MNJ5" s="117"/>
      <c r="MNK5" s="117"/>
      <c r="MNL5" s="117"/>
      <c r="MNM5" s="117"/>
      <c r="MNN5" s="117"/>
      <c r="MNO5" s="117"/>
      <c r="MNP5" s="117"/>
      <c r="MNQ5" s="117"/>
      <c r="MNR5" s="117"/>
      <c r="MNS5" s="117"/>
      <c r="MNT5" s="117"/>
      <c r="MNU5" s="117"/>
      <c r="MNV5" s="117"/>
      <c r="MNW5" s="117"/>
      <c r="MNX5" s="117"/>
      <c r="MNY5" s="117"/>
      <c r="MNZ5" s="117"/>
      <c r="MOA5" s="117"/>
      <c r="MOB5" s="117"/>
      <c r="MOC5" s="117"/>
      <c r="MOD5" s="117"/>
      <c r="MOE5" s="117"/>
      <c r="MOF5" s="117"/>
      <c r="MOG5" s="117"/>
      <c r="MOH5" s="117"/>
      <c r="MOI5" s="117"/>
      <c r="MOJ5" s="117"/>
      <c r="MOK5" s="117"/>
      <c r="MOL5" s="117"/>
      <c r="MOM5" s="117"/>
      <c r="MON5" s="117"/>
      <c r="MOO5" s="117"/>
      <c r="MOP5" s="117"/>
      <c r="MOQ5" s="117"/>
      <c r="MOR5" s="117"/>
      <c r="MOS5" s="117"/>
      <c r="MOT5" s="117"/>
      <c r="MOU5" s="117"/>
      <c r="MOV5" s="117"/>
      <c r="MOW5" s="117"/>
      <c r="MOX5" s="117"/>
      <c r="MOY5" s="117"/>
      <c r="MOZ5" s="117"/>
      <c r="MPA5" s="117"/>
      <c r="MPB5" s="117"/>
      <c r="MPC5" s="117"/>
      <c r="MPD5" s="117"/>
      <c r="MPE5" s="117"/>
      <c r="MPF5" s="117"/>
      <c r="MPG5" s="117"/>
      <c r="MPH5" s="117"/>
      <c r="MPI5" s="117"/>
      <c r="MPJ5" s="117"/>
      <c r="MPK5" s="117"/>
      <c r="MPL5" s="117"/>
      <c r="MPM5" s="117"/>
      <c r="MPN5" s="117"/>
      <c r="MPO5" s="117"/>
      <c r="MPP5" s="117"/>
      <c r="MPQ5" s="117"/>
      <c r="MPR5" s="117"/>
      <c r="MPS5" s="117"/>
      <c r="MPT5" s="117"/>
      <c r="MPU5" s="117"/>
      <c r="MPV5" s="117"/>
      <c r="MPW5" s="117"/>
      <c r="MPX5" s="117"/>
      <c r="MPY5" s="117"/>
      <c r="MPZ5" s="117"/>
      <c r="MQA5" s="117"/>
      <c r="MQB5" s="117"/>
      <c r="MQC5" s="117"/>
      <c r="MQD5" s="117"/>
      <c r="MQE5" s="117"/>
      <c r="MQF5" s="117"/>
      <c r="MQG5" s="117"/>
      <c r="MQH5" s="117"/>
      <c r="MQI5" s="117"/>
      <c r="MQJ5" s="117"/>
      <c r="MQK5" s="117"/>
      <c r="MQL5" s="117"/>
      <c r="MQM5" s="117"/>
      <c r="MQN5" s="117"/>
      <c r="MQO5" s="117"/>
      <c r="MQP5" s="117"/>
      <c r="MQQ5" s="117"/>
      <c r="MQR5" s="117"/>
      <c r="MQS5" s="117"/>
      <c r="MQT5" s="117"/>
      <c r="MQU5" s="117"/>
      <c r="MQV5" s="117"/>
      <c r="MQW5" s="117"/>
      <c r="MQX5" s="117"/>
      <c r="MQY5" s="117"/>
      <c r="MQZ5" s="117"/>
      <c r="MRA5" s="117"/>
      <c r="MRB5" s="117"/>
      <c r="MRC5" s="117"/>
      <c r="MRD5" s="117"/>
      <c r="MRE5" s="117"/>
      <c r="MRF5" s="117"/>
      <c r="MRG5" s="117"/>
      <c r="MRH5" s="117"/>
      <c r="MRI5" s="117"/>
      <c r="MRJ5" s="117"/>
      <c r="MRK5" s="117"/>
      <c r="MRL5" s="117"/>
      <c r="MRM5" s="117"/>
      <c r="MRN5" s="117"/>
      <c r="MRO5" s="117"/>
      <c r="MRP5" s="117"/>
      <c r="MRQ5" s="117"/>
      <c r="MRR5" s="117"/>
      <c r="MRS5" s="117"/>
      <c r="MRT5" s="117"/>
      <c r="MRU5" s="117"/>
      <c r="MRV5" s="117"/>
      <c r="MRW5" s="117"/>
      <c r="MRX5" s="117"/>
      <c r="MRY5" s="117"/>
      <c r="MRZ5" s="117"/>
      <c r="MSA5" s="117"/>
      <c r="MSB5" s="117"/>
      <c r="MSC5" s="117"/>
      <c r="MSD5" s="117"/>
      <c r="MSE5" s="117"/>
      <c r="MSF5" s="117"/>
      <c r="MSG5" s="117"/>
      <c r="MSH5" s="117"/>
      <c r="MSI5" s="117"/>
      <c r="MSJ5" s="117"/>
      <c r="MSK5" s="117"/>
      <c r="MSL5" s="117"/>
      <c r="MSM5" s="117"/>
      <c r="MSN5" s="117"/>
      <c r="MSO5" s="117"/>
      <c r="MSP5" s="117"/>
      <c r="MSQ5" s="117"/>
      <c r="MSR5" s="117"/>
      <c r="MSS5" s="117"/>
      <c r="MST5" s="117"/>
      <c r="MSU5" s="117"/>
      <c r="MSV5" s="117"/>
      <c r="MSW5" s="117"/>
      <c r="MSX5" s="117"/>
      <c r="MSY5" s="117"/>
      <c r="MSZ5" s="117"/>
      <c r="MTA5" s="117"/>
      <c r="MTB5" s="117"/>
      <c r="MTC5" s="117"/>
      <c r="MTD5" s="117"/>
      <c r="MTE5" s="117"/>
      <c r="MTF5" s="117"/>
      <c r="MTG5" s="117"/>
      <c r="MTH5" s="117"/>
      <c r="MTI5" s="117"/>
      <c r="MTJ5" s="117"/>
      <c r="MTK5" s="117"/>
      <c r="MTL5" s="117"/>
      <c r="MTM5" s="117"/>
      <c r="MTN5" s="117"/>
      <c r="MTO5" s="117"/>
      <c r="MTP5" s="117"/>
      <c r="MTQ5" s="117"/>
      <c r="MTR5" s="117"/>
      <c r="MTS5" s="117"/>
      <c r="MTT5" s="117"/>
      <c r="MTU5" s="117"/>
      <c r="MTV5" s="117"/>
      <c r="MTW5" s="117"/>
      <c r="MTX5" s="117"/>
      <c r="MTY5" s="117"/>
      <c r="MTZ5" s="117"/>
      <c r="MUA5" s="117"/>
      <c r="MUB5" s="117"/>
      <c r="MUC5" s="117"/>
      <c r="MUD5" s="117"/>
      <c r="MUE5" s="117"/>
      <c r="MUF5" s="117"/>
      <c r="MUG5" s="117"/>
      <c r="MUH5" s="117"/>
      <c r="MUI5" s="117"/>
      <c r="MUJ5" s="117"/>
      <c r="MUK5" s="117"/>
      <c r="MUL5" s="117"/>
      <c r="MUM5" s="117"/>
      <c r="MUN5" s="117"/>
      <c r="MUO5" s="117"/>
      <c r="MUP5" s="117"/>
      <c r="MUQ5" s="117"/>
      <c r="MUR5" s="117"/>
      <c r="MUS5" s="117"/>
      <c r="MUT5" s="117"/>
      <c r="MUU5" s="117"/>
      <c r="MUV5" s="117"/>
      <c r="MUW5" s="117"/>
      <c r="MUX5" s="117"/>
      <c r="MUY5" s="117"/>
      <c r="MUZ5" s="117"/>
      <c r="MVA5" s="117"/>
      <c r="MVB5" s="117"/>
      <c r="MVC5" s="117"/>
      <c r="MVD5" s="117"/>
      <c r="MVE5" s="117"/>
      <c r="MVF5" s="117"/>
      <c r="MVG5" s="117"/>
      <c r="MVH5" s="117"/>
      <c r="MVI5" s="117"/>
      <c r="MVJ5" s="117"/>
      <c r="MVK5" s="117"/>
      <c r="MVL5" s="117"/>
      <c r="MVM5" s="117"/>
      <c r="MVN5" s="117"/>
      <c r="MVO5" s="117"/>
      <c r="MVP5" s="117"/>
      <c r="MVQ5" s="117"/>
      <c r="MVR5" s="117"/>
      <c r="MVS5" s="117"/>
      <c r="MVT5" s="117"/>
      <c r="MVU5" s="117"/>
      <c r="MVV5" s="117"/>
      <c r="MVW5" s="117"/>
      <c r="MVX5" s="117"/>
      <c r="MVY5" s="117"/>
      <c r="MVZ5" s="117"/>
      <c r="MWA5" s="117"/>
      <c r="MWB5" s="117"/>
      <c r="MWC5" s="117"/>
      <c r="MWD5" s="117"/>
      <c r="MWE5" s="117"/>
      <c r="MWF5" s="117"/>
      <c r="MWG5" s="117"/>
      <c r="MWH5" s="117"/>
      <c r="MWI5" s="117"/>
      <c r="MWJ5" s="117"/>
      <c r="MWK5" s="117"/>
      <c r="MWL5" s="117"/>
      <c r="MWM5" s="117"/>
      <c r="MWN5" s="117"/>
      <c r="MWO5" s="117"/>
      <c r="MWP5" s="117"/>
      <c r="MWQ5" s="117"/>
      <c r="MWR5" s="117"/>
      <c r="MWS5" s="117"/>
      <c r="MWT5" s="117"/>
      <c r="MWU5" s="117"/>
      <c r="MWV5" s="117"/>
      <c r="MWW5" s="117"/>
      <c r="MWX5" s="117"/>
      <c r="MWY5" s="117"/>
      <c r="MWZ5" s="117"/>
      <c r="MXA5" s="117"/>
      <c r="MXB5" s="117"/>
      <c r="MXC5" s="117"/>
      <c r="MXD5" s="117"/>
      <c r="MXE5" s="117"/>
      <c r="MXF5" s="117"/>
      <c r="MXG5" s="117"/>
      <c r="MXH5" s="117"/>
      <c r="MXI5" s="117"/>
      <c r="MXJ5" s="117"/>
      <c r="MXK5" s="117"/>
      <c r="MXL5" s="117"/>
      <c r="MXM5" s="117"/>
      <c r="MXN5" s="117"/>
      <c r="MXO5" s="117"/>
      <c r="MXP5" s="117"/>
      <c r="MXQ5" s="117"/>
      <c r="MXR5" s="117"/>
      <c r="MXS5" s="117"/>
      <c r="MXT5" s="117"/>
      <c r="MXU5" s="117"/>
      <c r="MXV5" s="117"/>
      <c r="MXW5" s="117"/>
      <c r="MXX5" s="117"/>
      <c r="MXY5" s="117"/>
      <c r="MXZ5" s="117"/>
      <c r="MYA5" s="117"/>
      <c r="MYB5" s="117"/>
      <c r="MYC5" s="117"/>
      <c r="MYD5" s="117"/>
      <c r="MYE5" s="117"/>
      <c r="MYF5" s="117"/>
      <c r="MYG5" s="117"/>
      <c r="MYH5" s="117"/>
      <c r="MYI5" s="117"/>
      <c r="MYJ5" s="117"/>
      <c r="MYK5" s="117"/>
      <c r="MYL5" s="117"/>
      <c r="MYM5" s="117"/>
      <c r="MYN5" s="117"/>
      <c r="MYO5" s="117"/>
      <c r="MYP5" s="117"/>
      <c r="MYQ5" s="117"/>
      <c r="MYR5" s="117"/>
      <c r="MYS5" s="117"/>
      <c r="MYT5" s="117"/>
      <c r="MYU5" s="117"/>
      <c r="MYV5" s="117"/>
      <c r="MYW5" s="117"/>
      <c r="MYX5" s="117"/>
      <c r="MYY5" s="117"/>
      <c r="MYZ5" s="117"/>
      <c r="MZA5" s="117"/>
      <c r="MZB5" s="117"/>
      <c r="MZC5" s="117"/>
      <c r="MZD5" s="117"/>
      <c r="MZE5" s="117"/>
      <c r="MZF5" s="117"/>
      <c r="MZG5" s="117"/>
      <c r="MZH5" s="117"/>
      <c r="MZI5" s="117"/>
      <c r="MZJ5" s="117"/>
      <c r="MZK5" s="117"/>
      <c r="MZL5" s="117"/>
      <c r="MZM5" s="117"/>
      <c r="MZN5" s="117"/>
      <c r="MZO5" s="117"/>
      <c r="MZP5" s="117"/>
      <c r="MZQ5" s="117"/>
      <c r="MZR5" s="117"/>
      <c r="MZS5" s="117"/>
      <c r="MZT5" s="117"/>
      <c r="MZU5" s="117"/>
      <c r="MZV5" s="117"/>
      <c r="MZW5" s="117"/>
      <c r="MZX5" s="117"/>
      <c r="MZY5" s="117"/>
      <c r="MZZ5" s="117"/>
      <c r="NAA5" s="117"/>
      <c r="NAB5" s="117"/>
      <c r="NAC5" s="117"/>
      <c r="NAD5" s="117"/>
      <c r="NAE5" s="117"/>
      <c r="NAF5" s="117"/>
      <c r="NAG5" s="117"/>
      <c r="NAH5" s="117"/>
      <c r="NAI5" s="117"/>
      <c r="NAJ5" s="117"/>
      <c r="NAK5" s="117"/>
      <c r="NAL5" s="117"/>
      <c r="NAM5" s="117"/>
      <c r="NAN5" s="117"/>
      <c r="NAO5" s="117"/>
      <c r="NAP5" s="117"/>
      <c r="NAQ5" s="117"/>
      <c r="NAR5" s="117"/>
      <c r="NAS5" s="117"/>
      <c r="NAT5" s="117"/>
      <c r="NAU5" s="117"/>
      <c r="NAV5" s="117"/>
      <c r="NAW5" s="117"/>
      <c r="NAX5" s="117"/>
      <c r="NAY5" s="117"/>
      <c r="NAZ5" s="117"/>
      <c r="NBA5" s="117"/>
      <c r="NBB5" s="117"/>
      <c r="NBC5" s="117"/>
      <c r="NBD5" s="117"/>
      <c r="NBE5" s="117"/>
      <c r="NBF5" s="117"/>
      <c r="NBG5" s="117"/>
      <c r="NBH5" s="117"/>
      <c r="NBI5" s="117"/>
      <c r="NBJ5" s="117"/>
      <c r="NBK5" s="117"/>
      <c r="NBL5" s="117"/>
      <c r="NBM5" s="117"/>
      <c r="NBN5" s="117"/>
      <c r="NBO5" s="117"/>
      <c r="NBP5" s="117"/>
      <c r="NBQ5" s="117"/>
      <c r="NBR5" s="117"/>
      <c r="NBS5" s="117"/>
      <c r="NBT5" s="117"/>
      <c r="NBU5" s="117"/>
      <c r="NBV5" s="117"/>
      <c r="NBW5" s="117"/>
      <c r="NBX5" s="117"/>
      <c r="NBY5" s="117"/>
      <c r="NBZ5" s="117"/>
      <c r="NCA5" s="117"/>
      <c r="NCB5" s="117"/>
      <c r="NCC5" s="117"/>
      <c r="NCD5" s="117"/>
      <c r="NCE5" s="117"/>
      <c r="NCF5" s="117"/>
      <c r="NCG5" s="117"/>
      <c r="NCH5" s="117"/>
      <c r="NCI5" s="117"/>
      <c r="NCJ5" s="117"/>
      <c r="NCK5" s="117"/>
      <c r="NCL5" s="117"/>
      <c r="NCM5" s="117"/>
      <c r="NCN5" s="117"/>
      <c r="NCO5" s="117"/>
      <c r="NCP5" s="117"/>
      <c r="NCQ5" s="117"/>
      <c r="NCR5" s="117"/>
      <c r="NCS5" s="117"/>
      <c r="NCT5" s="117"/>
      <c r="NCU5" s="117"/>
      <c r="NCV5" s="117"/>
      <c r="NCW5" s="117"/>
      <c r="NCX5" s="117"/>
      <c r="NCY5" s="117"/>
      <c r="NCZ5" s="117"/>
      <c r="NDA5" s="117"/>
      <c r="NDB5" s="117"/>
      <c r="NDC5" s="117"/>
      <c r="NDD5" s="117"/>
      <c r="NDE5" s="117"/>
      <c r="NDF5" s="117"/>
      <c r="NDG5" s="117"/>
      <c r="NDH5" s="117"/>
      <c r="NDI5" s="117"/>
      <c r="NDJ5" s="117"/>
      <c r="NDK5" s="117"/>
      <c r="NDL5" s="117"/>
      <c r="NDM5" s="117"/>
      <c r="NDN5" s="117"/>
      <c r="NDO5" s="117"/>
      <c r="NDP5" s="117"/>
      <c r="NDQ5" s="117"/>
      <c r="NDR5" s="117"/>
      <c r="NDS5" s="117"/>
      <c r="NDT5" s="117"/>
      <c r="NDU5" s="117"/>
      <c r="NDV5" s="117"/>
      <c r="NDW5" s="117"/>
      <c r="NDX5" s="117"/>
      <c r="NDY5" s="117"/>
      <c r="NDZ5" s="117"/>
      <c r="NEA5" s="117"/>
      <c r="NEB5" s="117"/>
      <c r="NEC5" s="117"/>
      <c r="NED5" s="117"/>
      <c r="NEE5" s="117"/>
      <c r="NEF5" s="117"/>
      <c r="NEG5" s="117"/>
      <c r="NEH5" s="117"/>
      <c r="NEI5" s="117"/>
      <c r="NEJ5" s="117"/>
      <c r="NEK5" s="117"/>
      <c r="NEL5" s="117"/>
      <c r="NEM5" s="117"/>
      <c r="NEN5" s="117"/>
      <c r="NEO5" s="117"/>
      <c r="NEP5" s="117"/>
      <c r="NEQ5" s="117"/>
      <c r="NER5" s="117"/>
      <c r="NES5" s="117"/>
      <c r="NET5" s="117"/>
      <c r="NEU5" s="117"/>
      <c r="NEV5" s="117"/>
      <c r="NEW5" s="117"/>
      <c r="NEX5" s="117"/>
      <c r="NEY5" s="117"/>
      <c r="NEZ5" s="117"/>
      <c r="NFA5" s="117"/>
      <c r="NFB5" s="117"/>
      <c r="NFC5" s="117"/>
      <c r="NFD5" s="117"/>
      <c r="NFE5" s="117"/>
      <c r="NFF5" s="117"/>
      <c r="NFG5" s="117"/>
      <c r="NFH5" s="117"/>
      <c r="NFI5" s="117"/>
      <c r="NFJ5" s="117"/>
      <c r="NFK5" s="117"/>
      <c r="NFL5" s="117"/>
      <c r="NFM5" s="117"/>
      <c r="NFN5" s="117"/>
      <c r="NFO5" s="117"/>
      <c r="NFP5" s="117"/>
      <c r="NFQ5" s="117"/>
      <c r="NFR5" s="117"/>
      <c r="NFS5" s="117"/>
      <c r="NFT5" s="117"/>
      <c r="NFU5" s="117"/>
      <c r="NFV5" s="117"/>
      <c r="NFW5" s="117"/>
      <c r="NFX5" s="117"/>
      <c r="NFY5" s="117"/>
      <c r="NFZ5" s="117"/>
      <c r="NGA5" s="117"/>
      <c r="NGB5" s="117"/>
      <c r="NGC5" s="117"/>
      <c r="NGD5" s="117"/>
      <c r="NGE5" s="117"/>
      <c r="NGF5" s="117"/>
      <c r="NGG5" s="117"/>
      <c r="NGH5" s="117"/>
      <c r="NGI5" s="117"/>
      <c r="NGJ5" s="117"/>
      <c r="NGK5" s="117"/>
      <c r="NGL5" s="117"/>
      <c r="NGM5" s="117"/>
      <c r="NGN5" s="117"/>
      <c r="NGO5" s="117"/>
      <c r="NGP5" s="117"/>
      <c r="NGQ5" s="117"/>
      <c r="NGR5" s="117"/>
      <c r="NGS5" s="117"/>
      <c r="NGT5" s="117"/>
      <c r="NGU5" s="117"/>
      <c r="NGV5" s="117"/>
      <c r="NGW5" s="117"/>
      <c r="NGX5" s="117"/>
      <c r="NGY5" s="117"/>
      <c r="NGZ5" s="117"/>
      <c r="NHA5" s="117"/>
      <c r="NHB5" s="117"/>
      <c r="NHC5" s="117"/>
      <c r="NHD5" s="117"/>
      <c r="NHE5" s="117"/>
      <c r="NHF5" s="117"/>
      <c r="NHG5" s="117"/>
      <c r="NHH5" s="117"/>
      <c r="NHI5" s="117"/>
      <c r="NHJ5" s="117"/>
      <c r="NHK5" s="117"/>
      <c r="NHL5" s="117"/>
      <c r="NHM5" s="117"/>
      <c r="NHN5" s="117"/>
      <c r="NHO5" s="117"/>
      <c r="NHP5" s="117"/>
      <c r="NHQ5" s="117"/>
      <c r="NHR5" s="117"/>
      <c r="NHS5" s="117"/>
      <c r="NHT5" s="117"/>
      <c r="NHU5" s="117"/>
      <c r="NHV5" s="117"/>
      <c r="NHW5" s="117"/>
      <c r="NHX5" s="117"/>
      <c r="NHY5" s="117"/>
      <c r="NHZ5" s="117"/>
      <c r="NIA5" s="117"/>
      <c r="NIB5" s="117"/>
      <c r="NIC5" s="117"/>
      <c r="NID5" s="117"/>
      <c r="NIE5" s="117"/>
      <c r="NIF5" s="117"/>
      <c r="NIG5" s="117"/>
      <c r="NIH5" s="117"/>
      <c r="NII5" s="117"/>
      <c r="NIJ5" s="117"/>
      <c r="NIK5" s="117"/>
      <c r="NIL5" s="117"/>
      <c r="NIM5" s="117"/>
      <c r="NIN5" s="117"/>
      <c r="NIO5" s="117"/>
      <c r="NIP5" s="117"/>
      <c r="NIQ5" s="117"/>
      <c r="NIR5" s="117"/>
      <c r="NIS5" s="117"/>
      <c r="NIT5" s="117"/>
      <c r="NIU5" s="117"/>
      <c r="NIV5" s="117"/>
      <c r="NIW5" s="117"/>
      <c r="NIX5" s="117"/>
      <c r="NIY5" s="117"/>
      <c r="NIZ5" s="117"/>
      <c r="NJA5" s="117"/>
      <c r="NJB5" s="117"/>
      <c r="NJC5" s="117"/>
      <c r="NJD5" s="117"/>
      <c r="NJE5" s="117"/>
      <c r="NJF5" s="117"/>
      <c r="NJG5" s="117"/>
      <c r="NJH5" s="117"/>
      <c r="NJI5" s="117"/>
      <c r="NJJ5" s="117"/>
      <c r="NJK5" s="117"/>
      <c r="NJL5" s="117"/>
      <c r="NJM5" s="117"/>
      <c r="NJN5" s="117"/>
      <c r="NJO5" s="117"/>
      <c r="NJP5" s="117"/>
      <c r="NJQ5" s="117"/>
      <c r="NJR5" s="117"/>
      <c r="NJS5" s="117"/>
      <c r="NJT5" s="117"/>
      <c r="NJU5" s="117"/>
      <c r="NJV5" s="117"/>
      <c r="NJW5" s="117"/>
      <c r="NJX5" s="117"/>
      <c r="NJY5" s="117"/>
      <c r="NJZ5" s="117"/>
      <c r="NKA5" s="117"/>
      <c r="NKB5" s="117"/>
      <c r="NKC5" s="117"/>
      <c r="NKD5" s="117"/>
      <c r="NKE5" s="117"/>
      <c r="NKF5" s="117"/>
      <c r="NKG5" s="117"/>
      <c r="NKH5" s="117"/>
      <c r="NKI5" s="117"/>
      <c r="NKJ5" s="117"/>
      <c r="NKK5" s="117"/>
      <c r="NKL5" s="117"/>
      <c r="NKM5" s="117"/>
      <c r="NKN5" s="117"/>
      <c r="NKO5" s="117"/>
      <c r="NKP5" s="117"/>
      <c r="NKQ5" s="117"/>
      <c r="NKR5" s="117"/>
      <c r="NKS5" s="117"/>
      <c r="NKT5" s="117"/>
      <c r="NKU5" s="117"/>
      <c r="NKV5" s="117"/>
      <c r="NKW5" s="117"/>
      <c r="NKX5" s="117"/>
      <c r="NKY5" s="117"/>
      <c r="NKZ5" s="117"/>
      <c r="NLA5" s="117"/>
      <c r="NLB5" s="117"/>
      <c r="NLC5" s="117"/>
      <c r="NLD5" s="117"/>
      <c r="NLE5" s="117"/>
      <c r="NLF5" s="117"/>
      <c r="NLG5" s="117"/>
      <c r="NLH5" s="117"/>
      <c r="NLI5" s="117"/>
      <c r="NLJ5" s="117"/>
      <c r="NLK5" s="117"/>
      <c r="NLL5" s="117"/>
      <c r="NLM5" s="117"/>
      <c r="NLN5" s="117"/>
      <c r="NLO5" s="117"/>
      <c r="NLP5" s="117"/>
      <c r="NLQ5" s="117"/>
      <c r="NLR5" s="117"/>
      <c r="NLS5" s="117"/>
      <c r="NLT5" s="117"/>
      <c r="NLU5" s="117"/>
      <c r="NLV5" s="117"/>
      <c r="NLW5" s="117"/>
      <c r="NLX5" s="117"/>
      <c r="NLY5" s="117"/>
      <c r="NLZ5" s="117"/>
      <c r="NMA5" s="117"/>
      <c r="NMB5" s="117"/>
      <c r="NMC5" s="117"/>
      <c r="NMD5" s="117"/>
      <c r="NME5" s="117"/>
      <c r="NMF5" s="117"/>
      <c r="NMG5" s="117"/>
      <c r="NMH5" s="117"/>
      <c r="NMI5" s="117"/>
      <c r="NMJ5" s="117"/>
      <c r="NMK5" s="117"/>
      <c r="NML5" s="117"/>
      <c r="NMM5" s="117"/>
      <c r="NMN5" s="117"/>
      <c r="NMO5" s="117"/>
      <c r="NMP5" s="117"/>
      <c r="NMQ5" s="117"/>
      <c r="NMR5" s="117"/>
      <c r="NMS5" s="117"/>
      <c r="NMT5" s="117"/>
      <c r="NMU5" s="117"/>
      <c r="NMV5" s="117"/>
      <c r="NMW5" s="117"/>
      <c r="NMX5" s="117"/>
      <c r="NMY5" s="117"/>
      <c r="NMZ5" s="117"/>
      <c r="NNA5" s="117"/>
      <c r="NNB5" s="117"/>
      <c r="NNC5" s="117"/>
      <c r="NND5" s="117"/>
      <c r="NNE5" s="117"/>
      <c r="NNF5" s="117"/>
      <c r="NNG5" s="117"/>
      <c r="NNH5" s="117"/>
      <c r="NNI5" s="117"/>
      <c r="NNJ5" s="117"/>
      <c r="NNK5" s="117"/>
      <c r="NNL5" s="117"/>
      <c r="NNM5" s="117"/>
      <c r="NNN5" s="117"/>
      <c r="NNO5" s="117"/>
      <c r="NNP5" s="117"/>
      <c r="NNQ5" s="117"/>
      <c r="NNR5" s="117"/>
      <c r="NNS5" s="117"/>
      <c r="NNT5" s="117"/>
      <c r="NNU5" s="117"/>
      <c r="NNV5" s="117"/>
      <c r="NNW5" s="117"/>
      <c r="NNX5" s="117"/>
      <c r="NNY5" s="117"/>
      <c r="NNZ5" s="117"/>
      <c r="NOA5" s="117"/>
      <c r="NOB5" s="117"/>
      <c r="NOC5" s="117"/>
      <c r="NOD5" s="117"/>
      <c r="NOE5" s="117"/>
      <c r="NOF5" s="117"/>
      <c r="NOG5" s="117"/>
      <c r="NOH5" s="117"/>
      <c r="NOI5" s="117"/>
      <c r="NOJ5" s="117"/>
      <c r="NOK5" s="117"/>
      <c r="NOL5" s="117"/>
      <c r="NOM5" s="117"/>
      <c r="NON5" s="117"/>
      <c r="NOO5" s="117"/>
      <c r="NOP5" s="117"/>
      <c r="NOQ5" s="117"/>
      <c r="NOR5" s="117"/>
      <c r="NOS5" s="117"/>
      <c r="NOT5" s="117"/>
      <c r="NOU5" s="117"/>
      <c r="NOV5" s="117"/>
      <c r="NOW5" s="117"/>
      <c r="NOX5" s="117"/>
      <c r="NOY5" s="117"/>
      <c r="NOZ5" s="117"/>
      <c r="NPA5" s="117"/>
      <c r="NPB5" s="117"/>
      <c r="NPC5" s="117"/>
      <c r="NPD5" s="117"/>
      <c r="NPE5" s="117"/>
      <c r="NPF5" s="117"/>
      <c r="NPG5" s="117"/>
      <c r="NPH5" s="117"/>
      <c r="NPI5" s="117"/>
      <c r="NPJ5" s="117"/>
      <c r="NPK5" s="117"/>
      <c r="NPL5" s="117"/>
      <c r="NPM5" s="117"/>
      <c r="NPN5" s="117"/>
      <c r="NPO5" s="117"/>
      <c r="NPP5" s="117"/>
      <c r="NPQ5" s="117"/>
      <c r="NPR5" s="117"/>
      <c r="NPS5" s="117"/>
      <c r="NPT5" s="117"/>
      <c r="NPU5" s="117"/>
      <c r="NPV5" s="117"/>
      <c r="NPW5" s="117"/>
      <c r="NPX5" s="117"/>
      <c r="NPY5" s="117"/>
      <c r="NPZ5" s="117"/>
      <c r="NQA5" s="117"/>
      <c r="NQB5" s="117"/>
      <c r="NQC5" s="117"/>
      <c r="NQD5" s="117"/>
      <c r="NQE5" s="117"/>
      <c r="NQF5" s="117"/>
      <c r="NQG5" s="117"/>
      <c r="NQH5" s="117"/>
      <c r="NQI5" s="117"/>
      <c r="NQJ5" s="117"/>
      <c r="NQK5" s="117"/>
      <c r="NQL5" s="117"/>
      <c r="NQM5" s="117"/>
      <c r="NQN5" s="117"/>
      <c r="NQO5" s="117"/>
      <c r="NQP5" s="117"/>
      <c r="NQQ5" s="117"/>
      <c r="NQR5" s="117"/>
      <c r="NQS5" s="117"/>
      <c r="NQT5" s="117"/>
      <c r="NQU5" s="117"/>
      <c r="NQV5" s="117"/>
      <c r="NQW5" s="117"/>
      <c r="NQX5" s="117"/>
      <c r="NQY5" s="117"/>
      <c r="NQZ5" s="117"/>
      <c r="NRA5" s="117"/>
      <c r="NRB5" s="117"/>
      <c r="NRC5" s="117"/>
      <c r="NRD5" s="117"/>
      <c r="NRE5" s="117"/>
      <c r="NRF5" s="117"/>
      <c r="NRG5" s="117"/>
      <c r="NRH5" s="117"/>
      <c r="NRI5" s="117"/>
      <c r="NRJ5" s="117"/>
      <c r="NRK5" s="117"/>
      <c r="NRL5" s="117"/>
      <c r="NRM5" s="117"/>
      <c r="NRN5" s="117"/>
      <c r="NRO5" s="117"/>
      <c r="NRP5" s="117"/>
      <c r="NRQ5" s="117"/>
      <c r="NRR5" s="117"/>
      <c r="NRS5" s="117"/>
      <c r="NRT5" s="117"/>
      <c r="NRU5" s="117"/>
      <c r="NRV5" s="117"/>
      <c r="NRW5" s="117"/>
      <c r="NRX5" s="117"/>
      <c r="NRY5" s="117"/>
      <c r="NRZ5" s="117"/>
      <c r="NSA5" s="117"/>
      <c r="NSB5" s="117"/>
      <c r="NSC5" s="117"/>
      <c r="NSD5" s="117"/>
      <c r="NSE5" s="117"/>
      <c r="NSF5" s="117"/>
      <c r="NSG5" s="117"/>
      <c r="NSH5" s="117"/>
      <c r="NSI5" s="117"/>
      <c r="NSJ5" s="117"/>
      <c r="NSK5" s="117"/>
      <c r="NSL5" s="117"/>
      <c r="NSM5" s="117"/>
      <c r="NSN5" s="117"/>
      <c r="NSO5" s="117"/>
      <c r="NSP5" s="117"/>
      <c r="NSQ5" s="117"/>
      <c r="NSR5" s="117"/>
      <c r="NSS5" s="117"/>
      <c r="NST5" s="117"/>
      <c r="NSU5" s="117"/>
      <c r="NSV5" s="117"/>
      <c r="NSW5" s="117"/>
      <c r="NSX5" s="117"/>
      <c r="NSY5" s="117"/>
      <c r="NSZ5" s="117"/>
      <c r="NTA5" s="117"/>
      <c r="NTB5" s="117"/>
      <c r="NTC5" s="117"/>
      <c r="NTD5" s="117"/>
      <c r="NTE5" s="117"/>
      <c r="NTF5" s="117"/>
      <c r="NTG5" s="117"/>
      <c r="NTH5" s="117"/>
      <c r="NTI5" s="117"/>
      <c r="NTJ5" s="117"/>
      <c r="NTK5" s="117"/>
      <c r="NTL5" s="117"/>
      <c r="NTM5" s="117"/>
      <c r="NTN5" s="117"/>
      <c r="NTO5" s="117"/>
      <c r="NTP5" s="117"/>
      <c r="NTQ5" s="117"/>
      <c r="NTR5" s="117"/>
      <c r="NTS5" s="117"/>
      <c r="NTT5" s="117"/>
      <c r="NTU5" s="117"/>
      <c r="NTV5" s="117"/>
      <c r="NTW5" s="117"/>
      <c r="NTX5" s="117"/>
      <c r="NTY5" s="117"/>
      <c r="NTZ5" s="117"/>
      <c r="NUA5" s="117"/>
      <c r="NUB5" s="117"/>
      <c r="NUC5" s="117"/>
      <c r="NUD5" s="117"/>
      <c r="NUE5" s="117"/>
      <c r="NUF5" s="117"/>
      <c r="NUG5" s="117"/>
      <c r="NUH5" s="117"/>
      <c r="NUI5" s="117"/>
      <c r="NUJ5" s="117"/>
      <c r="NUK5" s="117"/>
      <c r="NUL5" s="117"/>
      <c r="NUM5" s="117"/>
      <c r="NUN5" s="117"/>
      <c r="NUO5" s="117"/>
      <c r="NUP5" s="117"/>
      <c r="NUQ5" s="117"/>
      <c r="NUR5" s="117"/>
      <c r="NUS5" s="117"/>
      <c r="NUT5" s="117"/>
      <c r="NUU5" s="117"/>
      <c r="NUV5" s="117"/>
      <c r="NUW5" s="117"/>
      <c r="NUX5" s="117"/>
      <c r="NUY5" s="117"/>
      <c r="NUZ5" s="117"/>
      <c r="NVA5" s="117"/>
      <c r="NVB5" s="117"/>
      <c r="NVC5" s="117"/>
      <c r="NVD5" s="117"/>
      <c r="NVE5" s="117"/>
      <c r="NVF5" s="117"/>
      <c r="NVG5" s="117"/>
      <c r="NVH5" s="117"/>
      <c r="NVI5" s="117"/>
      <c r="NVJ5" s="117"/>
      <c r="NVK5" s="117"/>
      <c r="NVL5" s="117"/>
      <c r="NVM5" s="117"/>
      <c r="NVN5" s="117"/>
      <c r="NVO5" s="117"/>
      <c r="NVP5" s="117"/>
      <c r="NVQ5" s="117"/>
      <c r="NVR5" s="117"/>
      <c r="NVS5" s="117"/>
      <c r="NVT5" s="117"/>
      <c r="NVU5" s="117"/>
      <c r="NVV5" s="117"/>
      <c r="NVW5" s="117"/>
      <c r="NVX5" s="117"/>
      <c r="NVY5" s="117"/>
      <c r="NVZ5" s="117"/>
      <c r="NWA5" s="117"/>
      <c r="NWB5" s="117"/>
      <c r="NWC5" s="117"/>
      <c r="NWD5" s="117"/>
      <c r="NWE5" s="117"/>
      <c r="NWF5" s="117"/>
      <c r="NWG5" s="117"/>
      <c r="NWH5" s="117"/>
      <c r="NWI5" s="117"/>
      <c r="NWJ5" s="117"/>
      <c r="NWK5" s="117"/>
      <c r="NWL5" s="117"/>
      <c r="NWM5" s="117"/>
      <c r="NWN5" s="117"/>
      <c r="NWO5" s="117"/>
      <c r="NWP5" s="117"/>
      <c r="NWQ5" s="117"/>
      <c r="NWR5" s="117"/>
      <c r="NWS5" s="117"/>
      <c r="NWT5" s="117"/>
      <c r="NWU5" s="117"/>
      <c r="NWV5" s="117"/>
      <c r="NWW5" s="117"/>
      <c r="NWX5" s="117"/>
      <c r="NWY5" s="117"/>
      <c r="NWZ5" s="117"/>
      <c r="NXA5" s="117"/>
      <c r="NXB5" s="117"/>
      <c r="NXC5" s="117"/>
      <c r="NXD5" s="117"/>
      <c r="NXE5" s="117"/>
      <c r="NXF5" s="117"/>
      <c r="NXG5" s="117"/>
      <c r="NXH5" s="117"/>
      <c r="NXI5" s="117"/>
      <c r="NXJ5" s="117"/>
      <c r="NXK5" s="117"/>
      <c r="NXL5" s="117"/>
      <c r="NXM5" s="117"/>
      <c r="NXN5" s="117"/>
      <c r="NXO5" s="117"/>
      <c r="NXP5" s="117"/>
      <c r="NXQ5" s="117"/>
      <c r="NXR5" s="117"/>
      <c r="NXS5" s="117"/>
      <c r="NXT5" s="117"/>
      <c r="NXU5" s="117"/>
      <c r="NXV5" s="117"/>
      <c r="NXW5" s="117"/>
      <c r="NXX5" s="117"/>
      <c r="NXY5" s="117"/>
      <c r="NXZ5" s="117"/>
      <c r="NYA5" s="117"/>
      <c r="NYB5" s="117"/>
      <c r="NYC5" s="117"/>
      <c r="NYD5" s="117"/>
      <c r="NYE5" s="117"/>
      <c r="NYF5" s="117"/>
      <c r="NYG5" s="117"/>
      <c r="NYH5" s="117"/>
      <c r="NYI5" s="117"/>
      <c r="NYJ5" s="117"/>
      <c r="NYK5" s="117"/>
      <c r="NYL5" s="117"/>
      <c r="NYM5" s="117"/>
      <c r="NYN5" s="117"/>
      <c r="NYO5" s="117"/>
      <c r="NYP5" s="117"/>
      <c r="NYQ5" s="117"/>
      <c r="NYR5" s="117"/>
      <c r="NYS5" s="117"/>
      <c r="NYT5" s="117"/>
      <c r="NYU5" s="117"/>
      <c r="NYV5" s="117"/>
      <c r="NYW5" s="117"/>
      <c r="NYX5" s="117"/>
      <c r="NYY5" s="117"/>
      <c r="NYZ5" s="117"/>
      <c r="NZA5" s="117"/>
      <c r="NZB5" s="117"/>
      <c r="NZC5" s="117"/>
      <c r="NZD5" s="117"/>
      <c r="NZE5" s="117"/>
      <c r="NZF5" s="117"/>
      <c r="NZG5" s="117"/>
      <c r="NZH5" s="117"/>
      <c r="NZI5" s="117"/>
      <c r="NZJ5" s="117"/>
      <c r="NZK5" s="117"/>
      <c r="NZL5" s="117"/>
      <c r="NZM5" s="117"/>
      <c r="NZN5" s="117"/>
      <c r="NZO5" s="117"/>
      <c r="NZP5" s="117"/>
      <c r="NZQ5" s="117"/>
      <c r="NZR5" s="117"/>
      <c r="NZS5" s="117"/>
      <c r="NZT5" s="117"/>
      <c r="NZU5" s="117"/>
      <c r="NZV5" s="117"/>
      <c r="NZW5" s="117"/>
      <c r="NZX5" s="117"/>
      <c r="NZY5" s="117"/>
      <c r="NZZ5" s="117"/>
      <c r="OAA5" s="117"/>
      <c r="OAB5" s="117"/>
      <c r="OAC5" s="117"/>
      <c r="OAD5" s="117"/>
      <c r="OAE5" s="117"/>
      <c r="OAF5" s="117"/>
      <c r="OAG5" s="117"/>
      <c r="OAH5" s="117"/>
      <c r="OAI5" s="117"/>
      <c r="OAJ5" s="117"/>
      <c r="OAK5" s="117"/>
      <c r="OAL5" s="117"/>
      <c r="OAM5" s="117"/>
      <c r="OAN5" s="117"/>
      <c r="OAO5" s="117"/>
      <c r="OAP5" s="117"/>
      <c r="OAQ5" s="117"/>
      <c r="OAR5" s="117"/>
      <c r="OAS5" s="117"/>
      <c r="OAT5" s="117"/>
      <c r="OAU5" s="117"/>
      <c r="OAV5" s="117"/>
      <c r="OAW5" s="117"/>
      <c r="OAX5" s="117"/>
      <c r="OAY5" s="117"/>
      <c r="OAZ5" s="117"/>
      <c r="OBA5" s="117"/>
      <c r="OBB5" s="117"/>
      <c r="OBC5" s="117"/>
      <c r="OBD5" s="117"/>
      <c r="OBE5" s="117"/>
      <c r="OBF5" s="117"/>
      <c r="OBG5" s="117"/>
      <c r="OBH5" s="117"/>
      <c r="OBI5" s="117"/>
      <c r="OBJ5" s="117"/>
      <c r="OBK5" s="117"/>
      <c r="OBL5" s="117"/>
      <c r="OBM5" s="117"/>
      <c r="OBN5" s="117"/>
      <c r="OBO5" s="117"/>
      <c r="OBP5" s="117"/>
      <c r="OBQ5" s="117"/>
      <c r="OBR5" s="117"/>
      <c r="OBS5" s="117"/>
      <c r="OBT5" s="117"/>
      <c r="OBU5" s="117"/>
      <c r="OBV5" s="117"/>
      <c r="OBW5" s="117"/>
      <c r="OBX5" s="117"/>
      <c r="OBY5" s="117"/>
      <c r="OBZ5" s="117"/>
      <c r="OCA5" s="117"/>
      <c r="OCB5" s="117"/>
      <c r="OCC5" s="117"/>
      <c r="OCD5" s="117"/>
      <c r="OCE5" s="117"/>
      <c r="OCF5" s="117"/>
      <c r="OCG5" s="117"/>
      <c r="OCH5" s="117"/>
      <c r="OCI5" s="117"/>
      <c r="OCJ5" s="117"/>
      <c r="OCK5" s="117"/>
      <c r="OCL5" s="117"/>
      <c r="OCM5" s="117"/>
      <c r="OCN5" s="117"/>
      <c r="OCO5" s="117"/>
      <c r="OCP5" s="117"/>
      <c r="OCQ5" s="117"/>
      <c r="OCR5" s="117"/>
      <c r="OCS5" s="117"/>
      <c r="OCT5" s="117"/>
      <c r="OCU5" s="117"/>
      <c r="OCV5" s="117"/>
      <c r="OCW5" s="117"/>
      <c r="OCX5" s="117"/>
      <c r="OCY5" s="117"/>
      <c r="OCZ5" s="117"/>
      <c r="ODA5" s="117"/>
      <c r="ODB5" s="117"/>
      <c r="ODC5" s="117"/>
      <c r="ODD5" s="117"/>
      <c r="ODE5" s="117"/>
      <c r="ODF5" s="117"/>
      <c r="ODG5" s="117"/>
      <c r="ODH5" s="117"/>
      <c r="ODI5" s="117"/>
      <c r="ODJ5" s="117"/>
      <c r="ODK5" s="117"/>
      <c r="ODL5" s="117"/>
      <c r="ODM5" s="117"/>
      <c r="ODN5" s="117"/>
      <c r="ODO5" s="117"/>
      <c r="ODP5" s="117"/>
      <c r="ODQ5" s="117"/>
      <c r="ODR5" s="117"/>
      <c r="ODS5" s="117"/>
      <c r="ODT5" s="117"/>
      <c r="ODU5" s="117"/>
      <c r="ODV5" s="117"/>
      <c r="ODW5" s="117"/>
      <c r="ODX5" s="117"/>
      <c r="ODY5" s="117"/>
      <c r="ODZ5" s="117"/>
      <c r="OEA5" s="117"/>
      <c r="OEB5" s="117"/>
      <c r="OEC5" s="117"/>
      <c r="OED5" s="117"/>
      <c r="OEE5" s="117"/>
      <c r="OEF5" s="117"/>
      <c r="OEG5" s="117"/>
      <c r="OEH5" s="117"/>
      <c r="OEI5" s="117"/>
      <c r="OEJ5" s="117"/>
      <c r="OEK5" s="117"/>
      <c r="OEL5" s="117"/>
      <c r="OEM5" s="117"/>
      <c r="OEN5" s="117"/>
      <c r="OEO5" s="117"/>
      <c r="OEP5" s="117"/>
      <c r="OEQ5" s="117"/>
      <c r="OER5" s="117"/>
      <c r="OES5" s="117"/>
      <c r="OET5" s="117"/>
      <c r="OEU5" s="117"/>
      <c r="OEV5" s="117"/>
      <c r="OEW5" s="117"/>
      <c r="OEX5" s="117"/>
      <c r="OEY5" s="117"/>
      <c r="OEZ5" s="117"/>
      <c r="OFA5" s="117"/>
      <c r="OFB5" s="117"/>
      <c r="OFC5" s="117"/>
      <c r="OFD5" s="117"/>
      <c r="OFE5" s="117"/>
      <c r="OFF5" s="117"/>
      <c r="OFG5" s="117"/>
      <c r="OFH5" s="117"/>
      <c r="OFI5" s="117"/>
      <c r="OFJ5" s="117"/>
      <c r="OFK5" s="117"/>
      <c r="OFL5" s="117"/>
      <c r="OFM5" s="117"/>
      <c r="OFN5" s="117"/>
      <c r="OFO5" s="117"/>
      <c r="OFP5" s="117"/>
      <c r="OFQ5" s="117"/>
      <c r="OFR5" s="117"/>
      <c r="OFS5" s="117"/>
      <c r="OFT5" s="117"/>
      <c r="OFU5" s="117"/>
      <c r="OFV5" s="117"/>
      <c r="OFW5" s="117"/>
      <c r="OFX5" s="117"/>
      <c r="OFY5" s="117"/>
      <c r="OFZ5" s="117"/>
      <c r="OGA5" s="117"/>
      <c r="OGB5" s="117"/>
      <c r="OGC5" s="117"/>
      <c r="OGD5" s="117"/>
      <c r="OGE5" s="117"/>
      <c r="OGF5" s="117"/>
      <c r="OGG5" s="117"/>
      <c r="OGH5" s="117"/>
      <c r="OGI5" s="117"/>
      <c r="OGJ5" s="117"/>
      <c r="OGK5" s="117"/>
      <c r="OGL5" s="117"/>
      <c r="OGM5" s="117"/>
      <c r="OGN5" s="117"/>
      <c r="OGO5" s="117"/>
      <c r="OGP5" s="117"/>
      <c r="OGQ5" s="117"/>
      <c r="OGR5" s="117"/>
      <c r="OGS5" s="117"/>
      <c r="OGT5" s="117"/>
      <c r="OGU5" s="117"/>
      <c r="OGV5" s="117"/>
      <c r="OGW5" s="117"/>
      <c r="OGX5" s="117"/>
      <c r="OGY5" s="117"/>
      <c r="OGZ5" s="117"/>
      <c r="OHA5" s="117"/>
      <c r="OHB5" s="117"/>
      <c r="OHC5" s="117"/>
      <c r="OHD5" s="117"/>
      <c r="OHE5" s="117"/>
      <c r="OHF5" s="117"/>
      <c r="OHG5" s="117"/>
      <c r="OHH5" s="117"/>
      <c r="OHI5" s="117"/>
      <c r="OHJ5" s="117"/>
      <c r="OHK5" s="117"/>
      <c r="OHL5" s="117"/>
      <c r="OHM5" s="117"/>
      <c r="OHN5" s="117"/>
      <c r="OHO5" s="117"/>
      <c r="OHP5" s="117"/>
      <c r="OHQ5" s="117"/>
      <c r="OHR5" s="117"/>
      <c r="OHS5" s="117"/>
      <c r="OHT5" s="117"/>
      <c r="OHU5" s="117"/>
      <c r="OHV5" s="117"/>
      <c r="OHW5" s="117"/>
      <c r="OHX5" s="117"/>
      <c r="OHY5" s="117"/>
      <c r="OHZ5" s="117"/>
      <c r="OIA5" s="117"/>
      <c r="OIB5" s="117"/>
      <c r="OIC5" s="117"/>
      <c r="OID5" s="117"/>
      <c r="OIE5" s="117"/>
      <c r="OIF5" s="117"/>
      <c r="OIG5" s="117"/>
      <c r="OIH5" s="117"/>
      <c r="OII5" s="117"/>
      <c r="OIJ5" s="117"/>
      <c r="OIK5" s="117"/>
      <c r="OIL5" s="117"/>
      <c r="OIM5" s="117"/>
      <c r="OIN5" s="117"/>
      <c r="OIO5" s="117"/>
      <c r="OIP5" s="117"/>
      <c r="OIQ5" s="117"/>
      <c r="OIR5" s="117"/>
      <c r="OIS5" s="117"/>
      <c r="OIT5" s="117"/>
      <c r="OIU5" s="117"/>
      <c r="OIV5" s="117"/>
      <c r="OIW5" s="117"/>
      <c r="OIX5" s="117"/>
      <c r="OIY5" s="117"/>
      <c r="OIZ5" s="117"/>
      <c r="OJA5" s="117"/>
      <c r="OJB5" s="117"/>
      <c r="OJC5" s="117"/>
      <c r="OJD5" s="117"/>
      <c r="OJE5" s="117"/>
      <c r="OJF5" s="117"/>
      <c r="OJG5" s="117"/>
      <c r="OJH5" s="117"/>
      <c r="OJI5" s="117"/>
      <c r="OJJ5" s="117"/>
      <c r="OJK5" s="117"/>
      <c r="OJL5" s="117"/>
      <c r="OJM5" s="117"/>
      <c r="OJN5" s="117"/>
      <c r="OJO5" s="117"/>
      <c r="OJP5" s="117"/>
      <c r="OJQ5" s="117"/>
      <c r="OJR5" s="117"/>
      <c r="OJS5" s="117"/>
      <c r="OJT5" s="117"/>
      <c r="OJU5" s="117"/>
      <c r="OJV5" s="117"/>
      <c r="OJW5" s="117"/>
      <c r="OJX5" s="117"/>
      <c r="OJY5" s="117"/>
      <c r="OJZ5" s="117"/>
      <c r="OKA5" s="117"/>
      <c r="OKB5" s="117"/>
      <c r="OKC5" s="117"/>
      <c r="OKD5" s="117"/>
      <c r="OKE5" s="117"/>
      <c r="OKF5" s="117"/>
      <c r="OKG5" s="117"/>
      <c r="OKH5" s="117"/>
      <c r="OKI5" s="117"/>
      <c r="OKJ5" s="117"/>
      <c r="OKK5" s="117"/>
      <c r="OKL5" s="117"/>
      <c r="OKM5" s="117"/>
      <c r="OKN5" s="117"/>
      <c r="OKO5" s="117"/>
      <c r="OKP5" s="117"/>
      <c r="OKQ5" s="117"/>
      <c r="OKR5" s="117"/>
      <c r="OKS5" s="117"/>
      <c r="OKT5" s="117"/>
      <c r="OKU5" s="117"/>
      <c r="OKV5" s="117"/>
      <c r="OKW5" s="117"/>
      <c r="OKX5" s="117"/>
      <c r="OKY5" s="117"/>
      <c r="OKZ5" s="117"/>
      <c r="OLA5" s="117"/>
      <c r="OLB5" s="117"/>
      <c r="OLC5" s="117"/>
      <c r="OLD5" s="117"/>
      <c r="OLE5" s="117"/>
      <c r="OLF5" s="117"/>
      <c r="OLG5" s="117"/>
      <c r="OLH5" s="117"/>
      <c r="OLI5" s="117"/>
      <c r="OLJ5" s="117"/>
      <c r="OLK5" s="117"/>
      <c r="OLL5" s="117"/>
      <c r="OLM5" s="117"/>
      <c r="OLN5" s="117"/>
      <c r="OLO5" s="117"/>
      <c r="OLP5" s="117"/>
      <c r="OLQ5" s="117"/>
      <c r="OLR5" s="117"/>
      <c r="OLS5" s="117"/>
      <c r="OLT5" s="117"/>
      <c r="OLU5" s="117"/>
      <c r="OLV5" s="117"/>
      <c r="OLW5" s="117"/>
      <c r="OLX5" s="117"/>
      <c r="OLY5" s="117"/>
      <c r="OLZ5" s="117"/>
      <c r="OMA5" s="117"/>
      <c r="OMB5" s="117"/>
      <c r="OMC5" s="117"/>
      <c r="OMD5" s="117"/>
      <c r="OME5" s="117"/>
      <c r="OMF5" s="117"/>
      <c r="OMG5" s="117"/>
      <c r="OMH5" s="117"/>
      <c r="OMI5" s="117"/>
      <c r="OMJ5" s="117"/>
      <c r="OMK5" s="117"/>
      <c r="OML5" s="117"/>
      <c r="OMM5" s="117"/>
      <c r="OMN5" s="117"/>
      <c r="OMO5" s="117"/>
      <c r="OMP5" s="117"/>
      <c r="OMQ5" s="117"/>
      <c r="OMR5" s="117"/>
      <c r="OMS5" s="117"/>
      <c r="OMT5" s="117"/>
      <c r="OMU5" s="117"/>
      <c r="OMV5" s="117"/>
      <c r="OMW5" s="117"/>
      <c r="OMX5" s="117"/>
      <c r="OMY5" s="117"/>
      <c r="OMZ5" s="117"/>
      <c r="ONA5" s="117"/>
      <c r="ONB5" s="117"/>
      <c r="ONC5" s="117"/>
      <c r="OND5" s="117"/>
      <c r="ONE5" s="117"/>
      <c r="ONF5" s="117"/>
      <c r="ONG5" s="117"/>
      <c r="ONH5" s="117"/>
      <c r="ONI5" s="117"/>
      <c r="ONJ5" s="117"/>
      <c r="ONK5" s="117"/>
      <c r="ONL5" s="117"/>
      <c r="ONM5" s="117"/>
      <c r="ONN5" s="117"/>
      <c r="ONO5" s="117"/>
      <c r="ONP5" s="117"/>
      <c r="ONQ5" s="117"/>
      <c r="ONR5" s="117"/>
      <c r="ONS5" s="117"/>
      <c r="ONT5" s="117"/>
      <c r="ONU5" s="117"/>
      <c r="ONV5" s="117"/>
      <c r="ONW5" s="117"/>
      <c r="ONX5" s="117"/>
      <c r="ONY5" s="117"/>
      <c r="ONZ5" s="117"/>
      <c r="OOA5" s="117"/>
      <c r="OOB5" s="117"/>
      <c r="OOC5" s="117"/>
      <c r="OOD5" s="117"/>
      <c r="OOE5" s="117"/>
      <c r="OOF5" s="117"/>
      <c r="OOG5" s="117"/>
      <c r="OOH5" s="117"/>
      <c r="OOI5" s="117"/>
      <c r="OOJ5" s="117"/>
      <c r="OOK5" s="117"/>
      <c r="OOL5" s="117"/>
      <c r="OOM5" s="117"/>
      <c r="OON5" s="117"/>
      <c r="OOO5" s="117"/>
      <c r="OOP5" s="117"/>
      <c r="OOQ5" s="117"/>
      <c r="OOR5" s="117"/>
      <c r="OOS5" s="117"/>
      <c r="OOT5" s="117"/>
      <c r="OOU5" s="117"/>
      <c r="OOV5" s="117"/>
      <c r="OOW5" s="117"/>
      <c r="OOX5" s="117"/>
      <c r="OOY5" s="117"/>
      <c r="OOZ5" s="117"/>
      <c r="OPA5" s="117"/>
      <c r="OPB5" s="117"/>
      <c r="OPC5" s="117"/>
      <c r="OPD5" s="117"/>
      <c r="OPE5" s="117"/>
      <c r="OPF5" s="117"/>
      <c r="OPG5" s="117"/>
      <c r="OPH5" s="117"/>
      <c r="OPI5" s="117"/>
      <c r="OPJ5" s="117"/>
      <c r="OPK5" s="117"/>
      <c r="OPL5" s="117"/>
      <c r="OPM5" s="117"/>
      <c r="OPN5" s="117"/>
      <c r="OPO5" s="117"/>
      <c r="OPP5" s="117"/>
      <c r="OPQ5" s="117"/>
      <c r="OPR5" s="117"/>
      <c r="OPS5" s="117"/>
      <c r="OPT5" s="117"/>
      <c r="OPU5" s="117"/>
      <c r="OPV5" s="117"/>
      <c r="OPW5" s="117"/>
      <c r="OPX5" s="117"/>
      <c r="OPY5" s="117"/>
      <c r="OPZ5" s="117"/>
      <c r="OQA5" s="117"/>
      <c r="OQB5" s="117"/>
      <c r="OQC5" s="117"/>
      <c r="OQD5" s="117"/>
      <c r="OQE5" s="117"/>
      <c r="OQF5" s="117"/>
      <c r="OQG5" s="117"/>
      <c r="OQH5" s="117"/>
      <c r="OQI5" s="117"/>
      <c r="OQJ5" s="117"/>
      <c r="OQK5" s="117"/>
      <c r="OQL5" s="117"/>
      <c r="OQM5" s="117"/>
      <c r="OQN5" s="117"/>
      <c r="OQO5" s="117"/>
      <c r="OQP5" s="117"/>
      <c r="OQQ5" s="117"/>
      <c r="OQR5" s="117"/>
      <c r="OQS5" s="117"/>
      <c r="OQT5" s="117"/>
      <c r="OQU5" s="117"/>
      <c r="OQV5" s="117"/>
      <c r="OQW5" s="117"/>
      <c r="OQX5" s="117"/>
      <c r="OQY5" s="117"/>
      <c r="OQZ5" s="117"/>
      <c r="ORA5" s="117"/>
      <c r="ORB5" s="117"/>
      <c r="ORC5" s="117"/>
      <c r="ORD5" s="117"/>
      <c r="ORE5" s="117"/>
      <c r="ORF5" s="117"/>
      <c r="ORG5" s="117"/>
      <c r="ORH5" s="117"/>
      <c r="ORI5" s="117"/>
      <c r="ORJ5" s="117"/>
      <c r="ORK5" s="117"/>
      <c r="ORL5" s="117"/>
      <c r="ORM5" s="117"/>
      <c r="ORN5" s="117"/>
      <c r="ORO5" s="117"/>
      <c r="ORP5" s="117"/>
      <c r="ORQ5" s="117"/>
      <c r="ORR5" s="117"/>
      <c r="ORS5" s="117"/>
      <c r="ORT5" s="117"/>
      <c r="ORU5" s="117"/>
      <c r="ORV5" s="117"/>
      <c r="ORW5" s="117"/>
      <c r="ORX5" s="117"/>
      <c r="ORY5" s="117"/>
      <c r="ORZ5" s="117"/>
      <c r="OSA5" s="117"/>
      <c r="OSB5" s="117"/>
      <c r="OSC5" s="117"/>
      <c r="OSD5" s="117"/>
      <c r="OSE5" s="117"/>
      <c r="OSF5" s="117"/>
      <c r="OSG5" s="117"/>
      <c r="OSH5" s="117"/>
      <c r="OSI5" s="117"/>
      <c r="OSJ5" s="117"/>
      <c r="OSK5" s="117"/>
      <c r="OSL5" s="117"/>
      <c r="OSM5" s="117"/>
      <c r="OSN5" s="117"/>
      <c r="OSO5" s="117"/>
      <c r="OSP5" s="117"/>
      <c r="OSQ5" s="117"/>
      <c r="OSR5" s="117"/>
      <c r="OSS5" s="117"/>
      <c r="OST5" s="117"/>
      <c r="OSU5" s="117"/>
      <c r="OSV5" s="117"/>
      <c r="OSW5" s="117"/>
      <c r="OSX5" s="117"/>
      <c r="OSY5" s="117"/>
      <c r="OSZ5" s="117"/>
      <c r="OTA5" s="117"/>
      <c r="OTB5" s="117"/>
      <c r="OTC5" s="117"/>
      <c r="OTD5" s="117"/>
      <c r="OTE5" s="117"/>
      <c r="OTF5" s="117"/>
      <c r="OTG5" s="117"/>
      <c r="OTH5" s="117"/>
      <c r="OTI5" s="117"/>
      <c r="OTJ5" s="117"/>
      <c r="OTK5" s="117"/>
      <c r="OTL5" s="117"/>
      <c r="OTM5" s="117"/>
      <c r="OTN5" s="117"/>
      <c r="OTO5" s="117"/>
      <c r="OTP5" s="117"/>
      <c r="OTQ5" s="117"/>
      <c r="OTR5" s="117"/>
      <c r="OTS5" s="117"/>
      <c r="OTT5" s="117"/>
      <c r="OTU5" s="117"/>
      <c r="OTV5" s="117"/>
      <c r="OTW5" s="117"/>
      <c r="OTX5" s="117"/>
      <c r="OTY5" s="117"/>
      <c r="OTZ5" s="117"/>
      <c r="OUA5" s="117"/>
      <c r="OUB5" s="117"/>
      <c r="OUC5" s="117"/>
      <c r="OUD5" s="117"/>
      <c r="OUE5" s="117"/>
      <c r="OUF5" s="117"/>
      <c r="OUG5" s="117"/>
      <c r="OUH5" s="117"/>
      <c r="OUI5" s="117"/>
      <c r="OUJ5" s="117"/>
      <c r="OUK5" s="117"/>
      <c r="OUL5" s="117"/>
      <c r="OUM5" s="117"/>
      <c r="OUN5" s="117"/>
      <c r="OUO5" s="117"/>
      <c r="OUP5" s="117"/>
      <c r="OUQ5" s="117"/>
      <c r="OUR5" s="117"/>
      <c r="OUS5" s="117"/>
      <c r="OUT5" s="117"/>
      <c r="OUU5" s="117"/>
      <c r="OUV5" s="117"/>
      <c r="OUW5" s="117"/>
      <c r="OUX5" s="117"/>
      <c r="OUY5" s="117"/>
      <c r="OUZ5" s="117"/>
      <c r="OVA5" s="117"/>
      <c r="OVB5" s="117"/>
      <c r="OVC5" s="117"/>
      <c r="OVD5" s="117"/>
      <c r="OVE5" s="117"/>
      <c r="OVF5" s="117"/>
      <c r="OVG5" s="117"/>
      <c r="OVH5" s="117"/>
      <c r="OVI5" s="117"/>
      <c r="OVJ5" s="117"/>
      <c r="OVK5" s="117"/>
      <c r="OVL5" s="117"/>
      <c r="OVM5" s="117"/>
      <c r="OVN5" s="117"/>
      <c r="OVO5" s="117"/>
      <c r="OVP5" s="117"/>
      <c r="OVQ5" s="117"/>
      <c r="OVR5" s="117"/>
      <c r="OVS5" s="117"/>
      <c r="OVT5" s="117"/>
      <c r="OVU5" s="117"/>
      <c r="OVV5" s="117"/>
      <c r="OVW5" s="117"/>
      <c r="OVX5" s="117"/>
      <c r="OVY5" s="117"/>
      <c r="OVZ5" s="117"/>
      <c r="OWA5" s="117"/>
      <c r="OWB5" s="117"/>
      <c r="OWC5" s="117"/>
      <c r="OWD5" s="117"/>
      <c r="OWE5" s="117"/>
      <c r="OWF5" s="117"/>
      <c r="OWG5" s="117"/>
      <c r="OWH5" s="117"/>
      <c r="OWI5" s="117"/>
      <c r="OWJ5" s="117"/>
      <c r="OWK5" s="117"/>
      <c r="OWL5" s="117"/>
      <c r="OWM5" s="117"/>
      <c r="OWN5" s="117"/>
      <c r="OWO5" s="117"/>
      <c r="OWP5" s="117"/>
      <c r="OWQ5" s="117"/>
      <c r="OWR5" s="117"/>
      <c r="OWS5" s="117"/>
      <c r="OWT5" s="117"/>
      <c r="OWU5" s="117"/>
      <c r="OWV5" s="117"/>
      <c r="OWW5" s="117"/>
      <c r="OWX5" s="117"/>
      <c r="OWY5" s="117"/>
      <c r="OWZ5" s="117"/>
      <c r="OXA5" s="117"/>
      <c r="OXB5" s="117"/>
      <c r="OXC5" s="117"/>
      <c r="OXD5" s="117"/>
      <c r="OXE5" s="117"/>
      <c r="OXF5" s="117"/>
      <c r="OXG5" s="117"/>
      <c r="OXH5" s="117"/>
      <c r="OXI5" s="117"/>
      <c r="OXJ5" s="117"/>
      <c r="OXK5" s="117"/>
      <c r="OXL5" s="117"/>
      <c r="OXM5" s="117"/>
      <c r="OXN5" s="117"/>
      <c r="OXO5" s="117"/>
      <c r="OXP5" s="117"/>
      <c r="OXQ5" s="117"/>
      <c r="OXR5" s="117"/>
      <c r="OXS5" s="117"/>
      <c r="OXT5" s="117"/>
      <c r="OXU5" s="117"/>
      <c r="OXV5" s="117"/>
      <c r="OXW5" s="117"/>
      <c r="OXX5" s="117"/>
      <c r="OXY5" s="117"/>
      <c r="OXZ5" s="117"/>
      <c r="OYA5" s="117"/>
      <c r="OYB5" s="117"/>
      <c r="OYC5" s="117"/>
      <c r="OYD5" s="117"/>
      <c r="OYE5" s="117"/>
      <c r="OYF5" s="117"/>
      <c r="OYG5" s="117"/>
      <c r="OYH5" s="117"/>
      <c r="OYI5" s="117"/>
      <c r="OYJ5" s="117"/>
      <c r="OYK5" s="117"/>
      <c r="OYL5" s="117"/>
      <c r="OYM5" s="117"/>
      <c r="OYN5" s="117"/>
      <c r="OYO5" s="117"/>
      <c r="OYP5" s="117"/>
      <c r="OYQ5" s="117"/>
      <c r="OYR5" s="117"/>
      <c r="OYS5" s="117"/>
      <c r="OYT5" s="117"/>
      <c r="OYU5" s="117"/>
      <c r="OYV5" s="117"/>
      <c r="OYW5" s="117"/>
      <c r="OYX5" s="117"/>
      <c r="OYY5" s="117"/>
      <c r="OYZ5" s="117"/>
      <c r="OZA5" s="117"/>
      <c r="OZB5" s="117"/>
      <c r="OZC5" s="117"/>
      <c r="OZD5" s="117"/>
      <c r="OZE5" s="117"/>
      <c r="OZF5" s="117"/>
      <c r="OZG5" s="117"/>
      <c r="OZH5" s="117"/>
      <c r="OZI5" s="117"/>
      <c r="OZJ5" s="117"/>
      <c r="OZK5" s="117"/>
      <c r="OZL5" s="117"/>
      <c r="OZM5" s="117"/>
      <c r="OZN5" s="117"/>
      <c r="OZO5" s="117"/>
      <c r="OZP5" s="117"/>
      <c r="OZQ5" s="117"/>
      <c r="OZR5" s="117"/>
      <c r="OZS5" s="117"/>
      <c r="OZT5" s="117"/>
      <c r="OZU5" s="117"/>
      <c r="OZV5" s="117"/>
      <c r="OZW5" s="117"/>
      <c r="OZX5" s="117"/>
      <c r="OZY5" s="117"/>
      <c r="OZZ5" s="117"/>
      <c r="PAA5" s="117"/>
      <c r="PAB5" s="117"/>
      <c r="PAC5" s="117"/>
      <c r="PAD5" s="117"/>
      <c r="PAE5" s="117"/>
      <c r="PAF5" s="117"/>
      <c r="PAG5" s="117"/>
      <c r="PAH5" s="117"/>
      <c r="PAI5" s="117"/>
      <c r="PAJ5" s="117"/>
      <c r="PAK5" s="117"/>
      <c r="PAL5" s="117"/>
      <c r="PAM5" s="117"/>
      <c r="PAN5" s="117"/>
      <c r="PAO5" s="117"/>
      <c r="PAP5" s="117"/>
      <c r="PAQ5" s="117"/>
      <c r="PAR5" s="117"/>
      <c r="PAS5" s="117"/>
      <c r="PAT5" s="117"/>
      <c r="PAU5" s="117"/>
      <c r="PAV5" s="117"/>
      <c r="PAW5" s="117"/>
      <c r="PAX5" s="117"/>
      <c r="PAY5" s="117"/>
      <c r="PAZ5" s="117"/>
      <c r="PBA5" s="117"/>
      <c r="PBB5" s="117"/>
      <c r="PBC5" s="117"/>
      <c r="PBD5" s="117"/>
      <c r="PBE5" s="117"/>
      <c r="PBF5" s="117"/>
      <c r="PBG5" s="117"/>
      <c r="PBH5" s="117"/>
      <c r="PBI5" s="117"/>
      <c r="PBJ5" s="117"/>
      <c r="PBK5" s="117"/>
      <c r="PBL5" s="117"/>
      <c r="PBM5" s="117"/>
      <c r="PBN5" s="117"/>
      <c r="PBO5" s="117"/>
      <c r="PBP5" s="117"/>
      <c r="PBQ5" s="117"/>
      <c r="PBR5" s="117"/>
      <c r="PBS5" s="117"/>
      <c r="PBT5" s="117"/>
      <c r="PBU5" s="117"/>
      <c r="PBV5" s="117"/>
      <c r="PBW5" s="117"/>
      <c r="PBX5" s="117"/>
      <c r="PBY5" s="117"/>
      <c r="PBZ5" s="117"/>
      <c r="PCA5" s="117"/>
      <c r="PCB5" s="117"/>
      <c r="PCC5" s="117"/>
      <c r="PCD5" s="117"/>
      <c r="PCE5" s="117"/>
      <c r="PCF5" s="117"/>
      <c r="PCG5" s="117"/>
      <c r="PCH5" s="117"/>
      <c r="PCI5" s="117"/>
      <c r="PCJ5" s="117"/>
      <c r="PCK5" s="117"/>
      <c r="PCL5" s="117"/>
      <c r="PCM5" s="117"/>
      <c r="PCN5" s="117"/>
      <c r="PCO5" s="117"/>
      <c r="PCP5" s="117"/>
      <c r="PCQ5" s="117"/>
      <c r="PCR5" s="117"/>
      <c r="PCS5" s="117"/>
      <c r="PCT5" s="117"/>
      <c r="PCU5" s="117"/>
      <c r="PCV5" s="117"/>
      <c r="PCW5" s="117"/>
      <c r="PCX5" s="117"/>
      <c r="PCY5" s="117"/>
      <c r="PCZ5" s="117"/>
      <c r="PDA5" s="117"/>
      <c r="PDB5" s="117"/>
      <c r="PDC5" s="117"/>
      <c r="PDD5" s="117"/>
      <c r="PDE5" s="117"/>
      <c r="PDF5" s="117"/>
      <c r="PDG5" s="117"/>
      <c r="PDH5" s="117"/>
      <c r="PDI5" s="117"/>
      <c r="PDJ5" s="117"/>
      <c r="PDK5" s="117"/>
      <c r="PDL5" s="117"/>
      <c r="PDM5" s="117"/>
      <c r="PDN5" s="117"/>
      <c r="PDO5" s="117"/>
      <c r="PDP5" s="117"/>
      <c r="PDQ5" s="117"/>
      <c r="PDR5" s="117"/>
      <c r="PDS5" s="117"/>
      <c r="PDT5" s="117"/>
      <c r="PDU5" s="117"/>
      <c r="PDV5" s="117"/>
      <c r="PDW5" s="117"/>
      <c r="PDX5" s="117"/>
      <c r="PDY5" s="117"/>
      <c r="PDZ5" s="117"/>
      <c r="PEA5" s="117"/>
      <c r="PEB5" s="117"/>
      <c r="PEC5" s="117"/>
      <c r="PED5" s="117"/>
      <c r="PEE5" s="117"/>
      <c r="PEF5" s="117"/>
      <c r="PEG5" s="117"/>
      <c r="PEH5" s="117"/>
      <c r="PEI5" s="117"/>
      <c r="PEJ5" s="117"/>
      <c r="PEK5" s="117"/>
      <c r="PEL5" s="117"/>
      <c r="PEM5" s="117"/>
      <c r="PEN5" s="117"/>
      <c r="PEO5" s="117"/>
      <c r="PEP5" s="117"/>
      <c r="PEQ5" s="117"/>
      <c r="PER5" s="117"/>
      <c r="PES5" s="117"/>
      <c r="PET5" s="117"/>
      <c r="PEU5" s="117"/>
      <c r="PEV5" s="117"/>
      <c r="PEW5" s="117"/>
      <c r="PEX5" s="117"/>
      <c r="PEY5" s="117"/>
      <c r="PEZ5" s="117"/>
      <c r="PFA5" s="117"/>
      <c r="PFB5" s="117"/>
      <c r="PFC5" s="117"/>
      <c r="PFD5" s="117"/>
      <c r="PFE5" s="117"/>
      <c r="PFF5" s="117"/>
      <c r="PFG5" s="117"/>
      <c r="PFH5" s="117"/>
      <c r="PFI5" s="117"/>
      <c r="PFJ5" s="117"/>
      <c r="PFK5" s="117"/>
      <c r="PFL5" s="117"/>
      <c r="PFM5" s="117"/>
      <c r="PFN5" s="117"/>
      <c r="PFO5" s="117"/>
      <c r="PFP5" s="117"/>
      <c r="PFQ5" s="117"/>
      <c r="PFR5" s="117"/>
      <c r="PFS5" s="117"/>
      <c r="PFT5" s="117"/>
      <c r="PFU5" s="117"/>
      <c r="PFV5" s="117"/>
      <c r="PFW5" s="117"/>
      <c r="PFX5" s="117"/>
      <c r="PFY5" s="117"/>
      <c r="PFZ5" s="117"/>
      <c r="PGA5" s="117"/>
      <c r="PGB5" s="117"/>
      <c r="PGC5" s="117"/>
      <c r="PGD5" s="117"/>
      <c r="PGE5" s="117"/>
      <c r="PGF5" s="117"/>
      <c r="PGG5" s="117"/>
      <c r="PGH5" s="117"/>
      <c r="PGI5" s="117"/>
      <c r="PGJ5" s="117"/>
      <c r="PGK5" s="117"/>
      <c r="PGL5" s="117"/>
      <c r="PGM5" s="117"/>
      <c r="PGN5" s="117"/>
      <c r="PGO5" s="117"/>
      <c r="PGP5" s="117"/>
      <c r="PGQ5" s="117"/>
      <c r="PGR5" s="117"/>
      <c r="PGS5" s="117"/>
      <c r="PGT5" s="117"/>
      <c r="PGU5" s="117"/>
      <c r="PGV5" s="117"/>
      <c r="PGW5" s="117"/>
      <c r="PGX5" s="117"/>
      <c r="PGY5" s="117"/>
      <c r="PGZ5" s="117"/>
      <c r="PHA5" s="117"/>
      <c r="PHB5" s="117"/>
      <c r="PHC5" s="117"/>
      <c r="PHD5" s="117"/>
      <c r="PHE5" s="117"/>
      <c r="PHF5" s="117"/>
      <c r="PHG5" s="117"/>
      <c r="PHH5" s="117"/>
      <c r="PHI5" s="117"/>
      <c r="PHJ5" s="117"/>
      <c r="PHK5" s="117"/>
      <c r="PHL5" s="117"/>
      <c r="PHM5" s="117"/>
      <c r="PHN5" s="117"/>
      <c r="PHO5" s="117"/>
      <c r="PHP5" s="117"/>
      <c r="PHQ5" s="117"/>
      <c r="PHR5" s="117"/>
      <c r="PHS5" s="117"/>
      <c r="PHT5" s="117"/>
      <c r="PHU5" s="117"/>
      <c r="PHV5" s="117"/>
      <c r="PHW5" s="117"/>
      <c r="PHX5" s="117"/>
      <c r="PHY5" s="117"/>
      <c r="PHZ5" s="117"/>
      <c r="PIA5" s="117"/>
      <c r="PIB5" s="117"/>
      <c r="PIC5" s="117"/>
      <c r="PID5" s="117"/>
      <c r="PIE5" s="117"/>
      <c r="PIF5" s="117"/>
      <c r="PIG5" s="117"/>
      <c r="PIH5" s="117"/>
      <c r="PII5" s="117"/>
      <c r="PIJ5" s="117"/>
      <c r="PIK5" s="117"/>
      <c r="PIL5" s="117"/>
      <c r="PIM5" s="117"/>
      <c r="PIN5" s="117"/>
      <c r="PIO5" s="117"/>
      <c r="PIP5" s="117"/>
      <c r="PIQ5" s="117"/>
      <c r="PIR5" s="117"/>
      <c r="PIS5" s="117"/>
      <c r="PIT5" s="117"/>
      <c r="PIU5" s="117"/>
      <c r="PIV5" s="117"/>
      <c r="PIW5" s="117"/>
      <c r="PIX5" s="117"/>
      <c r="PIY5" s="117"/>
      <c r="PIZ5" s="117"/>
      <c r="PJA5" s="117"/>
      <c r="PJB5" s="117"/>
      <c r="PJC5" s="117"/>
      <c r="PJD5" s="117"/>
      <c r="PJE5" s="117"/>
      <c r="PJF5" s="117"/>
      <c r="PJG5" s="117"/>
      <c r="PJH5" s="117"/>
      <c r="PJI5" s="117"/>
      <c r="PJJ5" s="117"/>
      <c r="PJK5" s="117"/>
      <c r="PJL5" s="117"/>
      <c r="PJM5" s="117"/>
      <c r="PJN5" s="117"/>
      <c r="PJO5" s="117"/>
      <c r="PJP5" s="117"/>
      <c r="PJQ5" s="117"/>
      <c r="PJR5" s="117"/>
      <c r="PJS5" s="117"/>
      <c r="PJT5" s="117"/>
      <c r="PJU5" s="117"/>
      <c r="PJV5" s="117"/>
      <c r="PJW5" s="117"/>
      <c r="PJX5" s="117"/>
      <c r="PJY5" s="117"/>
      <c r="PJZ5" s="117"/>
      <c r="PKA5" s="117"/>
      <c r="PKB5" s="117"/>
      <c r="PKC5" s="117"/>
      <c r="PKD5" s="117"/>
      <c r="PKE5" s="117"/>
      <c r="PKF5" s="117"/>
      <c r="PKG5" s="117"/>
      <c r="PKH5" s="117"/>
      <c r="PKI5" s="117"/>
      <c r="PKJ5" s="117"/>
      <c r="PKK5" s="117"/>
      <c r="PKL5" s="117"/>
      <c r="PKM5" s="117"/>
      <c r="PKN5" s="117"/>
      <c r="PKO5" s="117"/>
      <c r="PKP5" s="117"/>
      <c r="PKQ5" s="117"/>
      <c r="PKR5" s="117"/>
      <c r="PKS5" s="117"/>
      <c r="PKT5" s="117"/>
      <c r="PKU5" s="117"/>
      <c r="PKV5" s="117"/>
      <c r="PKW5" s="117"/>
      <c r="PKX5" s="117"/>
      <c r="PKY5" s="117"/>
      <c r="PKZ5" s="117"/>
      <c r="PLA5" s="117"/>
      <c r="PLB5" s="117"/>
      <c r="PLC5" s="117"/>
      <c r="PLD5" s="117"/>
      <c r="PLE5" s="117"/>
      <c r="PLF5" s="117"/>
      <c r="PLG5" s="117"/>
      <c r="PLH5" s="117"/>
      <c r="PLI5" s="117"/>
      <c r="PLJ5" s="117"/>
      <c r="PLK5" s="117"/>
      <c r="PLL5" s="117"/>
      <c r="PLM5" s="117"/>
      <c r="PLN5" s="117"/>
      <c r="PLO5" s="117"/>
      <c r="PLP5" s="117"/>
      <c r="PLQ5" s="117"/>
      <c r="PLR5" s="117"/>
      <c r="PLS5" s="117"/>
      <c r="PLT5" s="117"/>
      <c r="PLU5" s="117"/>
      <c r="PLV5" s="117"/>
      <c r="PLW5" s="117"/>
      <c r="PLX5" s="117"/>
      <c r="PLY5" s="117"/>
      <c r="PLZ5" s="117"/>
      <c r="PMA5" s="117"/>
      <c r="PMB5" s="117"/>
      <c r="PMC5" s="117"/>
      <c r="PMD5" s="117"/>
      <c r="PME5" s="117"/>
      <c r="PMF5" s="117"/>
      <c r="PMG5" s="117"/>
      <c r="PMH5" s="117"/>
      <c r="PMI5" s="117"/>
      <c r="PMJ5" s="117"/>
      <c r="PMK5" s="117"/>
      <c r="PML5" s="117"/>
      <c r="PMM5" s="117"/>
      <c r="PMN5" s="117"/>
      <c r="PMO5" s="117"/>
      <c r="PMP5" s="117"/>
      <c r="PMQ5" s="117"/>
      <c r="PMR5" s="117"/>
      <c r="PMS5" s="117"/>
      <c r="PMT5" s="117"/>
      <c r="PMU5" s="117"/>
      <c r="PMV5" s="117"/>
      <c r="PMW5" s="117"/>
      <c r="PMX5" s="117"/>
      <c r="PMY5" s="117"/>
      <c r="PMZ5" s="117"/>
      <c r="PNA5" s="117"/>
      <c r="PNB5" s="117"/>
      <c r="PNC5" s="117"/>
      <c r="PND5" s="117"/>
      <c r="PNE5" s="117"/>
      <c r="PNF5" s="117"/>
      <c r="PNG5" s="117"/>
      <c r="PNH5" s="117"/>
      <c r="PNI5" s="117"/>
      <c r="PNJ5" s="117"/>
      <c r="PNK5" s="117"/>
      <c r="PNL5" s="117"/>
      <c r="PNM5" s="117"/>
      <c r="PNN5" s="117"/>
      <c r="PNO5" s="117"/>
      <c r="PNP5" s="117"/>
      <c r="PNQ5" s="117"/>
      <c r="PNR5" s="117"/>
      <c r="PNS5" s="117"/>
      <c r="PNT5" s="117"/>
      <c r="PNU5" s="117"/>
      <c r="PNV5" s="117"/>
      <c r="PNW5" s="117"/>
      <c r="PNX5" s="117"/>
      <c r="PNY5" s="117"/>
      <c r="PNZ5" s="117"/>
      <c r="POA5" s="117"/>
      <c r="POB5" s="117"/>
      <c r="POC5" s="117"/>
      <c r="POD5" s="117"/>
      <c r="POE5" s="117"/>
      <c r="POF5" s="117"/>
      <c r="POG5" s="117"/>
      <c r="POH5" s="117"/>
      <c r="POI5" s="117"/>
      <c r="POJ5" s="117"/>
      <c r="POK5" s="117"/>
      <c r="POL5" s="117"/>
      <c r="POM5" s="117"/>
      <c r="PON5" s="117"/>
      <c r="POO5" s="117"/>
      <c r="POP5" s="117"/>
      <c r="POQ5" s="117"/>
      <c r="POR5" s="117"/>
      <c r="POS5" s="117"/>
      <c r="POT5" s="117"/>
      <c r="POU5" s="117"/>
      <c r="POV5" s="117"/>
      <c r="POW5" s="117"/>
      <c r="POX5" s="117"/>
      <c r="POY5" s="117"/>
      <c r="POZ5" s="117"/>
      <c r="PPA5" s="117"/>
      <c r="PPB5" s="117"/>
      <c r="PPC5" s="117"/>
      <c r="PPD5" s="117"/>
      <c r="PPE5" s="117"/>
      <c r="PPF5" s="117"/>
      <c r="PPG5" s="117"/>
      <c r="PPH5" s="117"/>
      <c r="PPI5" s="117"/>
      <c r="PPJ5" s="117"/>
      <c r="PPK5" s="117"/>
      <c r="PPL5" s="117"/>
      <c r="PPM5" s="117"/>
      <c r="PPN5" s="117"/>
      <c r="PPO5" s="117"/>
      <c r="PPP5" s="117"/>
      <c r="PPQ5" s="117"/>
      <c r="PPR5" s="117"/>
      <c r="PPS5" s="117"/>
      <c r="PPT5" s="117"/>
      <c r="PPU5" s="117"/>
      <c r="PPV5" s="117"/>
      <c r="PPW5" s="117"/>
      <c r="PPX5" s="117"/>
      <c r="PPY5" s="117"/>
      <c r="PPZ5" s="117"/>
      <c r="PQA5" s="117"/>
      <c r="PQB5" s="117"/>
      <c r="PQC5" s="117"/>
      <c r="PQD5" s="117"/>
      <c r="PQE5" s="117"/>
      <c r="PQF5" s="117"/>
      <c r="PQG5" s="117"/>
      <c r="PQH5" s="117"/>
      <c r="PQI5" s="117"/>
      <c r="PQJ5" s="117"/>
      <c r="PQK5" s="117"/>
      <c r="PQL5" s="117"/>
      <c r="PQM5" s="117"/>
      <c r="PQN5" s="117"/>
      <c r="PQO5" s="117"/>
      <c r="PQP5" s="117"/>
      <c r="PQQ5" s="117"/>
      <c r="PQR5" s="117"/>
      <c r="PQS5" s="117"/>
      <c r="PQT5" s="117"/>
      <c r="PQU5" s="117"/>
      <c r="PQV5" s="117"/>
      <c r="PQW5" s="117"/>
      <c r="PQX5" s="117"/>
      <c r="PQY5" s="117"/>
      <c r="PQZ5" s="117"/>
      <c r="PRA5" s="117"/>
      <c r="PRB5" s="117"/>
      <c r="PRC5" s="117"/>
      <c r="PRD5" s="117"/>
      <c r="PRE5" s="117"/>
      <c r="PRF5" s="117"/>
      <c r="PRG5" s="117"/>
      <c r="PRH5" s="117"/>
      <c r="PRI5" s="117"/>
      <c r="PRJ5" s="117"/>
      <c r="PRK5" s="117"/>
      <c r="PRL5" s="117"/>
      <c r="PRM5" s="117"/>
      <c r="PRN5" s="117"/>
      <c r="PRO5" s="117"/>
      <c r="PRP5" s="117"/>
      <c r="PRQ5" s="117"/>
      <c r="PRR5" s="117"/>
      <c r="PRS5" s="117"/>
      <c r="PRT5" s="117"/>
      <c r="PRU5" s="117"/>
      <c r="PRV5" s="117"/>
      <c r="PRW5" s="117"/>
      <c r="PRX5" s="117"/>
      <c r="PRY5" s="117"/>
      <c r="PRZ5" s="117"/>
      <c r="PSA5" s="117"/>
      <c r="PSB5" s="117"/>
      <c r="PSC5" s="117"/>
      <c r="PSD5" s="117"/>
      <c r="PSE5" s="117"/>
      <c r="PSF5" s="117"/>
      <c r="PSG5" s="117"/>
      <c r="PSH5" s="117"/>
      <c r="PSI5" s="117"/>
      <c r="PSJ5" s="117"/>
      <c r="PSK5" s="117"/>
      <c r="PSL5" s="117"/>
      <c r="PSM5" s="117"/>
      <c r="PSN5" s="117"/>
      <c r="PSO5" s="117"/>
      <c r="PSP5" s="117"/>
      <c r="PSQ5" s="117"/>
      <c r="PSR5" s="117"/>
      <c r="PSS5" s="117"/>
      <c r="PST5" s="117"/>
      <c r="PSU5" s="117"/>
      <c r="PSV5" s="117"/>
      <c r="PSW5" s="117"/>
      <c r="PSX5" s="117"/>
      <c r="PSY5" s="117"/>
      <c r="PSZ5" s="117"/>
      <c r="PTA5" s="117"/>
      <c r="PTB5" s="117"/>
      <c r="PTC5" s="117"/>
      <c r="PTD5" s="117"/>
      <c r="PTE5" s="117"/>
      <c r="PTF5" s="117"/>
      <c r="PTG5" s="117"/>
      <c r="PTH5" s="117"/>
      <c r="PTI5" s="117"/>
      <c r="PTJ5" s="117"/>
      <c r="PTK5" s="117"/>
      <c r="PTL5" s="117"/>
      <c r="PTM5" s="117"/>
      <c r="PTN5" s="117"/>
      <c r="PTO5" s="117"/>
      <c r="PTP5" s="117"/>
      <c r="PTQ5" s="117"/>
      <c r="PTR5" s="117"/>
      <c r="PTS5" s="117"/>
      <c r="PTT5" s="117"/>
      <c r="PTU5" s="117"/>
      <c r="PTV5" s="117"/>
      <c r="PTW5" s="117"/>
      <c r="PTX5" s="117"/>
      <c r="PTY5" s="117"/>
      <c r="PTZ5" s="117"/>
      <c r="PUA5" s="117"/>
      <c r="PUB5" s="117"/>
      <c r="PUC5" s="117"/>
      <c r="PUD5" s="117"/>
      <c r="PUE5" s="117"/>
      <c r="PUF5" s="117"/>
      <c r="PUG5" s="117"/>
      <c r="PUH5" s="117"/>
      <c r="PUI5" s="117"/>
      <c r="PUJ5" s="117"/>
      <c r="PUK5" s="117"/>
      <c r="PUL5" s="117"/>
      <c r="PUM5" s="117"/>
      <c r="PUN5" s="117"/>
      <c r="PUO5" s="117"/>
      <c r="PUP5" s="117"/>
      <c r="PUQ5" s="117"/>
      <c r="PUR5" s="117"/>
      <c r="PUS5" s="117"/>
      <c r="PUT5" s="117"/>
      <c r="PUU5" s="117"/>
      <c r="PUV5" s="117"/>
      <c r="PUW5" s="117"/>
      <c r="PUX5" s="117"/>
      <c r="PUY5" s="117"/>
      <c r="PUZ5" s="117"/>
      <c r="PVA5" s="117"/>
      <c r="PVB5" s="117"/>
      <c r="PVC5" s="117"/>
      <c r="PVD5" s="117"/>
      <c r="PVE5" s="117"/>
      <c r="PVF5" s="117"/>
      <c r="PVG5" s="117"/>
      <c r="PVH5" s="117"/>
      <c r="PVI5" s="117"/>
      <c r="PVJ5" s="117"/>
      <c r="PVK5" s="117"/>
      <c r="PVL5" s="117"/>
      <c r="PVM5" s="117"/>
      <c r="PVN5" s="117"/>
      <c r="PVO5" s="117"/>
      <c r="PVP5" s="117"/>
      <c r="PVQ5" s="117"/>
      <c r="PVR5" s="117"/>
      <c r="PVS5" s="117"/>
      <c r="PVT5" s="117"/>
      <c r="PVU5" s="117"/>
      <c r="PVV5" s="117"/>
      <c r="PVW5" s="117"/>
      <c r="PVX5" s="117"/>
      <c r="PVY5" s="117"/>
      <c r="PVZ5" s="117"/>
      <c r="PWA5" s="117"/>
      <c r="PWB5" s="117"/>
      <c r="PWC5" s="117"/>
      <c r="PWD5" s="117"/>
      <c r="PWE5" s="117"/>
      <c r="PWF5" s="117"/>
      <c r="PWG5" s="117"/>
      <c r="PWH5" s="117"/>
      <c r="PWI5" s="117"/>
      <c r="PWJ5" s="117"/>
      <c r="PWK5" s="117"/>
      <c r="PWL5" s="117"/>
      <c r="PWM5" s="117"/>
      <c r="PWN5" s="117"/>
      <c r="PWO5" s="117"/>
      <c r="PWP5" s="117"/>
      <c r="PWQ5" s="117"/>
      <c r="PWR5" s="117"/>
      <c r="PWS5" s="117"/>
      <c r="PWT5" s="117"/>
      <c r="PWU5" s="117"/>
      <c r="PWV5" s="117"/>
      <c r="PWW5" s="117"/>
      <c r="PWX5" s="117"/>
      <c r="PWY5" s="117"/>
      <c r="PWZ5" s="117"/>
      <c r="PXA5" s="117"/>
      <c r="PXB5" s="117"/>
      <c r="PXC5" s="117"/>
      <c r="PXD5" s="117"/>
      <c r="PXE5" s="117"/>
      <c r="PXF5" s="117"/>
      <c r="PXG5" s="117"/>
      <c r="PXH5" s="117"/>
      <c r="PXI5" s="117"/>
      <c r="PXJ5" s="117"/>
      <c r="PXK5" s="117"/>
      <c r="PXL5" s="117"/>
      <c r="PXM5" s="117"/>
      <c r="PXN5" s="117"/>
      <c r="PXO5" s="117"/>
      <c r="PXP5" s="117"/>
      <c r="PXQ5" s="117"/>
      <c r="PXR5" s="117"/>
      <c r="PXS5" s="117"/>
      <c r="PXT5" s="117"/>
      <c r="PXU5" s="117"/>
      <c r="PXV5" s="117"/>
      <c r="PXW5" s="117"/>
      <c r="PXX5" s="117"/>
      <c r="PXY5" s="117"/>
      <c r="PXZ5" s="117"/>
      <c r="PYA5" s="117"/>
      <c r="PYB5" s="117"/>
      <c r="PYC5" s="117"/>
      <c r="PYD5" s="117"/>
      <c r="PYE5" s="117"/>
      <c r="PYF5" s="117"/>
      <c r="PYG5" s="117"/>
      <c r="PYH5" s="117"/>
      <c r="PYI5" s="117"/>
      <c r="PYJ5" s="117"/>
      <c r="PYK5" s="117"/>
      <c r="PYL5" s="117"/>
      <c r="PYM5" s="117"/>
      <c r="PYN5" s="117"/>
      <c r="PYO5" s="117"/>
      <c r="PYP5" s="117"/>
      <c r="PYQ5" s="117"/>
      <c r="PYR5" s="117"/>
      <c r="PYS5" s="117"/>
      <c r="PYT5" s="117"/>
      <c r="PYU5" s="117"/>
      <c r="PYV5" s="117"/>
      <c r="PYW5" s="117"/>
      <c r="PYX5" s="117"/>
      <c r="PYY5" s="117"/>
      <c r="PYZ5" s="117"/>
      <c r="PZA5" s="117"/>
      <c r="PZB5" s="117"/>
      <c r="PZC5" s="117"/>
      <c r="PZD5" s="117"/>
      <c r="PZE5" s="117"/>
      <c r="PZF5" s="117"/>
      <c r="PZG5" s="117"/>
      <c r="PZH5" s="117"/>
      <c r="PZI5" s="117"/>
      <c r="PZJ5" s="117"/>
      <c r="PZK5" s="117"/>
      <c r="PZL5" s="117"/>
      <c r="PZM5" s="117"/>
      <c r="PZN5" s="117"/>
      <c r="PZO5" s="117"/>
      <c r="PZP5" s="117"/>
      <c r="PZQ5" s="117"/>
      <c r="PZR5" s="117"/>
      <c r="PZS5" s="117"/>
      <c r="PZT5" s="117"/>
      <c r="PZU5" s="117"/>
      <c r="PZV5" s="117"/>
      <c r="PZW5" s="117"/>
      <c r="PZX5" s="117"/>
      <c r="PZY5" s="117"/>
      <c r="PZZ5" s="117"/>
      <c r="QAA5" s="117"/>
      <c r="QAB5" s="117"/>
      <c r="QAC5" s="117"/>
      <c r="QAD5" s="117"/>
      <c r="QAE5" s="117"/>
      <c r="QAF5" s="117"/>
      <c r="QAG5" s="117"/>
      <c r="QAH5" s="117"/>
      <c r="QAI5" s="117"/>
      <c r="QAJ5" s="117"/>
      <c r="QAK5" s="117"/>
      <c r="QAL5" s="117"/>
      <c r="QAM5" s="117"/>
      <c r="QAN5" s="117"/>
      <c r="QAO5" s="117"/>
      <c r="QAP5" s="117"/>
      <c r="QAQ5" s="117"/>
      <c r="QAR5" s="117"/>
      <c r="QAS5" s="117"/>
      <c r="QAT5" s="117"/>
      <c r="QAU5" s="117"/>
      <c r="QAV5" s="117"/>
      <c r="QAW5" s="117"/>
      <c r="QAX5" s="117"/>
      <c r="QAY5" s="117"/>
      <c r="QAZ5" s="117"/>
      <c r="QBA5" s="117"/>
      <c r="QBB5" s="117"/>
      <c r="QBC5" s="117"/>
      <c r="QBD5" s="117"/>
      <c r="QBE5" s="117"/>
      <c r="QBF5" s="117"/>
      <c r="QBG5" s="117"/>
      <c r="QBH5" s="117"/>
      <c r="QBI5" s="117"/>
      <c r="QBJ5" s="117"/>
      <c r="QBK5" s="117"/>
      <c r="QBL5" s="117"/>
      <c r="QBM5" s="117"/>
      <c r="QBN5" s="117"/>
      <c r="QBO5" s="117"/>
      <c r="QBP5" s="117"/>
      <c r="QBQ5" s="117"/>
      <c r="QBR5" s="117"/>
      <c r="QBS5" s="117"/>
      <c r="QBT5" s="117"/>
      <c r="QBU5" s="117"/>
      <c r="QBV5" s="117"/>
      <c r="QBW5" s="117"/>
      <c r="QBX5" s="117"/>
      <c r="QBY5" s="117"/>
      <c r="QBZ5" s="117"/>
      <c r="QCA5" s="117"/>
      <c r="QCB5" s="117"/>
      <c r="QCC5" s="117"/>
      <c r="QCD5" s="117"/>
      <c r="QCE5" s="117"/>
      <c r="QCF5" s="117"/>
      <c r="QCG5" s="117"/>
      <c r="QCH5" s="117"/>
      <c r="QCI5" s="117"/>
      <c r="QCJ5" s="117"/>
      <c r="QCK5" s="117"/>
      <c r="QCL5" s="117"/>
      <c r="QCM5" s="117"/>
      <c r="QCN5" s="117"/>
      <c r="QCO5" s="117"/>
      <c r="QCP5" s="117"/>
      <c r="QCQ5" s="117"/>
      <c r="QCR5" s="117"/>
      <c r="QCS5" s="117"/>
      <c r="QCT5" s="117"/>
      <c r="QCU5" s="117"/>
      <c r="QCV5" s="117"/>
      <c r="QCW5" s="117"/>
      <c r="QCX5" s="117"/>
      <c r="QCY5" s="117"/>
      <c r="QCZ5" s="117"/>
      <c r="QDA5" s="117"/>
      <c r="QDB5" s="117"/>
      <c r="QDC5" s="117"/>
      <c r="QDD5" s="117"/>
      <c r="QDE5" s="117"/>
      <c r="QDF5" s="117"/>
      <c r="QDG5" s="117"/>
      <c r="QDH5" s="117"/>
      <c r="QDI5" s="117"/>
      <c r="QDJ5" s="117"/>
      <c r="QDK5" s="117"/>
      <c r="QDL5" s="117"/>
      <c r="QDM5" s="117"/>
      <c r="QDN5" s="117"/>
      <c r="QDO5" s="117"/>
      <c r="QDP5" s="117"/>
      <c r="QDQ5" s="117"/>
      <c r="QDR5" s="117"/>
      <c r="QDS5" s="117"/>
      <c r="QDT5" s="117"/>
      <c r="QDU5" s="117"/>
      <c r="QDV5" s="117"/>
      <c r="QDW5" s="117"/>
      <c r="QDX5" s="117"/>
      <c r="QDY5" s="117"/>
      <c r="QDZ5" s="117"/>
      <c r="QEA5" s="117"/>
      <c r="QEB5" s="117"/>
      <c r="QEC5" s="117"/>
      <c r="QED5" s="117"/>
      <c r="QEE5" s="117"/>
      <c r="QEF5" s="117"/>
      <c r="QEG5" s="117"/>
      <c r="QEH5" s="117"/>
      <c r="QEI5" s="117"/>
      <c r="QEJ5" s="117"/>
      <c r="QEK5" s="117"/>
      <c r="QEL5" s="117"/>
      <c r="QEM5" s="117"/>
      <c r="QEN5" s="117"/>
      <c r="QEO5" s="117"/>
      <c r="QEP5" s="117"/>
      <c r="QEQ5" s="117"/>
      <c r="QER5" s="117"/>
      <c r="QES5" s="117"/>
      <c r="QET5" s="117"/>
      <c r="QEU5" s="117"/>
      <c r="QEV5" s="117"/>
      <c r="QEW5" s="117"/>
      <c r="QEX5" s="117"/>
      <c r="QEY5" s="117"/>
      <c r="QEZ5" s="117"/>
      <c r="QFA5" s="117"/>
      <c r="QFB5" s="117"/>
      <c r="QFC5" s="117"/>
      <c r="QFD5" s="117"/>
      <c r="QFE5" s="117"/>
      <c r="QFF5" s="117"/>
      <c r="QFG5" s="117"/>
      <c r="QFH5" s="117"/>
      <c r="QFI5" s="117"/>
      <c r="QFJ5" s="117"/>
      <c r="QFK5" s="117"/>
      <c r="QFL5" s="117"/>
      <c r="QFM5" s="117"/>
      <c r="QFN5" s="117"/>
      <c r="QFO5" s="117"/>
      <c r="QFP5" s="117"/>
      <c r="QFQ5" s="117"/>
      <c r="QFR5" s="117"/>
      <c r="QFS5" s="117"/>
      <c r="QFT5" s="117"/>
      <c r="QFU5" s="117"/>
      <c r="QFV5" s="117"/>
      <c r="QFW5" s="117"/>
      <c r="QFX5" s="117"/>
      <c r="QFY5" s="117"/>
      <c r="QFZ5" s="117"/>
      <c r="QGA5" s="117"/>
      <c r="QGB5" s="117"/>
      <c r="QGC5" s="117"/>
      <c r="QGD5" s="117"/>
      <c r="QGE5" s="117"/>
      <c r="QGF5" s="117"/>
      <c r="QGG5" s="117"/>
      <c r="QGH5" s="117"/>
      <c r="QGI5" s="117"/>
      <c r="QGJ5" s="117"/>
      <c r="QGK5" s="117"/>
      <c r="QGL5" s="117"/>
      <c r="QGM5" s="117"/>
      <c r="QGN5" s="117"/>
      <c r="QGO5" s="117"/>
      <c r="QGP5" s="117"/>
      <c r="QGQ5" s="117"/>
      <c r="QGR5" s="117"/>
      <c r="QGS5" s="117"/>
      <c r="QGT5" s="117"/>
      <c r="QGU5" s="117"/>
      <c r="QGV5" s="117"/>
      <c r="QGW5" s="117"/>
      <c r="QGX5" s="117"/>
      <c r="QGY5" s="117"/>
      <c r="QGZ5" s="117"/>
      <c r="QHA5" s="117"/>
      <c r="QHB5" s="117"/>
      <c r="QHC5" s="117"/>
      <c r="QHD5" s="117"/>
      <c r="QHE5" s="117"/>
      <c r="QHF5" s="117"/>
      <c r="QHG5" s="117"/>
      <c r="QHH5" s="117"/>
      <c r="QHI5" s="117"/>
      <c r="QHJ5" s="117"/>
      <c r="QHK5" s="117"/>
      <c r="QHL5" s="117"/>
      <c r="QHM5" s="117"/>
      <c r="QHN5" s="117"/>
      <c r="QHO5" s="117"/>
      <c r="QHP5" s="117"/>
      <c r="QHQ5" s="117"/>
      <c r="QHR5" s="117"/>
      <c r="QHS5" s="117"/>
      <c r="QHT5" s="117"/>
      <c r="QHU5" s="117"/>
      <c r="QHV5" s="117"/>
      <c r="QHW5" s="117"/>
      <c r="QHX5" s="117"/>
      <c r="QHY5" s="117"/>
      <c r="QHZ5" s="117"/>
      <c r="QIA5" s="117"/>
      <c r="QIB5" s="117"/>
      <c r="QIC5" s="117"/>
      <c r="QID5" s="117"/>
      <c r="QIE5" s="117"/>
      <c r="QIF5" s="117"/>
      <c r="QIG5" s="117"/>
      <c r="QIH5" s="117"/>
      <c r="QII5" s="117"/>
      <c r="QIJ5" s="117"/>
      <c r="QIK5" s="117"/>
      <c r="QIL5" s="117"/>
      <c r="QIM5" s="117"/>
      <c r="QIN5" s="117"/>
      <c r="QIO5" s="117"/>
      <c r="QIP5" s="117"/>
      <c r="QIQ5" s="117"/>
      <c r="QIR5" s="117"/>
      <c r="QIS5" s="117"/>
      <c r="QIT5" s="117"/>
      <c r="QIU5" s="117"/>
      <c r="QIV5" s="117"/>
      <c r="QIW5" s="117"/>
      <c r="QIX5" s="117"/>
      <c r="QIY5" s="117"/>
      <c r="QIZ5" s="117"/>
      <c r="QJA5" s="117"/>
      <c r="QJB5" s="117"/>
      <c r="QJC5" s="117"/>
      <c r="QJD5" s="117"/>
      <c r="QJE5" s="117"/>
      <c r="QJF5" s="117"/>
      <c r="QJG5" s="117"/>
      <c r="QJH5" s="117"/>
      <c r="QJI5" s="117"/>
      <c r="QJJ5" s="117"/>
      <c r="QJK5" s="117"/>
      <c r="QJL5" s="117"/>
      <c r="QJM5" s="117"/>
      <c r="QJN5" s="117"/>
      <c r="QJO5" s="117"/>
      <c r="QJP5" s="117"/>
      <c r="QJQ5" s="117"/>
      <c r="QJR5" s="117"/>
      <c r="QJS5" s="117"/>
      <c r="QJT5" s="117"/>
      <c r="QJU5" s="117"/>
      <c r="QJV5" s="117"/>
      <c r="QJW5" s="117"/>
      <c r="QJX5" s="117"/>
      <c r="QJY5" s="117"/>
      <c r="QJZ5" s="117"/>
      <c r="QKA5" s="117"/>
      <c r="QKB5" s="117"/>
      <c r="QKC5" s="117"/>
      <c r="QKD5" s="117"/>
      <c r="QKE5" s="117"/>
      <c r="QKF5" s="117"/>
      <c r="QKG5" s="117"/>
      <c r="QKH5" s="117"/>
      <c r="QKI5" s="117"/>
      <c r="QKJ5" s="117"/>
      <c r="QKK5" s="117"/>
      <c r="QKL5" s="117"/>
      <c r="QKM5" s="117"/>
      <c r="QKN5" s="117"/>
      <c r="QKO5" s="117"/>
      <c r="QKP5" s="117"/>
      <c r="QKQ5" s="117"/>
      <c r="QKR5" s="117"/>
      <c r="QKS5" s="117"/>
      <c r="QKT5" s="117"/>
      <c r="QKU5" s="117"/>
      <c r="QKV5" s="117"/>
      <c r="QKW5" s="117"/>
      <c r="QKX5" s="117"/>
      <c r="QKY5" s="117"/>
      <c r="QKZ5" s="117"/>
      <c r="QLA5" s="117"/>
      <c r="QLB5" s="117"/>
      <c r="QLC5" s="117"/>
      <c r="QLD5" s="117"/>
      <c r="QLE5" s="117"/>
      <c r="QLF5" s="117"/>
      <c r="QLG5" s="117"/>
      <c r="QLH5" s="117"/>
      <c r="QLI5" s="117"/>
      <c r="QLJ5" s="117"/>
      <c r="QLK5" s="117"/>
      <c r="QLL5" s="117"/>
      <c r="QLM5" s="117"/>
      <c r="QLN5" s="117"/>
      <c r="QLO5" s="117"/>
      <c r="QLP5" s="117"/>
      <c r="QLQ5" s="117"/>
      <c r="QLR5" s="117"/>
      <c r="QLS5" s="117"/>
      <c r="QLT5" s="117"/>
      <c r="QLU5" s="117"/>
      <c r="QLV5" s="117"/>
      <c r="QLW5" s="117"/>
      <c r="QLX5" s="117"/>
      <c r="QLY5" s="117"/>
      <c r="QLZ5" s="117"/>
      <c r="QMA5" s="117"/>
      <c r="QMB5" s="117"/>
      <c r="QMC5" s="117"/>
      <c r="QMD5" s="117"/>
      <c r="QME5" s="117"/>
      <c r="QMF5" s="117"/>
      <c r="QMG5" s="117"/>
      <c r="QMH5" s="117"/>
      <c r="QMI5" s="117"/>
      <c r="QMJ5" s="117"/>
      <c r="QMK5" s="117"/>
      <c r="QML5" s="117"/>
      <c r="QMM5" s="117"/>
      <c r="QMN5" s="117"/>
      <c r="QMO5" s="117"/>
      <c r="QMP5" s="117"/>
      <c r="QMQ5" s="117"/>
      <c r="QMR5" s="117"/>
      <c r="QMS5" s="117"/>
      <c r="QMT5" s="117"/>
      <c r="QMU5" s="117"/>
      <c r="QMV5" s="117"/>
      <c r="QMW5" s="117"/>
      <c r="QMX5" s="117"/>
      <c r="QMY5" s="117"/>
      <c r="QMZ5" s="117"/>
      <c r="QNA5" s="117"/>
      <c r="QNB5" s="117"/>
      <c r="QNC5" s="117"/>
      <c r="QND5" s="117"/>
      <c r="QNE5" s="117"/>
      <c r="QNF5" s="117"/>
      <c r="QNG5" s="117"/>
      <c r="QNH5" s="117"/>
      <c r="QNI5" s="117"/>
      <c r="QNJ5" s="117"/>
      <c r="QNK5" s="117"/>
      <c r="QNL5" s="117"/>
      <c r="QNM5" s="117"/>
      <c r="QNN5" s="117"/>
      <c r="QNO5" s="117"/>
      <c r="QNP5" s="117"/>
      <c r="QNQ5" s="117"/>
      <c r="QNR5" s="117"/>
      <c r="QNS5" s="117"/>
      <c r="QNT5" s="117"/>
      <c r="QNU5" s="117"/>
      <c r="QNV5" s="117"/>
      <c r="QNW5" s="117"/>
      <c r="QNX5" s="117"/>
      <c r="QNY5" s="117"/>
      <c r="QNZ5" s="117"/>
      <c r="QOA5" s="117"/>
      <c r="QOB5" s="117"/>
      <c r="QOC5" s="117"/>
      <c r="QOD5" s="117"/>
      <c r="QOE5" s="117"/>
      <c r="QOF5" s="117"/>
      <c r="QOG5" s="117"/>
      <c r="QOH5" s="117"/>
      <c r="QOI5" s="117"/>
      <c r="QOJ5" s="117"/>
      <c r="QOK5" s="117"/>
      <c r="QOL5" s="117"/>
      <c r="QOM5" s="117"/>
      <c r="QON5" s="117"/>
      <c r="QOO5" s="117"/>
      <c r="QOP5" s="117"/>
      <c r="QOQ5" s="117"/>
      <c r="QOR5" s="117"/>
      <c r="QOS5" s="117"/>
      <c r="QOT5" s="117"/>
      <c r="QOU5" s="117"/>
      <c r="QOV5" s="117"/>
      <c r="QOW5" s="117"/>
      <c r="QOX5" s="117"/>
      <c r="QOY5" s="117"/>
      <c r="QOZ5" s="117"/>
      <c r="QPA5" s="117"/>
      <c r="QPB5" s="117"/>
      <c r="QPC5" s="117"/>
      <c r="QPD5" s="117"/>
      <c r="QPE5" s="117"/>
      <c r="QPF5" s="117"/>
      <c r="QPG5" s="117"/>
      <c r="QPH5" s="117"/>
      <c r="QPI5" s="117"/>
      <c r="QPJ5" s="117"/>
      <c r="QPK5" s="117"/>
      <c r="QPL5" s="117"/>
      <c r="QPM5" s="117"/>
      <c r="QPN5" s="117"/>
      <c r="QPO5" s="117"/>
      <c r="QPP5" s="117"/>
      <c r="QPQ5" s="117"/>
      <c r="QPR5" s="117"/>
      <c r="QPS5" s="117"/>
      <c r="QPT5" s="117"/>
      <c r="QPU5" s="117"/>
      <c r="QPV5" s="117"/>
      <c r="QPW5" s="117"/>
      <c r="QPX5" s="117"/>
      <c r="QPY5" s="117"/>
      <c r="QPZ5" s="117"/>
      <c r="QQA5" s="117"/>
      <c r="QQB5" s="117"/>
      <c r="QQC5" s="117"/>
      <c r="QQD5" s="117"/>
      <c r="QQE5" s="117"/>
      <c r="QQF5" s="117"/>
      <c r="QQG5" s="117"/>
      <c r="QQH5" s="117"/>
      <c r="QQI5" s="117"/>
      <c r="QQJ5" s="117"/>
      <c r="QQK5" s="117"/>
      <c r="QQL5" s="117"/>
      <c r="QQM5" s="117"/>
      <c r="QQN5" s="117"/>
      <c r="QQO5" s="117"/>
      <c r="QQP5" s="117"/>
      <c r="QQQ5" s="117"/>
      <c r="QQR5" s="117"/>
      <c r="QQS5" s="117"/>
      <c r="QQT5" s="117"/>
      <c r="QQU5" s="117"/>
      <c r="QQV5" s="117"/>
      <c r="QQW5" s="117"/>
      <c r="QQX5" s="117"/>
      <c r="QQY5" s="117"/>
      <c r="QQZ5" s="117"/>
      <c r="QRA5" s="117"/>
      <c r="QRB5" s="117"/>
      <c r="QRC5" s="117"/>
      <c r="QRD5" s="117"/>
      <c r="QRE5" s="117"/>
      <c r="QRF5" s="117"/>
      <c r="QRG5" s="117"/>
      <c r="QRH5" s="117"/>
      <c r="QRI5" s="117"/>
      <c r="QRJ5" s="117"/>
      <c r="QRK5" s="117"/>
      <c r="QRL5" s="117"/>
      <c r="QRM5" s="117"/>
      <c r="QRN5" s="117"/>
      <c r="QRO5" s="117"/>
      <c r="QRP5" s="117"/>
      <c r="QRQ5" s="117"/>
      <c r="QRR5" s="117"/>
      <c r="QRS5" s="117"/>
      <c r="QRT5" s="117"/>
      <c r="QRU5" s="117"/>
      <c r="QRV5" s="117"/>
      <c r="QRW5" s="117"/>
      <c r="QRX5" s="117"/>
      <c r="QRY5" s="117"/>
      <c r="QRZ5" s="117"/>
      <c r="QSA5" s="117"/>
      <c r="QSB5" s="117"/>
      <c r="QSC5" s="117"/>
      <c r="QSD5" s="117"/>
      <c r="QSE5" s="117"/>
      <c r="QSF5" s="117"/>
      <c r="QSG5" s="117"/>
      <c r="QSH5" s="117"/>
      <c r="QSI5" s="117"/>
      <c r="QSJ5" s="117"/>
      <c r="QSK5" s="117"/>
      <c r="QSL5" s="117"/>
      <c r="QSM5" s="117"/>
      <c r="QSN5" s="117"/>
      <c r="QSO5" s="117"/>
      <c r="QSP5" s="117"/>
      <c r="QSQ5" s="117"/>
      <c r="QSR5" s="117"/>
      <c r="QSS5" s="117"/>
      <c r="QST5" s="117"/>
      <c r="QSU5" s="117"/>
      <c r="QSV5" s="117"/>
      <c r="QSW5" s="117"/>
      <c r="QSX5" s="117"/>
      <c r="QSY5" s="117"/>
      <c r="QSZ5" s="117"/>
      <c r="QTA5" s="117"/>
      <c r="QTB5" s="117"/>
      <c r="QTC5" s="117"/>
      <c r="QTD5" s="117"/>
      <c r="QTE5" s="117"/>
      <c r="QTF5" s="117"/>
      <c r="QTG5" s="117"/>
      <c r="QTH5" s="117"/>
      <c r="QTI5" s="117"/>
      <c r="QTJ5" s="117"/>
      <c r="QTK5" s="117"/>
      <c r="QTL5" s="117"/>
      <c r="QTM5" s="117"/>
      <c r="QTN5" s="117"/>
      <c r="QTO5" s="117"/>
      <c r="QTP5" s="117"/>
      <c r="QTQ5" s="117"/>
      <c r="QTR5" s="117"/>
      <c r="QTS5" s="117"/>
      <c r="QTT5" s="117"/>
      <c r="QTU5" s="117"/>
      <c r="QTV5" s="117"/>
      <c r="QTW5" s="117"/>
      <c r="QTX5" s="117"/>
      <c r="QTY5" s="117"/>
      <c r="QTZ5" s="117"/>
      <c r="QUA5" s="117"/>
      <c r="QUB5" s="117"/>
      <c r="QUC5" s="117"/>
      <c r="QUD5" s="117"/>
      <c r="QUE5" s="117"/>
      <c r="QUF5" s="117"/>
      <c r="QUG5" s="117"/>
      <c r="QUH5" s="117"/>
      <c r="QUI5" s="117"/>
      <c r="QUJ5" s="117"/>
      <c r="QUK5" s="117"/>
      <c r="QUL5" s="117"/>
      <c r="QUM5" s="117"/>
      <c r="QUN5" s="117"/>
      <c r="QUO5" s="117"/>
      <c r="QUP5" s="117"/>
      <c r="QUQ5" s="117"/>
      <c r="QUR5" s="117"/>
      <c r="QUS5" s="117"/>
      <c r="QUT5" s="117"/>
      <c r="QUU5" s="117"/>
      <c r="QUV5" s="117"/>
      <c r="QUW5" s="117"/>
      <c r="QUX5" s="117"/>
      <c r="QUY5" s="117"/>
      <c r="QUZ5" s="117"/>
      <c r="QVA5" s="117"/>
      <c r="QVB5" s="117"/>
      <c r="QVC5" s="117"/>
      <c r="QVD5" s="117"/>
      <c r="QVE5" s="117"/>
      <c r="QVF5" s="117"/>
      <c r="QVG5" s="117"/>
      <c r="QVH5" s="117"/>
      <c r="QVI5" s="117"/>
      <c r="QVJ5" s="117"/>
      <c r="QVK5" s="117"/>
      <c r="QVL5" s="117"/>
      <c r="QVM5" s="117"/>
      <c r="QVN5" s="117"/>
      <c r="QVO5" s="117"/>
      <c r="QVP5" s="117"/>
      <c r="QVQ5" s="117"/>
      <c r="QVR5" s="117"/>
      <c r="QVS5" s="117"/>
      <c r="QVT5" s="117"/>
      <c r="QVU5" s="117"/>
      <c r="QVV5" s="117"/>
      <c r="QVW5" s="117"/>
      <c r="QVX5" s="117"/>
      <c r="QVY5" s="117"/>
      <c r="QVZ5" s="117"/>
      <c r="QWA5" s="117"/>
      <c r="QWB5" s="117"/>
      <c r="QWC5" s="117"/>
      <c r="QWD5" s="117"/>
      <c r="QWE5" s="117"/>
      <c r="QWF5" s="117"/>
      <c r="QWG5" s="117"/>
      <c r="QWH5" s="117"/>
      <c r="QWI5" s="117"/>
      <c r="QWJ5" s="117"/>
      <c r="QWK5" s="117"/>
      <c r="QWL5" s="117"/>
      <c r="QWM5" s="117"/>
      <c r="QWN5" s="117"/>
      <c r="QWO5" s="117"/>
      <c r="QWP5" s="117"/>
      <c r="QWQ5" s="117"/>
      <c r="QWR5" s="117"/>
      <c r="QWS5" s="117"/>
      <c r="QWT5" s="117"/>
      <c r="QWU5" s="117"/>
      <c r="QWV5" s="117"/>
      <c r="QWW5" s="117"/>
      <c r="QWX5" s="117"/>
      <c r="QWY5" s="117"/>
      <c r="QWZ5" s="117"/>
      <c r="QXA5" s="117"/>
      <c r="QXB5" s="117"/>
      <c r="QXC5" s="117"/>
      <c r="QXD5" s="117"/>
      <c r="QXE5" s="117"/>
      <c r="QXF5" s="117"/>
      <c r="QXG5" s="117"/>
      <c r="QXH5" s="117"/>
      <c r="QXI5" s="117"/>
      <c r="QXJ5" s="117"/>
      <c r="QXK5" s="117"/>
      <c r="QXL5" s="117"/>
      <c r="QXM5" s="117"/>
      <c r="QXN5" s="117"/>
      <c r="QXO5" s="117"/>
      <c r="QXP5" s="117"/>
      <c r="QXQ5" s="117"/>
      <c r="QXR5" s="117"/>
      <c r="QXS5" s="117"/>
      <c r="QXT5" s="117"/>
      <c r="QXU5" s="117"/>
      <c r="QXV5" s="117"/>
      <c r="QXW5" s="117"/>
      <c r="QXX5" s="117"/>
      <c r="QXY5" s="117"/>
      <c r="QXZ5" s="117"/>
      <c r="QYA5" s="117"/>
      <c r="QYB5" s="117"/>
      <c r="QYC5" s="117"/>
      <c r="QYD5" s="117"/>
      <c r="QYE5" s="117"/>
      <c r="QYF5" s="117"/>
      <c r="QYG5" s="117"/>
      <c r="QYH5" s="117"/>
      <c r="QYI5" s="117"/>
      <c r="QYJ5" s="117"/>
      <c r="QYK5" s="117"/>
      <c r="QYL5" s="117"/>
      <c r="QYM5" s="117"/>
      <c r="QYN5" s="117"/>
      <c r="QYO5" s="117"/>
      <c r="QYP5" s="117"/>
      <c r="QYQ5" s="117"/>
      <c r="QYR5" s="117"/>
      <c r="QYS5" s="117"/>
      <c r="QYT5" s="117"/>
      <c r="QYU5" s="117"/>
      <c r="QYV5" s="117"/>
      <c r="QYW5" s="117"/>
      <c r="QYX5" s="117"/>
      <c r="QYY5" s="117"/>
      <c r="QYZ5" s="117"/>
      <c r="QZA5" s="117"/>
      <c r="QZB5" s="117"/>
      <c r="QZC5" s="117"/>
      <c r="QZD5" s="117"/>
      <c r="QZE5" s="117"/>
      <c r="QZF5" s="117"/>
      <c r="QZG5" s="117"/>
      <c r="QZH5" s="117"/>
      <c r="QZI5" s="117"/>
      <c r="QZJ5" s="117"/>
      <c r="QZK5" s="117"/>
      <c r="QZL5" s="117"/>
      <c r="QZM5" s="117"/>
      <c r="QZN5" s="117"/>
      <c r="QZO5" s="117"/>
      <c r="QZP5" s="117"/>
      <c r="QZQ5" s="117"/>
      <c r="QZR5" s="117"/>
      <c r="QZS5" s="117"/>
      <c r="QZT5" s="117"/>
      <c r="QZU5" s="117"/>
      <c r="QZV5" s="117"/>
      <c r="QZW5" s="117"/>
      <c r="QZX5" s="117"/>
      <c r="QZY5" s="117"/>
      <c r="QZZ5" s="117"/>
      <c r="RAA5" s="117"/>
      <c r="RAB5" s="117"/>
      <c r="RAC5" s="117"/>
      <c r="RAD5" s="117"/>
      <c r="RAE5" s="117"/>
      <c r="RAF5" s="117"/>
      <c r="RAG5" s="117"/>
      <c r="RAH5" s="117"/>
      <c r="RAI5" s="117"/>
      <c r="RAJ5" s="117"/>
      <c r="RAK5" s="117"/>
      <c r="RAL5" s="117"/>
      <c r="RAM5" s="117"/>
      <c r="RAN5" s="117"/>
      <c r="RAO5" s="117"/>
      <c r="RAP5" s="117"/>
      <c r="RAQ5" s="117"/>
      <c r="RAR5" s="117"/>
      <c r="RAS5" s="117"/>
      <c r="RAT5" s="117"/>
      <c r="RAU5" s="117"/>
      <c r="RAV5" s="117"/>
      <c r="RAW5" s="117"/>
      <c r="RAX5" s="117"/>
      <c r="RAY5" s="117"/>
      <c r="RAZ5" s="117"/>
      <c r="RBA5" s="117"/>
      <c r="RBB5" s="117"/>
      <c r="RBC5" s="117"/>
      <c r="RBD5" s="117"/>
      <c r="RBE5" s="117"/>
      <c r="RBF5" s="117"/>
      <c r="RBG5" s="117"/>
      <c r="RBH5" s="117"/>
      <c r="RBI5" s="117"/>
      <c r="RBJ5" s="117"/>
      <c r="RBK5" s="117"/>
      <c r="RBL5" s="117"/>
      <c r="RBM5" s="117"/>
      <c r="RBN5" s="117"/>
      <c r="RBO5" s="117"/>
      <c r="RBP5" s="117"/>
      <c r="RBQ5" s="117"/>
      <c r="RBR5" s="117"/>
      <c r="RBS5" s="117"/>
      <c r="RBT5" s="117"/>
      <c r="RBU5" s="117"/>
      <c r="RBV5" s="117"/>
      <c r="RBW5" s="117"/>
      <c r="RBX5" s="117"/>
      <c r="RBY5" s="117"/>
      <c r="RBZ5" s="117"/>
      <c r="RCA5" s="117"/>
      <c r="RCB5" s="117"/>
      <c r="RCC5" s="117"/>
      <c r="RCD5" s="117"/>
      <c r="RCE5" s="117"/>
      <c r="RCF5" s="117"/>
      <c r="RCG5" s="117"/>
      <c r="RCH5" s="117"/>
      <c r="RCI5" s="117"/>
      <c r="RCJ5" s="117"/>
      <c r="RCK5" s="117"/>
      <c r="RCL5" s="117"/>
      <c r="RCM5" s="117"/>
      <c r="RCN5" s="117"/>
      <c r="RCO5" s="117"/>
      <c r="RCP5" s="117"/>
      <c r="RCQ5" s="117"/>
      <c r="RCR5" s="117"/>
      <c r="RCS5" s="117"/>
      <c r="RCT5" s="117"/>
      <c r="RCU5" s="117"/>
      <c r="RCV5" s="117"/>
      <c r="RCW5" s="117"/>
      <c r="RCX5" s="117"/>
      <c r="RCY5" s="117"/>
      <c r="RCZ5" s="117"/>
      <c r="RDA5" s="117"/>
      <c r="RDB5" s="117"/>
      <c r="RDC5" s="117"/>
      <c r="RDD5" s="117"/>
      <c r="RDE5" s="117"/>
      <c r="RDF5" s="117"/>
      <c r="RDG5" s="117"/>
      <c r="RDH5" s="117"/>
      <c r="RDI5" s="117"/>
      <c r="RDJ5" s="117"/>
      <c r="RDK5" s="117"/>
      <c r="RDL5" s="117"/>
      <c r="RDM5" s="117"/>
      <c r="RDN5" s="117"/>
      <c r="RDO5" s="117"/>
      <c r="RDP5" s="117"/>
      <c r="RDQ5" s="117"/>
      <c r="RDR5" s="117"/>
      <c r="RDS5" s="117"/>
      <c r="RDT5" s="117"/>
      <c r="RDU5" s="117"/>
      <c r="RDV5" s="117"/>
      <c r="RDW5" s="117"/>
      <c r="RDX5" s="117"/>
      <c r="RDY5" s="117"/>
      <c r="RDZ5" s="117"/>
      <c r="REA5" s="117"/>
      <c r="REB5" s="117"/>
      <c r="REC5" s="117"/>
      <c r="RED5" s="117"/>
      <c r="REE5" s="117"/>
      <c r="REF5" s="117"/>
      <c r="REG5" s="117"/>
      <c r="REH5" s="117"/>
      <c r="REI5" s="117"/>
      <c r="REJ5" s="117"/>
      <c r="REK5" s="117"/>
      <c r="REL5" s="117"/>
      <c r="REM5" s="117"/>
      <c r="REN5" s="117"/>
      <c r="REO5" s="117"/>
      <c r="REP5" s="117"/>
      <c r="REQ5" s="117"/>
      <c r="RER5" s="117"/>
      <c r="RES5" s="117"/>
      <c r="RET5" s="117"/>
      <c r="REU5" s="117"/>
      <c r="REV5" s="117"/>
      <c r="REW5" s="117"/>
      <c r="REX5" s="117"/>
      <c r="REY5" s="117"/>
      <c r="REZ5" s="117"/>
      <c r="RFA5" s="117"/>
      <c r="RFB5" s="117"/>
      <c r="RFC5" s="117"/>
      <c r="RFD5" s="117"/>
      <c r="RFE5" s="117"/>
      <c r="RFF5" s="117"/>
      <c r="RFG5" s="117"/>
      <c r="RFH5" s="117"/>
      <c r="RFI5" s="117"/>
      <c r="RFJ5" s="117"/>
      <c r="RFK5" s="117"/>
      <c r="RFL5" s="117"/>
      <c r="RFM5" s="117"/>
      <c r="RFN5" s="117"/>
      <c r="RFO5" s="117"/>
      <c r="RFP5" s="117"/>
      <c r="RFQ5" s="117"/>
      <c r="RFR5" s="117"/>
      <c r="RFS5" s="117"/>
      <c r="RFT5" s="117"/>
      <c r="RFU5" s="117"/>
      <c r="RFV5" s="117"/>
      <c r="RFW5" s="117"/>
      <c r="RFX5" s="117"/>
      <c r="RFY5" s="117"/>
      <c r="RFZ5" s="117"/>
      <c r="RGA5" s="117"/>
      <c r="RGB5" s="117"/>
      <c r="RGC5" s="117"/>
      <c r="RGD5" s="117"/>
      <c r="RGE5" s="117"/>
      <c r="RGF5" s="117"/>
      <c r="RGG5" s="117"/>
      <c r="RGH5" s="117"/>
      <c r="RGI5" s="117"/>
      <c r="RGJ5" s="117"/>
      <c r="RGK5" s="117"/>
      <c r="RGL5" s="117"/>
      <c r="RGM5" s="117"/>
      <c r="RGN5" s="117"/>
      <c r="RGO5" s="117"/>
      <c r="RGP5" s="117"/>
      <c r="RGQ5" s="117"/>
      <c r="RGR5" s="117"/>
      <c r="RGS5" s="117"/>
      <c r="RGT5" s="117"/>
      <c r="RGU5" s="117"/>
      <c r="RGV5" s="117"/>
      <c r="RGW5" s="117"/>
      <c r="RGX5" s="117"/>
      <c r="RGY5" s="117"/>
      <c r="RGZ5" s="117"/>
      <c r="RHA5" s="117"/>
      <c r="RHB5" s="117"/>
      <c r="RHC5" s="117"/>
      <c r="RHD5" s="117"/>
      <c r="RHE5" s="117"/>
      <c r="RHF5" s="117"/>
      <c r="RHG5" s="117"/>
      <c r="RHH5" s="117"/>
      <c r="RHI5" s="117"/>
      <c r="RHJ5" s="117"/>
      <c r="RHK5" s="117"/>
      <c r="RHL5" s="117"/>
      <c r="RHM5" s="117"/>
      <c r="RHN5" s="117"/>
      <c r="RHO5" s="117"/>
      <c r="RHP5" s="117"/>
      <c r="RHQ5" s="117"/>
      <c r="RHR5" s="117"/>
      <c r="RHS5" s="117"/>
      <c r="RHT5" s="117"/>
      <c r="RHU5" s="117"/>
      <c r="RHV5" s="117"/>
      <c r="RHW5" s="117"/>
      <c r="RHX5" s="117"/>
      <c r="RHY5" s="117"/>
      <c r="RHZ5" s="117"/>
      <c r="RIA5" s="117"/>
      <c r="RIB5" s="117"/>
      <c r="RIC5" s="117"/>
      <c r="RID5" s="117"/>
      <c r="RIE5" s="117"/>
      <c r="RIF5" s="117"/>
      <c r="RIG5" s="117"/>
      <c r="RIH5" s="117"/>
      <c r="RII5" s="117"/>
      <c r="RIJ5" s="117"/>
      <c r="RIK5" s="117"/>
      <c r="RIL5" s="117"/>
      <c r="RIM5" s="117"/>
      <c r="RIN5" s="117"/>
      <c r="RIO5" s="117"/>
      <c r="RIP5" s="117"/>
      <c r="RIQ5" s="117"/>
      <c r="RIR5" s="117"/>
      <c r="RIS5" s="117"/>
      <c r="RIT5" s="117"/>
      <c r="RIU5" s="117"/>
      <c r="RIV5" s="117"/>
      <c r="RIW5" s="117"/>
      <c r="RIX5" s="117"/>
      <c r="RIY5" s="117"/>
      <c r="RIZ5" s="117"/>
      <c r="RJA5" s="117"/>
      <c r="RJB5" s="117"/>
      <c r="RJC5" s="117"/>
      <c r="RJD5" s="117"/>
      <c r="RJE5" s="117"/>
      <c r="RJF5" s="117"/>
      <c r="RJG5" s="117"/>
      <c r="RJH5" s="117"/>
      <c r="RJI5" s="117"/>
      <c r="RJJ5" s="117"/>
      <c r="RJK5" s="117"/>
      <c r="RJL5" s="117"/>
      <c r="RJM5" s="117"/>
      <c r="RJN5" s="117"/>
      <c r="RJO5" s="117"/>
      <c r="RJP5" s="117"/>
      <c r="RJQ5" s="117"/>
      <c r="RJR5" s="117"/>
      <c r="RJS5" s="117"/>
      <c r="RJT5" s="117"/>
      <c r="RJU5" s="117"/>
      <c r="RJV5" s="117"/>
      <c r="RJW5" s="117"/>
      <c r="RJX5" s="117"/>
      <c r="RJY5" s="117"/>
      <c r="RJZ5" s="117"/>
      <c r="RKA5" s="117"/>
      <c r="RKB5" s="117"/>
      <c r="RKC5" s="117"/>
      <c r="RKD5" s="117"/>
      <c r="RKE5" s="117"/>
      <c r="RKF5" s="117"/>
      <c r="RKG5" s="117"/>
      <c r="RKH5" s="117"/>
      <c r="RKI5" s="117"/>
      <c r="RKJ5" s="117"/>
      <c r="RKK5" s="117"/>
      <c r="RKL5" s="117"/>
      <c r="RKM5" s="117"/>
      <c r="RKN5" s="117"/>
      <c r="RKO5" s="117"/>
      <c r="RKP5" s="117"/>
      <c r="RKQ5" s="117"/>
      <c r="RKR5" s="117"/>
      <c r="RKS5" s="117"/>
      <c r="RKT5" s="117"/>
      <c r="RKU5" s="117"/>
      <c r="RKV5" s="117"/>
      <c r="RKW5" s="117"/>
      <c r="RKX5" s="117"/>
      <c r="RKY5" s="117"/>
      <c r="RKZ5" s="117"/>
      <c r="RLA5" s="117"/>
      <c r="RLB5" s="117"/>
      <c r="RLC5" s="117"/>
      <c r="RLD5" s="117"/>
      <c r="RLE5" s="117"/>
      <c r="RLF5" s="117"/>
      <c r="RLG5" s="117"/>
      <c r="RLH5" s="117"/>
      <c r="RLI5" s="117"/>
      <c r="RLJ5" s="117"/>
      <c r="RLK5" s="117"/>
      <c r="RLL5" s="117"/>
      <c r="RLM5" s="117"/>
      <c r="RLN5" s="117"/>
      <c r="RLO5" s="117"/>
      <c r="RLP5" s="117"/>
      <c r="RLQ5" s="117"/>
      <c r="RLR5" s="117"/>
      <c r="RLS5" s="117"/>
      <c r="RLT5" s="117"/>
      <c r="RLU5" s="117"/>
      <c r="RLV5" s="117"/>
      <c r="RLW5" s="117"/>
      <c r="RLX5" s="117"/>
      <c r="RLY5" s="117"/>
      <c r="RLZ5" s="117"/>
      <c r="RMA5" s="117"/>
      <c r="RMB5" s="117"/>
      <c r="RMC5" s="117"/>
      <c r="RMD5" s="117"/>
      <c r="RME5" s="117"/>
      <c r="RMF5" s="117"/>
      <c r="RMG5" s="117"/>
      <c r="RMH5" s="117"/>
      <c r="RMI5" s="117"/>
      <c r="RMJ5" s="117"/>
      <c r="RMK5" s="117"/>
      <c r="RML5" s="117"/>
      <c r="RMM5" s="117"/>
      <c r="RMN5" s="117"/>
      <c r="RMO5" s="117"/>
      <c r="RMP5" s="117"/>
      <c r="RMQ5" s="117"/>
      <c r="RMR5" s="117"/>
      <c r="RMS5" s="117"/>
      <c r="RMT5" s="117"/>
      <c r="RMU5" s="117"/>
      <c r="RMV5" s="117"/>
      <c r="RMW5" s="117"/>
      <c r="RMX5" s="117"/>
      <c r="RMY5" s="117"/>
      <c r="RMZ5" s="117"/>
      <c r="RNA5" s="117"/>
      <c r="RNB5" s="117"/>
      <c r="RNC5" s="117"/>
      <c r="RND5" s="117"/>
      <c r="RNE5" s="117"/>
      <c r="RNF5" s="117"/>
      <c r="RNG5" s="117"/>
      <c r="RNH5" s="117"/>
      <c r="RNI5" s="117"/>
      <c r="RNJ5" s="117"/>
      <c r="RNK5" s="117"/>
      <c r="RNL5" s="117"/>
      <c r="RNM5" s="117"/>
      <c r="RNN5" s="117"/>
      <c r="RNO5" s="117"/>
      <c r="RNP5" s="117"/>
      <c r="RNQ5" s="117"/>
      <c r="RNR5" s="117"/>
      <c r="RNS5" s="117"/>
      <c r="RNT5" s="117"/>
      <c r="RNU5" s="117"/>
      <c r="RNV5" s="117"/>
      <c r="RNW5" s="117"/>
      <c r="RNX5" s="117"/>
      <c r="RNY5" s="117"/>
      <c r="RNZ5" s="117"/>
      <c r="ROA5" s="117"/>
      <c r="ROB5" s="117"/>
      <c r="ROC5" s="117"/>
      <c r="ROD5" s="117"/>
      <c r="ROE5" s="117"/>
      <c r="ROF5" s="117"/>
      <c r="ROG5" s="117"/>
      <c r="ROH5" s="117"/>
      <c r="ROI5" s="117"/>
      <c r="ROJ5" s="117"/>
      <c r="ROK5" s="117"/>
      <c r="ROL5" s="117"/>
      <c r="ROM5" s="117"/>
      <c r="RON5" s="117"/>
      <c r="ROO5" s="117"/>
      <c r="ROP5" s="117"/>
      <c r="ROQ5" s="117"/>
      <c r="ROR5" s="117"/>
      <c r="ROS5" s="117"/>
      <c r="ROT5" s="117"/>
      <c r="ROU5" s="117"/>
      <c r="ROV5" s="117"/>
      <c r="ROW5" s="117"/>
      <c r="ROX5" s="117"/>
      <c r="ROY5" s="117"/>
      <c r="ROZ5" s="117"/>
      <c r="RPA5" s="117"/>
      <c r="RPB5" s="117"/>
      <c r="RPC5" s="117"/>
      <c r="RPD5" s="117"/>
      <c r="RPE5" s="117"/>
      <c r="RPF5" s="117"/>
      <c r="RPG5" s="117"/>
      <c r="RPH5" s="117"/>
      <c r="RPI5" s="117"/>
      <c r="RPJ5" s="117"/>
      <c r="RPK5" s="117"/>
      <c r="RPL5" s="117"/>
      <c r="RPM5" s="117"/>
      <c r="RPN5" s="117"/>
      <c r="RPO5" s="117"/>
      <c r="RPP5" s="117"/>
      <c r="RPQ5" s="117"/>
      <c r="RPR5" s="117"/>
      <c r="RPS5" s="117"/>
      <c r="RPT5" s="117"/>
      <c r="RPU5" s="117"/>
      <c r="RPV5" s="117"/>
      <c r="RPW5" s="117"/>
      <c r="RPX5" s="117"/>
      <c r="RPY5" s="117"/>
      <c r="RPZ5" s="117"/>
      <c r="RQA5" s="117"/>
      <c r="RQB5" s="117"/>
      <c r="RQC5" s="117"/>
      <c r="RQD5" s="117"/>
      <c r="RQE5" s="117"/>
      <c r="RQF5" s="117"/>
      <c r="RQG5" s="117"/>
      <c r="RQH5" s="117"/>
      <c r="RQI5" s="117"/>
      <c r="RQJ5" s="117"/>
      <c r="RQK5" s="117"/>
      <c r="RQL5" s="117"/>
      <c r="RQM5" s="117"/>
      <c r="RQN5" s="117"/>
      <c r="RQO5" s="117"/>
      <c r="RQP5" s="117"/>
      <c r="RQQ5" s="117"/>
      <c r="RQR5" s="117"/>
      <c r="RQS5" s="117"/>
      <c r="RQT5" s="117"/>
      <c r="RQU5" s="117"/>
      <c r="RQV5" s="117"/>
      <c r="RQW5" s="117"/>
      <c r="RQX5" s="117"/>
      <c r="RQY5" s="117"/>
      <c r="RQZ5" s="117"/>
      <c r="RRA5" s="117"/>
      <c r="RRB5" s="117"/>
      <c r="RRC5" s="117"/>
      <c r="RRD5" s="117"/>
      <c r="RRE5" s="117"/>
      <c r="RRF5" s="117"/>
      <c r="RRG5" s="117"/>
      <c r="RRH5" s="117"/>
      <c r="RRI5" s="117"/>
      <c r="RRJ5" s="117"/>
      <c r="RRK5" s="117"/>
      <c r="RRL5" s="117"/>
      <c r="RRM5" s="117"/>
      <c r="RRN5" s="117"/>
      <c r="RRO5" s="117"/>
      <c r="RRP5" s="117"/>
      <c r="RRQ5" s="117"/>
      <c r="RRR5" s="117"/>
      <c r="RRS5" s="117"/>
      <c r="RRT5" s="117"/>
      <c r="RRU5" s="117"/>
      <c r="RRV5" s="117"/>
      <c r="RRW5" s="117"/>
      <c r="RRX5" s="117"/>
      <c r="RRY5" s="117"/>
      <c r="RRZ5" s="117"/>
      <c r="RSA5" s="117"/>
      <c r="RSB5" s="117"/>
      <c r="RSC5" s="117"/>
      <c r="RSD5" s="117"/>
      <c r="RSE5" s="117"/>
      <c r="RSF5" s="117"/>
      <c r="RSG5" s="117"/>
      <c r="RSH5" s="117"/>
      <c r="RSI5" s="117"/>
      <c r="RSJ5" s="117"/>
      <c r="RSK5" s="117"/>
      <c r="RSL5" s="117"/>
      <c r="RSM5" s="117"/>
      <c r="RSN5" s="117"/>
      <c r="RSO5" s="117"/>
      <c r="RSP5" s="117"/>
      <c r="RSQ5" s="117"/>
      <c r="RSR5" s="117"/>
      <c r="RSS5" s="117"/>
      <c r="RST5" s="117"/>
      <c r="RSU5" s="117"/>
      <c r="RSV5" s="117"/>
      <c r="RSW5" s="117"/>
      <c r="RSX5" s="117"/>
      <c r="RSY5" s="117"/>
      <c r="RSZ5" s="117"/>
      <c r="RTA5" s="117"/>
      <c r="RTB5" s="117"/>
      <c r="RTC5" s="117"/>
      <c r="RTD5" s="117"/>
      <c r="RTE5" s="117"/>
      <c r="RTF5" s="117"/>
      <c r="RTG5" s="117"/>
      <c r="RTH5" s="117"/>
      <c r="RTI5" s="117"/>
      <c r="RTJ5" s="117"/>
      <c r="RTK5" s="117"/>
      <c r="RTL5" s="117"/>
      <c r="RTM5" s="117"/>
      <c r="RTN5" s="117"/>
      <c r="RTO5" s="117"/>
      <c r="RTP5" s="117"/>
      <c r="RTQ5" s="117"/>
      <c r="RTR5" s="117"/>
      <c r="RTS5" s="117"/>
      <c r="RTT5" s="117"/>
      <c r="RTU5" s="117"/>
      <c r="RTV5" s="117"/>
      <c r="RTW5" s="117"/>
      <c r="RTX5" s="117"/>
      <c r="RTY5" s="117"/>
      <c r="RTZ5" s="117"/>
      <c r="RUA5" s="117"/>
      <c r="RUB5" s="117"/>
      <c r="RUC5" s="117"/>
      <c r="RUD5" s="117"/>
      <c r="RUE5" s="117"/>
      <c r="RUF5" s="117"/>
      <c r="RUG5" s="117"/>
      <c r="RUH5" s="117"/>
      <c r="RUI5" s="117"/>
      <c r="RUJ5" s="117"/>
      <c r="RUK5" s="117"/>
      <c r="RUL5" s="117"/>
      <c r="RUM5" s="117"/>
      <c r="RUN5" s="117"/>
      <c r="RUO5" s="117"/>
      <c r="RUP5" s="117"/>
      <c r="RUQ5" s="117"/>
      <c r="RUR5" s="117"/>
      <c r="RUS5" s="117"/>
      <c r="RUT5" s="117"/>
      <c r="RUU5" s="117"/>
      <c r="RUV5" s="117"/>
      <c r="RUW5" s="117"/>
      <c r="RUX5" s="117"/>
      <c r="RUY5" s="117"/>
      <c r="RUZ5" s="117"/>
      <c r="RVA5" s="117"/>
      <c r="RVB5" s="117"/>
      <c r="RVC5" s="117"/>
      <c r="RVD5" s="117"/>
      <c r="RVE5" s="117"/>
      <c r="RVF5" s="117"/>
      <c r="RVG5" s="117"/>
      <c r="RVH5" s="117"/>
      <c r="RVI5" s="117"/>
      <c r="RVJ5" s="117"/>
      <c r="RVK5" s="117"/>
      <c r="RVL5" s="117"/>
      <c r="RVM5" s="117"/>
      <c r="RVN5" s="117"/>
      <c r="RVO5" s="117"/>
      <c r="RVP5" s="117"/>
      <c r="RVQ5" s="117"/>
      <c r="RVR5" s="117"/>
      <c r="RVS5" s="117"/>
      <c r="RVT5" s="117"/>
      <c r="RVU5" s="117"/>
      <c r="RVV5" s="117"/>
      <c r="RVW5" s="117"/>
      <c r="RVX5" s="117"/>
      <c r="RVY5" s="117"/>
      <c r="RVZ5" s="117"/>
      <c r="RWA5" s="117"/>
      <c r="RWB5" s="117"/>
      <c r="RWC5" s="117"/>
      <c r="RWD5" s="117"/>
      <c r="RWE5" s="117"/>
      <c r="RWF5" s="117"/>
      <c r="RWG5" s="117"/>
      <c r="RWH5" s="117"/>
      <c r="RWI5" s="117"/>
      <c r="RWJ5" s="117"/>
      <c r="RWK5" s="117"/>
      <c r="RWL5" s="117"/>
      <c r="RWM5" s="117"/>
      <c r="RWN5" s="117"/>
      <c r="RWO5" s="117"/>
      <c r="RWP5" s="117"/>
      <c r="RWQ5" s="117"/>
      <c r="RWR5" s="117"/>
      <c r="RWS5" s="117"/>
      <c r="RWT5" s="117"/>
      <c r="RWU5" s="117"/>
      <c r="RWV5" s="117"/>
      <c r="RWW5" s="117"/>
      <c r="RWX5" s="117"/>
      <c r="RWY5" s="117"/>
      <c r="RWZ5" s="117"/>
      <c r="RXA5" s="117"/>
      <c r="RXB5" s="117"/>
      <c r="RXC5" s="117"/>
      <c r="RXD5" s="117"/>
      <c r="RXE5" s="117"/>
      <c r="RXF5" s="117"/>
      <c r="RXG5" s="117"/>
      <c r="RXH5" s="117"/>
      <c r="RXI5" s="117"/>
      <c r="RXJ5" s="117"/>
      <c r="RXK5" s="117"/>
      <c r="RXL5" s="117"/>
      <c r="RXM5" s="117"/>
      <c r="RXN5" s="117"/>
      <c r="RXO5" s="117"/>
      <c r="RXP5" s="117"/>
      <c r="RXQ5" s="117"/>
      <c r="RXR5" s="117"/>
      <c r="RXS5" s="117"/>
      <c r="RXT5" s="117"/>
      <c r="RXU5" s="117"/>
      <c r="RXV5" s="117"/>
      <c r="RXW5" s="117"/>
      <c r="RXX5" s="117"/>
      <c r="RXY5" s="117"/>
      <c r="RXZ5" s="117"/>
      <c r="RYA5" s="117"/>
      <c r="RYB5" s="117"/>
      <c r="RYC5" s="117"/>
      <c r="RYD5" s="117"/>
      <c r="RYE5" s="117"/>
      <c r="RYF5" s="117"/>
      <c r="RYG5" s="117"/>
      <c r="RYH5" s="117"/>
      <c r="RYI5" s="117"/>
      <c r="RYJ5" s="117"/>
      <c r="RYK5" s="117"/>
      <c r="RYL5" s="117"/>
      <c r="RYM5" s="117"/>
      <c r="RYN5" s="117"/>
      <c r="RYO5" s="117"/>
      <c r="RYP5" s="117"/>
      <c r="RYQ5" s="117"/>
      <c r="RYR5" s="117"/>
      <c r="RYS5" s="117"/>
      <c r="RYT5" s="117"/>
      <c r="RYU5" s="117"/>
      <c r="RYV5" s="117"/>
      <c r="RYW5" s="117"/>
      <c r="RYX5" s="117"/>
      <c r="RYY5" s="117"/>
      <c r="RYZ5" s="117"/>
      <c r="RZA5" s="117"/>
      <c r="RZB5" s="117"/>
      <c r="RZC5" s="117"/>
      <c r="RZD5" s="117"/>
      <c r="RZE5" s="117"/>
      <c r="RZF5" s="117"/>
      <c r="RZG5" s="117"/>
      <c r="RZH5" s="117"/>
      <c r="RZI5" s="117"/>
      <c r="RZJ5" s="117"/>
      <c r="RZK5" s="117"/>
      <c r="RZL5" s="117"/>
      <c r="RZM5" s="117"/>
      <c r="RZN5" s="117"/>
      <c r="RZO5" s="117"/>
      <c r="RZP5" s="117"/>
      <c r="RZQ5" s="117"/>
      <c r="RZR5" s="117"/>
      <c r="RZS5" s="117"/>
      <c r="RZT5" s="117"/>
      <c r="RZU5" s="117"/>
      <c r="RZV5" s="117"/>
      <c r="RZW5" s="117"/>
      <c r="RZX5" s="117"/>
      <c r="RZY5" s="117"/>
      <c r="RZZ5" s="117"/>
      <c r="SAA5" s="117"/>
      <c r="SAB5" s="117"/>
      <c r="SAC5" s="117"/>
      <c r="SAD5" s="117"/>
      <c r="SAE5" s="117"/>
      <c r="SAF5" s="117"/>
      <c r="SAG5" s="117"/>
      <c r="SAH5" s="117"/>
      <c r="SAI5" s="117"/>
      <c r="SAJ5" s="117"/>
      <c r="SAK5" s="117"/>
      <c r="SAL5" s="117"/>
      <c r="SAM5" s="117"/>
      <c r="SAN5" s="117"/>
      <c r="SAO5" s="117"/>
      <c r="SAP5" s="117"/>
      <c r="SAQ5" s="117"/>
      <c r="SAR5" s="117"/>
      <c r="SAS5" s="117"/>
      <c r="SAT5" s="117"/>
      <c r="SAU5" s="117"/>
      <c r="SAV5" s="117"/>
      <c r="SAW5" s="117"/>
      <c r="SAX5" s="117"/>
      <c r="SAY5" s="117"/>
      <c r="SAZ5" s="117"/>
      <c r="SBA5" s="117"/>
      <c r="SBB5" s="117"/>
      <c r="SBC5" s="117"/>
      <c r="SBD5" s="117"/>
      <c r="SBE5" s="117"/>
      <c r="SBF5" s="117"/>
      <c r="SBG5" s="117"/>
      <c r="SBH5" s="117"/>
      <c r="SBI5" s="117"/>
      <c r="SBJ5" s="117"/>
      <c r="SBK5" s="117"/>
      <c r="SBL5" s="117"/>
      <c r="SBM5" s="117"/>
      <c r="SBN5" s="117"/>
      <c r="SBO5" s="117"/>
      <c r="SBP5" s="117"/>
      <c r="SBQ5" s="117"/>
      <c r="SBR5" s="117"/>
      <c r="SBS5" s="117"/>
      <c r="SBT5" s="117"/>
      <c r="SBU5" s="117"/>
      <c r="SBV5" s="117"/>
      <c r="SBW5" s="117"/>
      <c r="SBX5" s="117"/>
      <c r="SBY5" s="117"/>
      <c r="SBZ5" s="117"/>
      <c r="SCA5" s="117"/>
      <c r="SCB5" s="117"/>
      <c r="SCC5" s="117"/>
      <c r="SCD5" s="117"/>
      <c r="SCE5" s="117"/>
      <c r="SCF5" s="117"/>
      <c r="SCG5" s="117"/>
      <c r="SCH5" s="117"/>
      <c r="SCI5" s="117"/>
      <c r="SCJ5" s="117"/>
      <c r="SCK5" s="117"/>
      <c r="SCL5" s="117"/>
      <c r="SCM5" s="117"/>
      <c r="SCN5" s="117"/>
      <c r="SCO5" s="117"/>
      <c r="SCP5" s="117"/>
      <c r="SCQ5" s="117"/>
      <c r="SCR5" s="117"/>
      <c r="SCS5" s="117"/>
      <c r="SCT5" s="117"/>
      <c r="SCU5" s="117"/>
      <c r="SCV5" s="117"/>
      <c r="SCW5" s="117"/>
      <c r="SCX5" s="117"/>
      <c r="SCY5" s="117"/>
      <c r="SCZ5" s="117"/>
      <c r="SDA5" s="117"/>
      <c r="SDB5" s="117"/>
      <c r="SDC5" s="117"/>
      <c r="SDD5" s="117"/>
      <c r="SDE5" s="117"/>
      <c r="SDF5" s="117"/>
      <c r="SDG5" s="117"/>
      <c r="SDH5" s="117"/>
      <c r="SDI5" s="117"/>
      <c r="SDJ5" s="117"/>
      <c r="SDK5" s="117"/>
      <c r="SDL5" s="117"/>
      <c r="SDM5" s="117"/>
      <c r="SDN5" s="117"/>
      <c r="SDO5" s="117"/>
      <c r="SDP5" s="117"/>
      <c r="SDQ5" s="117"/>
      <c r="SDR5" s="117"/>
      <c r="SDS5" s="117"/>
      <c r="SDT5" s="117"/>
      <c r="SDU5" s="117"/>
      <c r="SDV5" s="117"/>
      <c r="SDW5" s="117"/>
      <c r="SDX5" s="117"/>
      <c r="SDY5" s="117"/>
      <c r="SDZ5" s="117"/>
      <c r="SEA5" s="117"/>
      <c r="SEB5" s="117"/>
      <c r="SEC5" s="117"/>
      <c r="SED5" s="117"/>
      <c r="SEE5" s="117"/>
      <c r="SEF5" s="117"/>
      <c r="SEG5" s="117"/>
      <c r="SEH5" s="117"/>
      <c r="SEI5" s="117"/>
      <c r="SEJ5" s="117"/>
      <c r="SEK5" s="117"/>
      <c r="SEL5" s="117"/>
      <c r="SEM5" s="117"/>
      <c r="SEN5" s="117"/>
      <c r="SEO5" s="117"/>
      <c r="SEP5" s="117"/>
      <c r="SEQ5" s="117"/>
      <c r="SER5" s="117"/>
      <c r="SES5" s="117"/>
      <c r="SET5" s="117"/>
      <c r="SEU5" s="117"/>
      <c r="SEV5" s="117"/>
      <c r="SEW5" s="117"/>
      <c r="SEX5" s="117"/>
      <c r="SEY5" s="117"/>
      <c r="SEZ5" s="117"/>
      <c r="SFA5" s="117"/>
      <c r="SFB5" s="117"/>
      <c r="SFC5" s="117"/>
      <c r="SFD5" s="117"/>
      <c r="SFE5" s="117"/>
      <c r="SFF5" s="117"/>
      <c r="SFG5" s="117"/>
      <c r="SFH5" s="117"/>
      <c r="SFI5" s="117"/>
      <c r="SFJ5" s="117"/>
      <c r="SFK5" s="117"/>
      <c r="SFL5" s="117"/>
      <c r="SFM5" s="117"/>
      <c r="SFN5" s="117"/>
      <c r="SFO5" s="117"/>
      <c r="SFP5" s="117"/>
      <c r="SFQ5" s="117"/>
      <c r="SFR5" s="117"/>
      <c r="SFS5" s="117"/>
      <c r="SFT5" s="117"/>
      <c r="SFU5" s="117"/>
      <c r="SFV5" s="117"/>
      <c r="SFW5" s="117"/>
      <c r="SFX5" s="117"/>
      <c r="SFY5" s="117"/>
      <c r="SFZ5" s="117"/>
      <c r="SGA5" s="117"/>
      <c r="SGB5" s="117"/>
      <c r="SGC5" s="117"/>
      <c r="SGD5" s="117"/>
      <c r="SGE5" s="117"/>
      <c r="SGF5" s="117"/>
      <c r="SGG5" s="117"/>
      <c r="SGH5" s="117"/>
      <c r="SGI5" s="117"/>
      <c r="SGJ5" s="117"/>
      <c r="SGK5" s="117"/>
      <c r="SGL5" s="117"/>
      <c r="SGM5" s="117"/>
      <c r="SGN5" s="117"/>
      <c r="SGO5" s="117"/>
      <c r="SGP5" s="117"/>
      <c r="SGQ5" s="117"/>
      <c r="SGR5" s="117"/>
      <c r="SGS5" s="117"/>
      <c r="SGT5" s="117"/>
      <c r="SGU5" s="117"/>
      <c r="SGV5" s="117"/>
      <c r="SGW5" s="117"/>
      <c r="SGX5" s="117"/>
      <c r="SGY5" s="117"/>
      <c r="SGZ5" s="117"/>
      <c r="SHA5" s="117"/>
      <c r="SHB5" s="117"/>
      <c r="SHC5" s="117"/>
      <c r="SHD5" s="117"/>
      <c r="SHE5" s="117"/>
      <c r="SHF5" s="117"/>
      <c r="SHG5" s="117"/>
      <c r="SHH5" s="117"/>
      <c r="SHI5" s="117"/>
      <c r="SHJ5" s="117"/>
      <c r="SHK5" s="117"/>
      <c r="SHL5" s="117"/>
      <c r="SHM5" s="117"/>
      <c r="SHN5" s="117"/>
      <c r="SHO5" s="117"/>
      <c r="SHP5" s="117"/>
      <c r="SHQ5" s="117"/>
      <c r="SHR5" s="117"/>
      <c r="SHS5" s="117"/>
      <c r="SHT5" s="117"/>
      <c r="SHU5" s="117"/>
      <c r="SHV5" s="117"/>
      <c r="SHW5" s="117"/>
      <c r="SHX5" s="117"/>
      <c r="SHY5" s="117"/>
      <c r="SHZ5" s="117"/>
      <c r="SIA5" s="117"/>
      <c r="SIB5" s="117"/>
      <c r="SIC5" s="117"/>
      <c r="SID5" s="117"/>
      <c r="SIE5" s="117"/>
      <c r="SIF5" s="117"/>
      <c r="SIG5" s="117"/>
      <c r="SIH5" s="117"/>
      <c r="SII5" s="117"/>
      <c r="SIJ5" s="117"/>
      <c r="SIK5" s="117"/>
      <c r="SIL5" s="117"/>
      <c r="SIM5" s="117"/>
      <c r="SIN5" s="117"/>
      <c r="SIO5" s="117"/>
      <c r="SIP5" s="117"/>
      <c r="SIQ5" s="117"/>
      <c r="SIR5" s="117"/>
      <c r="SIS5" s="117"/>
      <c r="SIT5" s="117"/>
      <c r="SIU5" s="117"/>
      <c r="SIV5" s="117"/>
      <c r="SIW5" s="117"/>
      <c r="SIX5" s="117"/>
      <c r="SIY5" s="117"/>
      <c r="SIZ5" s="117"/>
      <c r="SJA5" s="117"/>
      <c r="SJB5" s="117"/>
      <c r="SJC5" s="117"/>
      <c r="SJD5" s="117"/>
      <c r="SJE5" s="117"/>
      <c r="SJF5" s="117"/>
      <c r="SJG5" s="117"/>
      <c r="SJH5" s="117"/>
      <c r="SJI5" s="117"/>
      <c r="SJJ5" s="117"/>
      <c r="SJK5" s="117"/>
      <c r="SJL5" s="117"/>
      <c r="SJM5" s="117"/>
      <c r="SJN5" s="117"/>
      <c r="SJO5" s="117"/>
      <c r="SJP5" s="117"/>
      <c r="SJQ5" s="117"/>
      <c r="SJR5" s="117"/>
      <c r="SJS5" s="117"/>
      <c r="SJT5" s="117"/>
      <c r="SJU5" s="117"/>
      <c r="SJV5" s="117"/>
      <c r="SJW5" s="117"/>
      <c r="SJX5" s="117"/>
      <c r="SJY5" s="117"/>
      <c r="SJZ5" s="117"/>
      <c r="SKA5" s="117"/>
      <c r="SKB5" s="117"/>
      <c r="SKC5" s="117"/>
      <c r="SKD5" s="117"/>
      <c r="SKE5" s="117"/>
      <c r="SKF5" s="117"/>
      <c r="SKG5" s="117"/>
      <c r="SKH5" s="117"/>
      <c r="SKI5" s="117"/>
      <c r="SKJ5" s="117"/>
      <c r="SKK5" s="117"/>
      <c r="SKL5" s="117"/>
      <c r="SKM5" s="117"/>
      <c r="SKN5" s="117"/>
      <c r="SKO5" s="117"/>
      <c r="SKP5" s="117"/>
      <c r="SKQ5" s="117"/>
      <c r="SKR5" s="117"/>
      <c r="SKS5" s="117"/>
      <c r="SKT5" s="117"/>
      <c r="SKU5" s="117"/>
      <c r="SKV5" s="117"/>
      <c r="SKW5" s="117"/>
      <c r="SKX5" s="117"/>
      <c r="SKY5" s="117"/>
      <c r="SKZ5" s="117"/>
      <c r="SLA5" s="117"/>
      <c r="SLB5" s="117"/>
      <c r="SLC5" s="117"/>
      <c r="SLD5" s="117"/>
      <c r="SLE5" s="117"/>
      <c r="SLF5" s="117"/>
      <c r="SLG5" s="117"/>
      <c r="SLH5" s="117"/>
      <c r="SLI5" s="117"/>
      <c r="SLJ5" s="117"/>
      <c r="SLK5" s="117"/>
      <c r="SLL5" s="117"/>
      <c r="SLM5" s="117"/>
      <c r="SLN5" s="117"/>
      <c r="SLO5" s="117"/>
      <c r="SLP5" s="117"/>
      <c r="SLQ5" s="117"/>
      <c r="SLR5" s="117"/>
      <c r="SLS5" s="117"/>
      <c r="SLT5" s="117"/>
      <c r="SLU5" s="117"/>
      <c r="SLV5" s="117"/>
      <c r="SLW5" s="117"/>
      <c r="SLX5" s="117"/>
      <c r="SLY5" s="117"/>
      <c r="SLZ5" s="117"/>
      <c r="SMA5" s="117"/>
      <c r="SMB5" s="117"/>
      <c r="SMC5" s="117"/>
      <c r="SMD5" s="117"/>
      <c r="SME5" s="117"/>
      <c r="SMF5" s="117"/>
      <c r="SMG5" s="117"/>
      <c r="SMH5" s="117"/>
      <c r="SMI5" s="117"/>
      <c r="SMJ5" s="117"/>
      <c r="SMK5" s="117"/>
      <c r="SML5" s="117"/>
      <c r="SMM5" s="117"/>
      <c r="SMN5" s="117"/>
      <c r="SMO5" s="117"/>
      <c r="SMP5" s="117"/>
      <c r="SMQ5" s="117"/>
      <c r="SMR5" s="117"/>
      <c r="SMS5" s="117"/>
      <c r="SMT5" s="117"/>
      <c r="SMU5" s="117"/>
      <c r="SMV5" s="117"/>
      <c r="SMW5" s="117"/>
      <c r="SMX5" s="117"/>
      <c r="SMY5" s="117"/>
      <c r="SMZ5" s="117"/>
      <c r="SNA5" s="117"/>
      <c r="SNB5" s="117"/>
      <c r="SNC5" s="117"/>
      <c r="SND5" s="117"/>
      <c r="SNE5" s="117"/>
      <c r="SNF5" s="117"/>
      <c r="SNG5" s="117"/>
      <c r="SNH5" s="117"/>
      <c r="SNI5" s="117"/>
      <c r="SNJ5" s="117"/>
      <c r="SNK5" s="117"/>
      <c r="SNL5" s="117"/>
      <c r="SNM5" s="117"/>
      <c r="SNN5" s="117"/>
      <c r="SNO5" s="117"/>
      <c r="SNP5" s="117"/>
      <c r="SNQ5" s="117"/>
      <c r="SNR5" s="117"/>
      <c r="SNS5" s="117"/>
      <c r="SNT5" s="117"/>
      <c r="SNU5" s="117"/>
      <c r="SNV5" s="117"/>
      <c r="SNW5" s="117"/>
      <c r="SNX5" s="117"/>
      <c r="SNY5" s="117"/>
      <c r="SNZ5" s="117"/>
      <c r="SOA5" s="117"/>
      <c r="SOB5" s="117"/>
      <c r="SOC5" s="117"/>
      <c r="SOD5" s="117"/>
      <c r="SOE5" s="117"/>
      <c r="SOF5" s="117"/>
      <c r="SOG5" s="117"/>
      <c r="SOH5" s="117"/>
      <c r="SOI5" s="117"/>
      <c r="SOJ5" s="117"/>
      <c r="SOK5" s="117"/>
      <c r="SOL5" s="117"/>
      <c r="SOM5" s="117"/>
      <c r="SON5" s="117"/>
      <c r="SOO5" s="117"/>
      <c r="SOP5" s="117"/>
      <c r="SOQ5" s="117"/>
      <c r="SOR5" s="117"/>
      <c r="SOS5" s="117"/>
      <c r="SOT5" s="117"/>
      <c r="SOU5" s="117"/>
      <c r="SOV5" s="117"/>
      <c r="SOW5" s="117"/>
      <c r="SOX5" s="117"/>
      <c r="SOY5" s="117"/>
      <c r="SOZ5" s="117"/>
      <c r="SPA5" s="117"/>
      <c r="SPB5" s="117"/>
      <c r="SPC5" s="117"/>
      <c r="SPD5" s="117"/>
      <c r="SPE5" s="117"/>
      <c r="SPF5" s="117"/>
      <c r="SPG5" s="117"/>
      <c r="SPH5" s="117"/>
      <c r="SPI5" s="117"/>
      <c r="SPJ5" s="117"/>
      <c r="SPK5" s="117"/>
      <c r="SPL5" s="117"/>
      <c r="SPM5" s="117"/>
      <c r="SPN5" s="117"/>
      <c r="SPO5" s="117"/>
      <c r="SPP5" s="117"/>
      <c r="SPQ5" s="117"/>
      <c r="SPR5" s="117"/>
      <c r="SPS5" s="117"/>
      <c r="SPT5" s="117"/>
      <c r="SPU5" s="117"/>
      <c r="SPV5" s="117"/>
      <c r="SPW5" s="117"/>
      <c r="SPX5" s="117"/>
      <c r="SPY5" s="117"/>
      <c r="SPZ5" s="117"/>
      <c r="SQA5" s="117"/>
      <c r="SQB5" s="117"/>
      <c r="SQC5" s="117"/>
      <c r="SQD5" s="117"/>
      <c r="SQE5" s="117"/>
      <c r="SQF5" s="117"/>
      <c r="SQG5" s="117"/>
      <c r="SQH5" s="117"/>
      <c r="SQI5" s="117"/>
      <c r="SQJ5" s="117"/>
      <c r="SQK5" s="117"/>
      <c r="SQL5" s="117"/>
      <c r="SQM5" s="117"/>
      <c r="SQN5" s="117"/>
      <c r="SQO5" s="117"/>
      <c r="SQP5" s="117"/>
      <c r="SQQ5" s="117"/>
      <c r="SQR5" s="117"/>
      <c r="SQS5" s="117"/>
      <c r="SQT5" s="117"/>
      <c r="SQU5" s="117"/>
      <c r="SQV5" s="117"/>
      <c r="SQW5" s="117"/>
      <c r="SQX5" s="117"/>
      <c r="SQY5" s="117"/>
      <c r="SQZ5" s="117"/>
      <c r="SRA5" s="117"/>
      <c r="SRB5" s="117"/>
      <c r="SRC5" s="117"/>
      <c r="SRD5" s="117"/>
      <c r="SRE5" s="117"/>
      <c r="SRF5" s="117"/>
      <c r="SRG5" s="117"/>
      <c r="SRH5" s="117"/>
      <c r="SRI5" s="117"/>
      <c r="SRJ5" s="117"/>
      <c r="SRK5" s="117"/>
      <c r="SRL5" s="117"/>
      <c r="SRM5" s="117"/>
      <c r="SRN5" s="117"/>
      <c r="SRO5" s="117"/>
      <c r="SRP5" s="117"/>
      <c r="SRQ5" s="117"/>
      <c r="SRR5" s="117"/>
      <c r="SRS5" s="117"/>
      <c r="SRT5" s="117"/>
      <c r="SRU5" s="117"/>
      <c r="SRV5" s="117"/>
      <c r="SRW5" s="117"/>
      <c r="SRX5" s="117"/>
      <c r="SRY5" s="117"/>
      <c r="SRZ5" s="117"/>
      <c r="SSA5" s="117"/>
      <c r="SSB5" s="117"/>
      <c r="SSC5" s="117"/>
      <c r="SSD5" s="117"/>
      <c r="SSE5" s="117"/>
      <c r="SSF5" s="117"/>
      <c r="SSG5" s="117"/>
      <c r="SSH5" s="117"/>
      <c r="SSI5" s="117"/>
      <c r="SSJ5" s="117"/>
      <c r="SSK5" s="117"/>
      <c r="SSL5" s="117"/>
      <c r="SSM5" s="117"/>
      <c r="SSN5" s="117"/>
      <c r="SSO5" s="117"/>
      <c r="SSP5" s="117"/>
      <c r="SSQ5" s="117"/>
      <c r="SSR5" s="117"/>
      <c r="SSS5" s="117"/>
      <c r="SST5" s="117"/>
      <c r="SSU5" s="117"/>
      <c r="SSV5" s="117"/>
      <c r="SSW5" s="117"/>
      <c r="SSX5" s="117"/>
      <c r="SSY5" s="117"/>
      <c r="SSZ5" s="117"/>
      <c r="STA5" s="117"/>
      <c r="STB5" s="117"/>
      <c r="STC5" s="117"/>
      <c r="STD5" s="117"/>
      <c r="STE5" s="117"/>
      <c r="STF5" s="117"/>
      <c r="STG5" s="117"/>
      <c r="STH5" s="117"/>
      <c r="STI5" s="117"/>
      <c r="STJ5" s="117"/>
      <c r="STK5" s="117"/>
      <c r="STL5" s="117"/>
      <c r="STM5" s="117"/>
      <c r="STN5" s="117"/>
      <c r="STO5" s="117"/>
      <c r="STP5" s="117"/>
      <c r="STQ5" s="117"/>
      <c r="STR5" s="117"/>
      <c r="STS5" s="117"/>
      <c r="STT5" s="117"/>
      <c r="STU5" s="117"/>
      <c r="STV5" s="117"/>
      <c r="STW5" s="117"/>
      <c r="STX5" s="117"/>
      <c r="STY5" s="117"/>
      <c r="STZ5" s="117"/>
      <c r="SUA5" s="117"/>
      <c r="SUB5" s="117"/>
      <c r="SUC5" s="117"/>
      <c r="SUD5" s="117"/>
      <c r="SUE5" s="117"/>
      <c r="SUF5" s="117"/>
      <c r="SUG5" s="117"/>
      <c r="SUH5" s="117"/>
      <c r="SUI5" s="117"/>
      <c r="SUJ5" s="117"/>
      <c r="SUK5" s="117"/>
      <c r="SUL5" s="117"/>
      <c r="SUM5" s="117"/>
      <c r="SUN5" s="117"/>
      <c r="SUO5" s="117"/>
      <c r="SUP5" s="117"/>
      <c r="SUQ5" s="117"/>
      <c r="SUR5" s="117"/>
      <c r="SUS5" s="117"/>
      <c r="SUT5" s="117"/>
      <c r="SUU5" s="117"/>
      <c r="SUV5" s="117"/>
      <c r="SUW5" s="117"/>
      <c r="SUX5" s="117"/>
      <c r="SUY5" s="117"/>
      <c r="SUZ5" s="117"/>
      <c r="SVA5" s="117"/>
      <c r="SVB5" s="117"/>
      <c r="SVC5" s="117"/>
      <c r="SVD5" s="117"/>
      <c r="SVE5" s="117"/>
      <c r="SVF5" s="117"/>
      <c r="SVG5" s="117"/>
      <c r="SVH5" s="117"/>
      <c r="SVI5" s="117"/>
      <c r="SVJ5" s="117"/>
      <c r="SVK5" s="117"/>
      <c r="SVL5" s="117"/>
      <c r="SVM5" s="117"/>
      <c r="SVN5" s="117"/>
      <c r="SVO5" s="117"/>
      <c r="SVP5" s="117"/>
      <c r="SVQ5" s="117"/>
      <c r="SVR5" s="117"/>
      <c r="SVS5" s="117"/>
      <c r="SVT5" s="117"/>
      <c r="SVU5" s="117"/>
      <c r="SVV5" s="117"/>
      <c r="SVW5" s="117"/>
      <c r="SVX5" s="117"/>
      <c r="SVY5" s="117"/>
      <c r="SVZ5" s="117"/>
      <c r="SWA5" s="117"/>
      <c r="SWB5" s="117"/>
      <c r="SWC5" s="117"/>
      <c r="SWD5" s="117"/>
      <c r="SWE5" s="117"/>
      <c r="SWF5" s="117"/>
      <c r="SWG5" s="117"/>
      <c r="SWH5" s="117"/>
      <c r="SWI5" s="117"/>
      <c r="SWJ5" s="117"/>
      <c r="SWK5" s="117"/>
      <c r="SWL5" s="117"/>
      <c r="SWM5" s="117"/>
      <c r="SWN5" s="117"/>
      <c r="SWO5" s="117"/>
      <c r="SWP5" s="117"/>
      <c r="SWQ5" s="117"/>
      <c r="SWR5" s="117"/>
      <c r="SWS5" s="117"/>
      <c r="SWT5" s="117"/>
      <c r="SWU5" s="117"/>
      <c r="SWV5" s="117"/>
      <c r="SWW5" s="117"/>
      <c r="SWX5" s="117"/>
      <c r="SWY5" s="117"/>
      <c r="SWZ5" s="117"/>
      <c r="SXA5" s="117"/>
      <c r="SXB5" s="117"/>
      <c r="SXC5" s="117"/>
      <c r="SXD5" s="117"/>
      <c r="SXE5" s="117"/>
      <c r="SXF5" s="117"/>
      <c r="SXG5" s="117"/>
      <c r="SXH5" s="117"/>
      <c r="SXI5" s="117"/>
      <c r="SXJ5" s="117"/>
      <c r="SXK5" s="117"/>
      <c r="SXL5" s="117"/>
      <c r="SXM5" s="117"/>
      <c r="SXN5" s="117"/>
      <c r="SXO5" s="117"/>
      <c r="SXP5" s="117"/>
      <c r="SXQ5" s="117"/>
      <c r="SXR5" s="117"/>
      <c r="SXS5" s="117"/>
      <c r="SXT5" s="117"/>
      <c r="SXU5" s="117"/>
      <c r="SXV5" s="117"/>
      <c r="SXW5" s="117"/>
      <c r="SXX5" s="117"/>
      <c r="SXY5" s="117"/>
      <c r="SXZ5" s="117"/>
      <c r="SYA5" s="117"/>
      <c r="SYB5" s="117"/>
      <c r="SYC5" s="117"/>
      <c r="SYD5" s="117"/>
      <c r="SYE5" s="117"/>
      <c r="SYF5" s="117"/>
      <c r="SYG5" s="117"/>
      <c r="SYH5" s="117"/>
      <c r="SYI5" s="117"/>
      <c r="SYJ5" s="117"/>
      <c r="SYK5" s="117"/>
      <c r="SYL5" s="117"/>
      <c r="SYM5" s="117"/>
      <c r="SYN5" s="117"/>
      <c r="SYO5" s="117"/>
      <c r="SYP5" s="117"/>
      <c r="SYQ5" s="117"/>
      <c r="SYR5" s="117"/>
      <c r="SYS5" s="117"/>
      <c r="SYT5" s="117"/>
      <c r="SYU5" s="117"/>
      <c r="SYV5" s="117"/>
      <c r="SYW5" s="117"/>
      <c r="SYX5" s="117"/>
      <c r="SYY5" s="117"/>
      <c r="SYZ5" s="117"/>
      <c r="SZA5" s="117"/>
      <c r="SZB5" s="117"/>
      <c r="SZC5" s="117"/>
      <c r="SZD5" s="117"/>
      <c r="SZE5" s="117"/>
      <c r="SZF5" s="117"/>
      <c r="SZG5" s="117"/>
      <c r="SZH5" s="117"/>
      <c r="SZI5" s="117"/>
      <c r="SZJ5" s="117"/>
      <c r="SZK5" s="117"/>
      <c r="SZL5" s="117"/>
      <c r="SZM5" s="117"/>
      <c r="SZN5" s="117"/>
      <c r="SZO5" s="117"/>
      <c r="SZP5" s="117"/>
      <c r="SZQ5" s="117"/>
      <c r="SZR5" s="117"/>
      <c r="SZS5" s="117"/>
      <c r="SZT5" s="117"/>
      <c r="SZU5" s="117"/>
      <c r="SZV5" s="117"/>
      <c r="SZW5" s="117"/>
      <c r="SZX5" s="117"/>
      <c r="SZY5" s="117"/>
      <c r="SZZ5" s="117"/>
      <c r="TAA5" s="117"/>
      <c r="TAB5" s="117"/>
      <c r="TAC5" s="117"/>
      <c r="TAD5" s="117"/>
      <c r="TAE5" s="117"/>
      <c r="TAF5" s="117"/>
      <c r="TAG5" s="117"/>
      <c r="TAH5" s="117"/>
      <c r="TAI5" s="117"/>
      <c r="TAJ5" s="117"/>
      <c r="TAK5" s="117"/>
      <c r="TAL5" s="117"/>
      <c r="TAM5" s="117"/>
      <c r="TAN5" s="117"/>
      <c r="TAO5" s="117"/>
      <c r="TAP5" s="117"/>
      <c r="TAQ5" s="117"/>
      <c r="TAR5" s="117"/>
      <c r="TAS5" s="117"/>
      <c r="TAT5" s="117"/>
      <c r="TAU5" s="117"/>
      <c r="TAV5" s="117"/>
      <c r="TAW5" s="117"/>
      <c r="TAX5" s="117"/>
      <c r="TAY5" s="117"/>
      <c r="TAZ5" s="117"/>
      <c r="TBA5" s="117"/>
      <c r="TBB5" s="117"/>
      <c r="TBC5" s="117"/>
      <c r="TBD5" s="117"/>
      <c r="TBE5" s="117"/>
      <c r="TBF5" s="117"/>
      <c r="TBG5" s="117"/>
      <c r="TBH5" s="117"/>
      <c r="TBI5" s="117"/>
      <c r="TBJ5" s="117"/>
      <c r="TBK5" s="117"/>
      <c r="TBL5" s="117"/>
      <c r="TBM5" s="117"/>
      <c r="TBN5" s="117"/>
      <c r="TBO5" s="117"/>
      <c r="TBP5" s="117"/>
      <c r="TBQ5" s="117"/>
      <c r="TBR5" s="117"/>
      <c r="TBS5" s="117"/>
      <c r="TBT5" s="117"/>
      <c r="TBU5" s="117"/>
      <c r="TBV5" s="117"/>
      <c r="TBW5" s="117"/>
      <c r="TBX5" s="117"/>
      <c r="TBY5" s="117"/>
      <c r="TBZ5" s="117"/>
      <c r="TCA5" s="117"/>
      <c r="TCB5" s="117"/>
      <c r="TCC5" s="117"/>
      <c r="TCD5" s="117"/>
      <c r="TCE5" s="117"/>
      <c r="TCF5" s="117"/>
      <c r="TCG5" s="117"/>
      <c r="TCH5" s="117"/>
      <c r="TCI5" s="117"/>
      <c r="TCJ5" s="117"/>
      <c r="TCK5" s="117"/>
      <c r="TCL5" s="117"/>
      <c r="TCM5" s="117"/>
      <c r="TCN5" s="117"/>
      <c r="TCO5" s="117"/>
      <c r="TCP5" s="117"/>
      <c r="TCQ5" s="117"/>
      <c r="TCR5" s="117"/>
      <c r="TCS5" s="117"/>
      <c r="TCT5" s="117"/>
      <c r="TCU5" s="117"/>
      <c r="TCV5" s="117"/>
      <c r="TCW5" s="117"/>
      <c r="TCX5" s="117"/>
      <c r="TCY5" s="117"/>
      <c r="TCZ5" s="117"/>
      <c r="TDA5" s="117"/>
      <c r="TDB5" s="117"/>
      <c r="TDC5" s="117"/>
      <c r="TDD5" s="117"/>
      <c r="TDE5" s="117"/>
      <c r="TDF5" s="117"/>
      <c r="TDG5" s="117"/>
      <c r="TDH5" s="117"/>
      <c r="TDI5" s="117"/>
      <c r="TDJ5" s="117"/>
      <c r="TDK5" s="117"/>
      <c r="TDL5" s="117"/>
      <c r="TDM5" s="117"/>
      <c r="TDN5" s="117"/>
      <c r="TDO5" s="117"/>
      <c r="TDP5" s="117"/>
      <c r="TDQ5" s="117"/>
      <c r="TDR5" s="117"/>
      <c r="TDS5" s="117"/>
      <c r="TDT5" s="117"/>
      <c r="TDU5" s="117"/>
      <c r="TDV5" s="117"/>
      <c r="TDW5" s="117"/>
      <c r="TDX5" s="117"/>
      <c r="TDY5" s="117"/>
      <c r="TDZ5" s="117"/>
      <c r="TEA5" s="117"/>
      <c r="TEB5" s="117"/>
      <c r="TEC5" s="117"/>
      <c r="TED5" s="117"/>
      <c r="TEE5" s="117"/>
      <c r="TEF5" s="117"/>
      <c r="TEG5" s="117"/>
      <c r="TEH5" s="117"/>
      <c r="TEI5" s="117"/>
      <c r="TEJ5" s="117"/>
      <c r="TEK5" s="117"/>
      <c r="TEL5" s="117"/>
      <c r="TEM5" s="117"/>
      <c r="TEN5" s="117"/>
      <c r="TEO5" s="117"/>
      <c r="TEP5" s="117"/>
      <c r="TEQ5" s="117"/>
      <c r="TER5" s="117"/>
      <c r="TES5" s="117"/>
      <c r="TET5" s="117"/>
      <c r="TEU5" s="117"/>
      <c r="TEV5" s="117"/>
      <c r="TEW5" s="117"/>
      <c r="TEX5" s="117"/>
      <c r="TEY5" s="117"/>
      <c r="TEZ5" s="117"/>
      <c r="TFA5" s="117"/>
      <c r="TFB5" s="117"/>
      <c r="TFC5" s="117"/>
      <c r="TFD5" s="117"/>
      <c r="TFE5" s="117"/>
      <c r="TFF5" s="117"/>
      <c r="TFG5" s="117"/>
      <c r="TFH5" s="117"/>
      <c r="TFI5" s="117"/>
      <c r="TFJ5" s="117"/>
      <c r="TFK5" s="117"/>
      <c r="TFL5" s="117"/>
      <c r="TFM5" s="117"/>
      <c r="TFN5" s="117"/>
      <c r="TFO5" s="117"/>
      <c r="TFP5" s="117"/>
      <c r="TFQ5" s="117"/>
      <c r="TFR5" s="117"/>
      <c r="TFS5" s="117"/>
      <c r="TFT5" s="117"/>
      <c r="TFU5" s="117"/>
      <c r="TFV5" s="117"/>
      <c r="TFW5" s="117"/>
      <c r="TFX5" s="117"/>
      <c r="TFY5" s="117"/>
      <c r="TFZ5" s="117"/>
      <c r="TGA5" s="117"/>
      <c r="TGB5" s="117"/>
      <c r="TGC5" s="117"/>
      <c r="TGD5" s="117"/>
      <c r="TGE5" s="117"/>
      <c r="TGF5" s="117"/>
      <c r="TGG5" s="117"/>
      <c r="TGH5" s="117"/>
      <c r="TGI5" s="117"/>
      <c r="TGJ5" s="117"/>
      <c r="TGK5" s="117"/>
      <c r="TGL5" s="117"/>
      <c r="TGM5" s="117"/>
      <c r="TGN5" s="117"/>
      <c r="TGO5" s="117"/>
      <c r="TGP5" s="117"/>
      <c r="TGQ5" s="117"/>
      <c r="TGR5" s="117"/>
      <c r="TGS5" s="117"/>
      <c r="TGT5" s="117"/>
      <c r="TGU5" s="117"/>
      <c r="TGV5" s="117"/>
      <c r="TGW5" s="117"/>
      <c r="TGX5" s="117"/>
      <c r="TGY5" s="117"/>
      <c r="TGZ5" s="117"/>
      <c r="THA5" s="117"/>
      <c r="THB5" s="117"/>
      <c r="THC5" s="117"/>
      <c r="THD5" s="117"/>
      <c r="THE5" s="117"/>
      <c r="THF5" s="117"/>
      <c r="THG5" s="117"/>
      <c r="THH5" s="117"/>
      <c r="THI5" s="117"/>
      <c r="THJ5" s="117"/>
      <c r="THK5" s="117"/>
      <c r="THL5" s="117"/>
      <c r="THM5" s="117"/>
      <c r="THN5" s="117"/>
      <c r="THO5" s="117"/>
      <c r="THP5" s="117"/>
      <c r="THQ5" s="117"/>
      <c r="THR5" s="117"/>
      <c r="THS5" s="117"/>
      <c r="THT5" s="117"/>
      <c r="THU5" s="117"/>
      <c r="THV5" s="117"/>
      <c r="THW5" s="117"/>
      <c r="THX5" s="117"/>
      <c r="THY5" s="117"/>
      <c r="THZ5" s="117"/>
      <c r="TIA5" s="117"/>
      <c r="TIB5" s="117"/>
      <c r="TIC5" s="117"/>
      <c r="TID5" s="117"/>
      <c r="TIE5" s="117"/>
      <c r="TIF5" s="117"/>
      <c r="TIG5" s="117"/>
      <c r="TIH5" s="117"/>
      <c r="TII5" s="117"/>
      <c r="TIJ5" s="117"/>
      <c r="TIK5" s="117"/>
      <c r="TIL5" s="117"/>
      <c r="TIM5" s="117"/>
      <c r="TIN5" s="117"/>
      <c r="TIO5" s="117"/>
      <c r="TIP5" s="117"/>
      <c r="TIQ5" s="117"/>
      <c r="TIR5" s="117"/>
      <c r="TIS5" s="117"/>
      <c r="TIT5" s="117"/>
      <c r="TIU5" s="117"/>
      <c r="TIV5" s="117"/>
      <c r="TIW5" s="117"/>
      <c r="TIX5" s="117"/>
      <c r="TIY5" s="117"/>
      <c r="TIZ5" s="117"/>
      <c r="TJA5" s="117"/>
      <c r="TJB5" s="117"/>
      <c r="TJC5" s="117"/>
      <c r="TJD5" s="117"/>
      <c r="TJE5" s="117"/>
      <c r="TJF5" s="117"/>
      <c r="TJG5" s="117"/>
      <c r="TJH5" s="117"/>
      <c r="TJI5" s="117"/>
      <c r="TJJ5" s="117"/>
      <c r="TJK5" s="117"/>
      <c r="TJL5" s="117"/>
      <c r="TJM5" s="117"/>
      <c r="TJN5" s="117"/>
      <c r="TJO5" s="117"/>
      <c r="TJP5" s="117"/>
      <c r="TJQ5" s="117"/>
      <c r="TJR5" s="117"/>
      <c r="TJS5" s="117"/>
      <c r="TJT5" s="117"/>
      <c r="TJU5" s="117"/>
      <c r="TJV5" s="117"/>
      <c r="TJW5" s="117"/>
      <c r="TJX5" s="117"/>
      <c r="TJY5" s="117"/>
      <c r="TJZ5" s="117"/>
      <c r="TKA5" s="117"/>
      <c r="TKB5" s="117"/>
      <c r="TKC5" s="117"/>
      <c r="TKD5" s="117"/>
      <c r="TKE5" s="117"/>
      <c r="TKF5" s="117"/>
      <c r="TKG5" s="117"/>
      <c r="TKH5" s="117"/>
      <c r="TKI5" s="117"/>
      <c r="TKJ5" s="117"/>
      <c r="TKK5" s="117"/>
      <c r="TKL5" s="117"/>
      <c r="TKM5" s="117"/>
      <c r="TKN5" s="117"/>
      <c r="TKO5" s="117"/>
      <c r="TKP5" s="117"/>
      <c r="TKQ5" s="117"/>
      <c r="TKR5" s="117"/>
      <c r="TKS5" s="117"/>
      <c r="TKT5" s="117"/>
      <c r="TKU5" s="117"/>
      <c r="TKV5" s="117"/>
      <c r="TKW5" s="117"/>
      <c r="TKX5" s="117"/>
      <c r="TKY5" s="117"/>
      <c r="TKZ5" s="117"/>
      <c r="TLA5" s="117"/>
      <c r="TLB5" s="117"/>
      <c r="TLC5" s="117"/>
      <c r="TLD5" s="117"/>
      <c r="TLE5" s="117"/>
      <c r="TLF5" s="117"/>
      <c r="TLG5" s="117"/>
      <c r="TLH5" s="117"/>
      <c r="TLI5" s="117"/>
      <c r="TLJ5" s="117"/>
      <c r="TLK5" s="117"/>
      <c r="TLL5" s="117"/>
      <c r="TLM5" s="117"/>
      <c r="TLN5" s="117"/>
      <c r="TLO5" s="117"/>
      <c r="TLP5" s="117"/>
      <c r="TLQ5" s="117"/>
      <c r="TLR5" s="117"/>
      <c r="TLS5" s="117"/>
      <c r="TLT5" s="117"/>
      <c r="TLU5" s="117"/>
      <c r="TLV5" s="117"/>
      <c r="TLW5" s="117"/>
      <c r="TLX5" s="117"/>
      <c r="TLY5" s="117"/>
      <c r="TLZ5" s="117"/>
      <c r="TMA5" s="117"/>
      <c r="TMB5" s="117"/>
      <c r="TMC5" s="117"/>
      <c r="TMD5" s="117"/>
      <c r="TME5" s="117"/>
      <c r="TMF5" s="117"/>
      <c r="TMG5" s="117"/>
      <c r="TMH5" s="117"/>
      <c r="TMI5" s="117"/>
      <c r="TMJ5" s="117"/>
      <c r="TMK5" s="117"/>
      <c r="TML5" s="117"/>
      <c r="TMM5" s="117"/>
      <c r="TMN5" s="117"/>
      <c r="TMO5" s="117"/>
      <c r="TMP5" s="117"/>
      <c r="TMQ5" s="117"/>
      <c r="TMR5" s="117"/>
      <c r="TMS5" s="117"/>
      <c r="TMT5" s="117"/>
      <c r="TMU5" s="117"/>
      <c r="TMV5" s="117"/>
      <c r="TMW5" s="117"/>
      <c r="TMX5" s="117"/>
      <c r="TMY5" s="117"/>
      <c r="TMZ5" s="117"/>
      <c r="TNA5" s="117"/>
      <c r="TNB5" s="117"/>
      <c r="TNC5" s="117"/>
      <c r="TND5" s="117"/>
      <c r="TNE5" s="117"/>
      <c r="TNF5" s="117"/>
      <c r="TNG5" s="117"/>
      <c r="TNH5" s="117"/>
      <c r="TNI5" s="117"/>
      <c r="TNJ5" s="117"/>
      <c r="TNK5" s="117"/>
      <c r="TNL5" s="117"/>
      <c r="TNM5" s="117"/>
      <c r="TNN5" s="117"/>
      <c r="TNO5" s="117"/>
      <c r="TNP5" s="117"/>
      <c r="TNQ5" s="117"/>
      <c r="TNR5" s="117"/>
      <c r="TNS5" s="117"/>
      <c r="TNT5" s="117"/>
      <c r="TNU5" s="117"/>
      <c r="TNV5" s="117"/>
      <c r="TNW5" s="117"/>
      <c r="TNX5" s="117"/>
      <c r="TNY5" s="117"/>
      <c r="TNZ5" s="117"/>
      <c r="TOA5" s="117"/>
      <c r="TOB5" s="117"/>
      <c r="TOC5" s="117"/>
      <c r="TOD5" s="117"/>
      <c r="TOE5" s="117"/>
      <c r="TOF5" s="117"/>
      <c r="TOG5" s="117"/>
      <c r="TOH5" s="117"/>
      <c r="TOI5" s="117"/>
      <c r="TOJ5" s="117"/>
      <c r="TOK5" s="117"/>
      <c r="TOL5" s="117"/>
      <c r="TOM5" s="117"/>
      <c r="TON5" s="117"/>
      <c r="TOO5" s="117"/>
      <c r="TOP5" s="117"/>
      <c r="TOQ5" s="117"/>
      <c r="TOR5" s="117"/>
      <c r="TOS5" s="117"/>
      <c r="TOT5" s="117"/>
      <c r="TOU5" s="117"/>
      <c r="TOV5" s="117"/>
      <c r="TOW5" s="117"/>
      <c r="TOX5" s="117"/>
      <c r="TOY5" s="117"/>
      <c r="TOZ5" s="117"/>
      <c r="TPA5" s="117"/>
      <c r="TPB5" s="117"/>
      <c r="TPC5" s="117"/>
      <c r="TPD5" s="117"/>
      <c r="TPE5" s="117"/>
      <c r="TPF5" s="117"/>
      <c r="TPG5" s="117"/>
      <c r="TPH5" s="117"/>
      <c r="TPI5" s="117"/>
      <c r="TPJ5" s="117"/>
      <c r="TPK5" s="117"/>
      <c r="TPL5" s="117"/>
      <c r="TPM5" s="117"/>
      <c r="TPN5" s="117"/>
      <c r="TPO5" s="117"/>
      <c r="TPP5" s="117"/>
      <c r="TPQ5" s="117"/>
      <c r="TPR5" s="117"/>
      <c r="TPS5" s="117"/>
      <c r="TPT5" s="117"/>
      <c r="TPU5" s="117"/>
      <c r="TPV5" s="117"/>
      <c r="TPW5" s="117"/>
      <c r="TPX5" s="117"/>
      <c r="TPY5" s="117"/>
      <c r="TPZ5" s="117"/>
      <c r="TQA5" s="117"/>
      <c r="TQB5" s="117"/>
      <c r="TQC5" s="117"/>
      <c r="TQD5" s="117"/>
      <c r="TQE5" s="117"/>
      <c r="TQF5" s="117"/>
      <c r="TQG5" s="117"/>
      <c r="TQH5" s="117"/>
      <c r="TQI5" s="117"/>
      <c r="TQJ5" s="117"/>
      <c r="TQK5" s="117"/>
      <c r="TQL5" s="117"/>
      <c r="TQM5" s="117"/>
      <c r="TQN5" s="117"/>
      <c r="TQO5" s="117"/>
      <c r="TQP5" s="117"/>
      <c r="TQQ5" s="117"/>
      <c r="TQR5" s="117"/>
      <c r="TQS5" s="117"/>
      <c r="TQT5" s="117"/>
      <c r="TQU5" s="117"/>
      <c r="TQV5" s="117"/>
      <c r="TQW5" s="117"/>
      <c r="TQX5" s="117"/>
      <c r="TQY5" s="117"/>
      <c r="TQZ5" s="117"/>
      <c r="TRA5" s="117"/>
      <c r="TRB5" s="117"/>
      <c r="TRC5" s="117"/>
      <c r="TRD5" s="117"/>
      <c r="TRE5" s="117"/>
      <c r="TRF5" s="117"/>
      <c r="TRG5" s="117"/>
      <c r="TRH5" s="117"/>
      <c r="TRI5" s="117"/>
      <c r="TRJ5" s="117"/>
      <c r="TRK5" s="117"/>
      <c r="TRL5" s="117"/>
      <c r="TRM5" s="117"/>
      <c r="TRN5" s="117"/>
      <c r="TRO5" s="117"/>
      <c r="TRP5" s="117"/>
      <c r="TRQ5" s="117"/>
      <c r="TRR5" s="117"/>
      <c r="TRS5" s="117"/>
      <c r="TRT5" s="117"/>
      <c r="TRU5" s="117"/>
      <c r="TRV5" s="117"/>
      <c r="TRW5" s="117"/>
      <c r="TRX5" s="117"/>
      <c r="TRY5" s="117"/>
      <c r="TRZ5" s="117"/>
      <c r="TSA5" s="117"/>
      <c r="TSB5" s="117"/>
      <c r="TSC5" s="117"/>
      <c r="TSD5" s="117"/>
      <c r="TSE5" s="117"/>
      <c r="TSF5" s="117"/>
      <c r="TSG5" s="117"/>
      <c r="TSH5" s="117"/>
      <c r="TSI5" s="117"/>
      <c r="TSJ5" s="117"/>
      <c r="TSK5" s="117"/>
      <c r="TSL5" s="117"/>
      <c r="TSM5" s="117"/>
      <c r="TSN5" s="117"/>
      <c r="TSO5" s="117"/>
      <c r="TSP5" s="117"/>
      <c r="TSQ5" s="117"/>
      <c r="TSR5" s="117"/>
      <c r="TSS5" s="117"/>
      <c r="TST5" s="117"/>
      <c r="TSU5" s="117"/>
      <c r="TSV5" s="117"/>
      <c r="TSW5" s="117"/>
      <c r="TSX5" s="117"/>
      <c r="TSY5" s="117"/>
      <c r="TSZ5" s="117"/>
      <c r="TTA5" s="117"/>
      <c r="TTB5" s="117"/>
      <c r="TTC5" s="117"/>
      <c r="TTD5" s="117"/>
      <c r="TTE5" s="117"/>
      <c r="TTF5" s="117"/>
      <c r="TTG5" s="117"/>
      <c r="TTH5" s="117"/>
      <c r="TTI5" s="117"/>
      <c r="TTJ5" s="117"/>
      <c r="TTK5" s="117"/>
      <c r="TTL5" s="117"/>
      <c r="TTM5" s="117"/>
      <c r="TTN5" s="117"/>
      <c r="TTO5" s="117"/>
      <c r="TTP5" s="117"/>
      <c r="TTQ5" s="117"/>
      <c r="TTR5" s="117"/>
      <c r="TTS5" s="117"/>
      <c r="TTT5" s="117"/>
      <c r="TTU5" s="117"/>
      <c r="TTV5" s="117"/>
      <c r="TTW5" s="117"/>
      <c r="TTX5" s="117"/>
      <c r="TTY5" s="117"/>
      <c r="TTZ5" s="117"/>
      <c r="TUA5" s="117"/>
      <c r="TUB5" s="117"/>
      <c r="TUC5" s="117"/>
      <c r="TUD5" s="117"/>
      <c r="TUE5" s="117"/>
      <c r="TUF5" s="117"/>
      <c r="TUG5" s="117"/>
      <c r="TUH5" s="117"/>
      <c r="TUI5" s="117"/>
      <c r="TUJ5" s="117"/>
      <c r="TUK5" s="117"/>
      <c r="TUL5" s="117"/>
      <c r="TUM5" s="117"/>
      <c r="TUN5" s="117"/>
      <c r="TUO5" s="117"/>
      <c r="TUP5" s="117"/>
      <c r="TUQ5" s="117"/>
      <c r="TUR5" s="117"/>
      <c r="TUS5" s="117"/>
      <c r="TUT5" s="117"/>
      <c r="TUU5" s="117"/>
      <c r="TUV5" s="117"/>
      <c r="TUW5" s="117"/>
      <c r="TUX5" s="117"/>
      <c r="TUY5" s="117"/>
      <c r="TUZ5" s="117"/>
      <c r="TVA5" s="117"/>
      <c r="TVB5" s="117"/>
      <c r="TVC5" s="117"/>
      <c r="TVD5" s="117"/>
      <c r="TVE5" s="117"/>
      <c r="TVF5" s="117"/>
      <c r="TVG5" s="117"/>
      <c r="TVH5" s="117"/>
      <c r="TVI5" s="117"/>
      <c r="TVJ5" s="117"/>
      <c r="TVK5" s="117"/>
      <c r="TVL5" s="117"/>
      <c r="TVM5" s="117"/>
      <c r="TVN5" s="117"/>
      <c r="TVO5" s="117"/>
      <c r="TVP5" s="117"/>
      <c r="TVQ5" s="117"/>
      <c r="TVR5" s="117"/>
      <c r="TVS5" s="117"/>
      <c r="TVT5" s="117"/>
      <c r="TVU5" s="117"/>
      <c r="TVV5" s="117"/>
      <c r="TVW5" s="117"/>
      <c r="TVX5" s="117"/>
      <c r="TVY5" s="117"/>
      <c r="TVZ5" s="117"/>
      <c r="TWA5" s="117"/>
      <c r="TWB5" s="117"/>
      <c r="TWC5" s="117"/>
      <c r="TWD5" s="117"/>
      <c r="TWE5" s="117"/>
      <c r="TWF5" s="117"/>
      <c r="TWG5" s="117"/>
      <c r="TWH5" s="117"/>
      <c r="TWI5" s="117"/>
      <c r="TWJ5" s="117"/>
      <c r="TWK5" s="117"/>
      <c r="TWL5" s="117"/>
      <c r="TWM5" s="117"/>
      <c r="TWN5" s="117"/>
      <c r="TWO5" s="117"/>
      <c r="TWP5" s="117"/>
      <c r="TWQ5" s="117"/>
      <c r="TWR5" s="117"/>
      <c r="TWS5" s="117"/>
      <c r="TWT5" s="117"/>
      <c r="TWU5" s="117"/>
      <c r="TWV5" s="117"/>
      <c r="TWW5" s="117"/>
      <c r="TWX5" s="117"/>
      <c r="TWY5" s="117"/>
      <c r="TWZ5" s="117"/>
      <c r="TXA5" s="117"/>
      <c r="TXB5" s="117"/>
      <c r="TXC5" s="117"/>
      <c r="TXD5" s="117"/>
      <c r="TXE5" s="117"/>
      <c r="TXF5" s="117"/>
      <c r="TXG5" s="117"/>
      <c r="TXH5" s="117"/>
      <c r="TXI5" s="117"/>
      <c r="TXJ5" s="117"/>
      <c r="TXK5" s="117"/>
      <c r="TXL5" s="117"/>
      <c r="TXM5" s="117"/>
      <c r="TXN5" s="117"/>
      <c r="TXO5" s="117"/>
      <c r="TXP5" s="117"/>
      <c r="TXQ5" s="117"/>
      <c r="TXR5" s="117"/>
      <c r="TXS5" s="117"/>
      <c r="TXT5" s="117"/>
      <c r="TXU5" s="117"/>
      <c r="TXV5" s="117"/>
      <c r="TXW5" s="117"/>
      <c r="TXX5" s="117"/>
      <c r="TXY5" s="117"/>
      <c r="TXZ5" s="117"/>
      <c r="TYA5" s="117"/>
      <c r="TYB5" s="117"/>
      <c r="TYC5" s="117"/>
      <c r="TYD5" s="117"/>
      <c r="TYE5" s="117"/>
      <c r="TYF5" s="117"/>
      <c r="TYG5" s="117"/>
      <c r="TYH5" s="117"/>
      <c r="TYI5" s="117"/>
      <c r="TYJ5" s="117"/>
      <c r="TYK5" s="117"/>
      <c r="TYL5" s="117"/>
      <c r="TYM5" s="117"/>
      <c r="TYN5" s="117"/>
      <c r="TYO5" s="117"/>
      <c r="TYP5" s="117"/>
      <c r="TYQ5" s="117"/>
      <c r="TYR5" s="117"/>
      <c r="TYS5" s="117"/>
      <c r="TYT5" s="117"/>
      <c r="TYU5" s="117"/>
      <c r="TYV5" s="117"/>
      <c r="TYW5" s="117"/>
      <c r="TYX5" s="117"/>
      <c r="TYY5" s="117"/>
      <c r="TYZ5" s="117"/>
      <c r="TZA5" s="117"/>
      <c r="TZB5" s="117"/>
      <c r="TZC5" s="117"/>
      <c r="TZD5" s="117"/>
      <c r="TZE5" s="117"/>
      <c r="TZF5" s="117"/>
      <c r="TZG5" s="117"/>
      <c r="TZH5" s="117"/>
      <c r="TZI5" s="117"/>
      <c r="TZJ5" s="117"/>
      <c r="TZK5" s="117"/>
      <c r="TZL5" s="117"/>
      <c r="TZM5" s="117"/>
      <c r="TZN5" s="117"/>
      <c r="TZO5" s="117"/>
      <c r="TZP5" s="117"/>
      <c r="TZQ5" s="117"/>
      <c r="TZR5" s="117"/>
      <c r="TZS5" s="117"/>
      <c r="TZT5" s="117"/>
      <c r="TZU5" s="117"/>
      <c r="TZV5" s="117"/>
      <c r="TZW5" s="117"/>
      <c r="TZX5" s="117"/>
      <c r="TZY5" s="117"/>
      <c r="TZZ5" s="117"/>
      <c r="UAA5" s="117"/>
      <c r="UAB5" s="117"/>
      <c r="UAC5" s="117"/>
      <c r="UAD5" s="117"/>
      <c r="UAE5" s="117"/>
      <c r="UAF5" s="117"/>
      <c r="UAG5" s="117"/>
      <c r="UAH5" s="117"/>
      <c r="UAI5" s="117"/>
      <c r="UAJ5" s="117"/>
      <c r="UAK5" s="117"/>
      <c r="UAL5" s="117"/>
      <c r="UAM5" s="117"/>
      <c r="UAN5" s="117"/>
      <c r="UAO5" s="117"/>
      <c r="UAP5" s="117"/>
      <c r="UAQ5" s="117"/>
      <c r="UAR5" s="117"/>
      <c r="UAS5" s="117"/>
      <c r="UAT5" s="117"/>
      <c r="UAU5" s="117"/>
      <c r="UAV5" s="117"/>
      <c r="UAW5" s="117"/>
      <c r="UAX5" s="117"/>
      <c r="UAY5" s="117"/>
      <c r="UAZ5" s="117"/>
      <c r="UBA5" s="117"/>
      <c r="UBB5" s="117"/>
      <c r="UBC5" s="117"/>
      <c r="UBD5" s="117"/>
      <c r="UBE5" s="117"/>
      <c r="UBF5" s="117"/>
      <c r="UBG5" s="117"/>
      <c r="UBH5" s="117"/>
      <c r="UBI5" s="117"/>
      <c r="UBJ5" s="117"/>
      <c r="UBK5" s="117"/>
      <c r="UBL5" s="117"/>
      <c r="UBM5" s="117"/>
      <c r="UBN5" s="117"/>
      <c r="UBO5" s="117"/>
      <c r="UBP5" s="117"/>
      <c r="UBQ5" s="117"/>
      <c r="UBR5" s="117"/>
      <c r="UBS5" s="117"/>
      <c r="UBT5" s="117"/>
      <c r="UBU5" s="117"/>
      <c r="UBV5" s="117"/>
      <c r="UBW5" s="117"/>
      <c r="UBX5" s="117"/>
      <c r="UBY5" s="117"/>
      <c r="UBZ5" s="117"/>
      <c r="UCA5" s="117"/>
      <c r="UCB5" s="117"/>
      <c r="UCC5" s="117"/>
      <c r="UCD5" s="117"/>
      <c r="UCE5" s="117"/>
      <c r="UCF5" s="117"/>
      <c r="UCG5" s="117"/>
      <c r="UCH5" s="117"/>
      <c r="UCI5" s="117"/>
      <c r="UCJ5" s="117"/>
      <c r="UCK5" s="117"/>
      <c r="UCL5" s="117"/>
      <c r="UCM5" s="117"/>
      <c r="UCN5" s="117"/>
      <c r="UCO5" s="117"/>
      <c r="UCP5" s="117"/>
      <c r="UCQ5" s="117"/>
      <c r="UCR5" s="117"/>
      <c r="UCS5" s="117"/>
      <c r="UCT5" s="117"/>
      <c r="UCU5" s="117"/>
      <c r="UCV5" s="117"/>
      <c r="UCW5" s="117"/>
      <c r="UCX5" s="117"/>
      <c r="UCY5" s="117"/>
      <c r="UCZ5" s="117"/>
      <c r="UDA5" s="117"/>
      <c r="UDB5" s="117"/>
      <c r="UDC5" s="117"/>
      <c r="UDD5" s="117"/>
      <c r="UDE5" s="117"/>
      <c r="UDF5" s="117"/>
      <c r="UDG5" s="117"/>
      <c r="UDH5" s="117"/>
      <c r="UDI5" s="117"/>
      <c r="UDJ5" s="117"/>
      <c r="UDK5" s="117"/>
      <c r="UDL5" s="117"/>
      <c r="UDM5" s="117"/>
      <c r="UDN5" s="117"/>
      <c r="UDO5" s="117"/>
      <c r="UDP5" s="117"/>
      <c r="UDQ5" s="117"/>
      <c r="UDR5" s="117"/>
      <c r="UDS5" s="117"/>
      <c r="UDT5" s="117"/>
      <c r="UDU5" s="117"/>
      <c r="UDV5" s="117"/>
      <c r="UDW5" s="117"/>
      <c r="UDX5" s="117"/>
      <c r="UDY5" s="117"/>
      <c r="UDZ5" s="117"/>
      <c r="UEA5" s="117"/>
      <c r="UEB5" s="117"/>
      <c r="UEC5" s="117"/>
      <c r="UED5" s="117"/>
      <c r="UEE5" s="117"/>
      <c r="UEF5" s="117"/>
      <c r="UEG5" s="117"/>
      <c r="UEH5" s="117"/>
      <c r="UEI5" s="117"/>
      <c r="UEJ5" s="117"/>
      <c r="UEK5" s="117"/>
      <c r="UEL5" s="117"/>
      <c r="UEM5" s="117"/>
      <c r="UEN5" s="117"/>
      <c r="UEO5" s="117"/>
      <c r="UEP5" s="117"/>
      <c r="UEQ5" s="117"/>
      <c r="UER5" s="117"/>
      <c r="UES5" s="117"/>
      <c r="UET5" s="117"/>
      <c r="UEU5" s="117"/>
      <c r="UEV5" s="117"/>
      <c r="UEW5" s="117"/>
      <c r="UEX5" s="117"/>
      <c r="UEY5" s="117"/>
      <c r="UEZ5" s="117"/>
      <c r="UFA5" s="117"/>
      <c r="UFB5" s="117"/>
      <c r="UFC5" s="117"/>
      <c r="UFD5" s="117"/>
      <c r="UFE5" s="117"/>
      <c r="UFF5" s="117"/>
      <c r="UFG5" s="117"/>
      <c r="UFH5" s="117"/>
      <c r="UFI5" s="117"/>
      <c r="UFJ5" s="117"/>
      <c r="UFK5" s="117"/>
      <c r="UFL5" s="117"/>
      <c r="UFM5" s="117"/>
      <c r="UFN5" s="117"/>
      <c r="UFO5" s="117"/>
      <c r="UFP5" s="117"/>
      <c r="UFQ5" s="117"/>
      <c r="UFR5" s="117"/>
      <c r="UFS5" s="117"/>
      <c r="UFT5" s="117"/>
      <c r="UFU5" s="117"/>
      <c r="UFV5" s="117"/>
      <c r="UFW5" s="117"/>
      <c r="UFX5" s="117"/>
      <c r="UFY5" s="117"/>
      <c r="UFZ5" s="117"/>
      <c r="UGA5" s="117"/>
      <c r="UGB5" s="117"/>
      <c r="UGC5" s="117"/>
      <c r="UGD5" s="117"/>
      <c r="UGE5" s="117"/>
      <c r="UGF5" s="117"/>
      <c r="UGG5" s="117"/>
      <c r="UGH5" s="117"/>
      <c r="UGI5" s="117"/>
      <c r="UGJ5" s="117"/>
      <c r="UGK5" s="117"/>
      <c r="UGL5" s="117"/>
      <c r="UGM5" s="117"/>
      <c r="UGN5" s="117"/>
      <c r="UGO5" s="117"/>
      <c r="UGP5" s="117"/>
      <c r="UGQ5" s="117"/>
      <c r="UGR5" s="117"/>
      <c r="UGS5" s="117"/>
      <c r="UGT5" s="117"/>
      <c r="UGU5" s="117"/>
      <c r="UGV5" s="117"/>
      <c r="UGW5" s="117"/>
      <c r="UGX5" s="117"/>
      <c r="UGY5" s="117"/>
      <c r="UGZ5" s="117"/>
      <c r="UHA5" s="117"/>
      <c r="UHB5" s="117"/>
      <c r="UHC5" s="117"/>
      <c r="UHD5" s="117"/>
      <c r="UHE5" s="117"/>
      <c r="UHF5" s="117"/>
      <c r="UHG5" s="117"/>
      <c r="UHH5" s="117"/>
      <c r="UHI5" s="117"/>
      <c r="UHJ5" s="117"/>
      <c r="UHK5" s="117"/>
      <c r="UHL5" s="117"/>
      <c r="UHM5" s="117"/>
      <c r="UHN5" s="117"/>
      <c r="UHO5" s="117"/>
      <c r="UHP5" s="117"/>
      <c r="UHQ5" s="117"/>
      <c r="UHR5" s="117"/>
      <c r="UHS5" s="117"/>
      <c r="UHT5" s="117"/>
      <c r="UHU5" s="117"/>
      <c r="UHV5" s="117"/>
      <c r="UHW5" s="117"/>
      <c r="UHX5" s="117"/>
      <c r="UHY5" s="117"/>
      <c r="UHZ5" s="117"/>
      <c r="UIA5" s="117"/>
      <c r="UIB5" s="117"/>
      <c r="UIC5" s="117"/>
      <c r="UID5" s="117"/>
      <c r="UIE5" s="117"/>
      <c r="UIF5" s="117"/>
      <c r="UIG5" s="117"/>
      <c r="UIH5" s="117"/>
      <c r="UII5" s="117"/>
      <c r="UIJ5" s="117"/>
      <c r="UIK5" s="117"/>
      <c r="UIL5" s="117"/>
      <c r="UIM5" s="117"/>
      <c r="UIN5" s="117"/>
      <c r="UIO5" s="117"/>
      <c r="UIP5" s="117"/>
      <c r="UIQ5" s="117"/>
      <c r="UIR5" s="117"/>
      <c r="UIS5" s="117"/>
      <c r="UIT5" s="117"/>
      <c r="UIU5" s="117"/>
      <c r="UIV5" s="117"/>
      <c r="UIW5" s="117"/>
      <c r="UIX5" s="117"/>
      <c r="UIY5" s="117"/>
      <c r="UIZ5" s="117"/>
      <c r="UJA5" s="117"/>
      <c r="UJB5" s="117"/>
      <c r="UJC5" s="117"/>
      <c r="UJD5" s="117"/>
      <c r="UJE5" s="117"/>
      <c r="UJF5" s="117"/>
      <c r="UJG5" s="117"/>
      <c r="UJH5" s="117"/>
      <c r="UJI5" s="117"/>
      <c r="UJJ5" s="117"/>
      <c r="UJK5" s="117"/>
      <c r="UJL5" s="117"/>
      <c r="UJM5" s="117"/>
      <c r="UJN5" s="117"/>
      <c r="UJO5" s="117"/>
      <c r="UJP5" s="117"/>
      <c r="UJQ5" s="117"/>
      <c r="UJR5" s="117"/>
      <c r="UJS5" s="117"/>
      <c r="UJT5" s="117"/>
      <c r="UJU5" s="117"/>
      <c r="UJV5" s="117"/>
      <c r="UJW5" s="117"/>
      <c r="UJX5" s="117"/>
      <c r="UJY5" s="117"/>
      <c r="UJZ5" s="117"/>
      <c r="UKA5" s="117"/>
      <c r="UKB5" s="117"/>
      <c r="UKC5" s="117"/>
      <c r="UKD5" s="117"/>
      <c r="UKE5" s="117"/>
      <c r="UKF5" s="117"/>
      <c r="UKG5" s="117"/>
      <c r="UKH5" s="117"/>
      <c r="UKI5" s="117"/>
      <c r="UKJ5" s="117"/>
      <c r="UKK5" s="117"/>
      <c r="UKL5" s="117"/>
      <c r="UKM5" s="117"/>
      <c r="UKN5" s="117"/>
      <c r="UKO5" s="117"/>
      <c r="UKP5" s="117"/>
      <c r="UKQ5" s="117"/>
      <c r="UKR5" s="117"/>
      <c r="UKS5" s="117"/>
      <c r="UKT5" s="117"/>
      <c r="UKU5" s="117"/>
      <c r="UKV5" s="117"/>
      <c r="UKW5" s="117"/>
      <c r="UKX5" s="117"/>
      <c r="UKY5" s="117"/>
      <c r="UKZ5" s="117"/>
      <c r="ULA5" s="117"/>
      <c r="ULB5" s="117"/>
      <c r="ULC5" s="117"/>
      <c r="ULD5" s="117"/>
      <c r="ULE5" s="117"/>
      <c r="ULF5" s="117"/>
      <c r="ULG5" s="117"/>
      <c r="ULH5" s="117"/>
      <c r="ULI5" s="117"/>
      <c r="ULJ5" s="117"/>
      <c r="ULK5" s="117"/>
      <c r="ULL5" s="117"/>
      <c r="ULM5" s="117"/>
      <c r="ULN5" s="117"/>
      <c r="ULO5" s="117"/>
      <c r="ULP5" s="117"/>
      <c r="ULQ5" s="117"/>
      <c r="ULR5" s="117"/>
      <c r="ULS5" s="117"/>
      <c r="ULT5" s="117"/>
      <c r="ULU5" s="117"/>
      <c r="ULV5" s="117"/>
      <c r="ULW5" s="117"/>
      <c r="ULX5" s="117"/>
      <c r="ULY5" s="117"/>
      <c r="ULZ5" s="117"/>
      <c r="UMA5" s="117"/>
      <c r="UMB5" s="117"/>
      <c r="UMC5" s="117"/>
      <c r="UMD5" s="117"/>
      <c r="UME5" s="117"/>
      <c r="UMF5" s="117"/>
      <c r="UMG5" s="117"/>
      <c r="UMH5" s="117"/>
      <c r="UMI5" s="117"/>
      <c r="UMJ5" s="117"/>
      <c r="UMK5" s="117"/>
      <c r="UML5" s="117"/>
      <c r="UMM5" s="117"/>
      <c r="UMN5" s="117"/>
      <c r="UMO5" s="117"/>
      <c r="UMP5" s="117"/>
      <c r="UMQ5" s="117"/>
      <c r="UMR5" s="117"/>
      <c r="UMS5" s="117"/>
      <c r="UMT5" s="117"/>
      <c r="UMU5" s="117"/>
      <c r="UMV5" s="117"/>
      <c r="UMW5" s="117"/>
      <c r="UMX5" s="117"/>
      <c r="UMY5" s="117"/>
      <c r="UMZ5" s="117"/>
      <c r="UNA5" s="117"/>
      <c r="UNB5" s="117"/>
      <c r="UNC5" s="117"/>
      <c r="UND5" s="117"/>
      <c r="UNE5" s="117"/>
      <c r="UNF5" s="117"/>
      <c r="UNG5" s="117"/>
      <c r="UNH5" s="117"/>
      <c r="UNI5" s="117"/>
      <c r="UNJ5" s="117"/>
      <c r="UNK5" s="117"/>
      <c r="UNL5" s="117"/>
      <c r="UNM5" s="117"/>
      <c r="UNN5" s="117"/>
      <c r="UNO5" s="117"/>
      <c r="UNP5" s="117"/>
      <c r="UNQ5" s="117"/>
      <c r="UNR5" s="117"/>
      <c r="UNS5" s="117"/>
      <c r="UNT5" s="117"/>
      <c r="UNU5" s="117"/>
      <c r="UNV5" s="117"/>
      <c r="UNW5" s="117"/>
      <c r="UNX5" s="117"/>
      <c r="UNY5" s="117"/>
      <c r="UNZ5" s="117"/>
      <c r="UOA5" s="117"/>
      <c r="UOB5" s="117"/>
      <c r="UOC5" s="117"/>
      <c r="UOD5" s="117"/>
      <c r="UOE5" s="117"/>
      <c r="UOF5" s="117"/>
      <c r="UOG5" s="117"/>
      <c r="UOH5" s="117"/>
      <c r="UOI5" s="117"/>
      <c r="UOJ5" s="117"/>
      <c r="UOK5" s="117"/>
      <c r="UOL5" s="117"/>
      <c r="UOM5" s="117"/>
      <c r="UON5" s="117"/>
      <c r="UOO5" s="117"/>
      <c r="UOP5" s="117"/>
      <c r="UOQ5" s="117"/>
      <c r="UOR5" s="117"/>
      <c r="UOS5" s="117"/>
      <c r="UOT5" s="117"/>
      <c r="UOU5" s="117"/>
      <c r="UOV5" s="117"/>
      <c r="UOW5" s="117"/>
      <c r="UOX5" s="117"/>
      <c r="UOY5" s="117"/>
      <c r="UOZ5" s="117"/>
      <c r="UPA5" s="117"/>
      <c r="UPB5" s="117"/>
      <c r="UPC5" s="117"/>
      <c r="UPD5" s="117"/>
      <c r="UPE5" s="117"/>
      <c r="UPF5" s="117"/>
      <c r="UPG5" s="117"/>
      <c r="UPH5" s="117"/>
      <c r="UPI5" s="117"/>
      <c r="UPJ5" s="117"/>
      <c r="UPK5" s="117"/>
      <c r="UPL5" s="117"/>
      <c r="UPM5" s="117"/>
      <c r="UPN5" s="117"/>
      <c r="UPO5" s="117"/>
      <c r="UPP5" s="117"/>
      <c r="UPQ5" s="117"/>
      <c r="UPR5" s="117"/>
      <c r="UPS5" s="117"/>
      <c r="UPT5" s="117"/>
      <c r="UPU5" s="117"/>
      <c r="UPV5" s="117"/>
      <c r="UPW5" s="117"/>
      <c r="UPX5" s="117"/>
      <c r="UPY5" s="117"/>
      <c r="UPZ5" s="117"/>
      <c r="UQA5" s="117"/>
      <c r="UQB5" s="117"/>
      <c r="UQC5" s="117"/>
      <c r="UQD5" s="117"/>
      <c r="UQE5" s="117"/>
      <c r="UQF5" s="117"/>
      <c r="UQG5" s="117"/>
      <c r="UQH5" s="117"/>
      <c r="UQI5" s="117"/>
      <c r="UQJ5" s="117"/>
      <c r="UQK5" s="117"/>
      <c r="UQL5" s="117"/>
      <c r="UQM5" s="117"/>
      <c r="UQN5" s="117"/>
      <c r="UQO5" s="117"/>
      <c r="UQP5" s="117"/>
      <c r="UQQ5" s="117"/>
      <c r="UQR5" s="117"/>
      <c r="UQS5" s="117"/>
      <c r="UQT5" s="117"/>
      <c r="UQU5" s="117"/>
      <c r="UQV5" s="117"/>
      <c r="UQW5" s="117"/>
      <c r="UQX5" s="117"/>
      <c r="UQY5" s="117"/>
      <c r="UQZ5" s="117"/>
      <c r="URA5" s="117"/>
      <c r="URB5" s="117"/>
      <c r="URC5" s="117"/>
      <c r="URD5" s="117"/>
      <c r="URE5" s="117"/>
      <c r="URF5" s="117"/>
      <c r="URG5" s="117"/>
      <c r="URH5" s="117"/>
      <c r="URI5" s="117"/>
      <c r="URJ5" s="117"/>
      <c r="URK5" s="117"/>
      <c r="URL5" s="117"/>
      <c r="URM5" s="117"/>
      <c r="URN5" s="117"/>
      <c r="URO5" s="117"/>
      <c r="URP5" s="117"/>
      <c r="URQ5" s="117"/>
      <c r="URR5" s="117"/>
      <c r="URS5" s="117"/>
      <c r="URT5" s="117"/>
      <c r="URU5" s="117"/>
      <c r="URV5" s="117"/>
      <c r="URW5" s="117"/>
      <c r="URX5" s="117"/>
      <c r="URY5" s="117"/>
      <c r="URZ5" s="117"/>
      <c r="USA5" s="117"/>
      <c r="USB5" s="117"/>
      <c r="USC5" s="117"/>
      <c r="USD5" s="117"/>
      <c r="USE5" s="117"/>
      <c r="USF5" s="117"/>
      <c r="USG5" s="117"/>
      <c r="USH5" s="117"/>
      <c r="USI5" s="117"/>
      <c r="USJ5" s="117"/>
      <c r="USK5" s="117"/>
      <c r="USL5" s="117"/>
      <c r="USM5" s="117"/>
      <c r="USN5" s="117"/>
      <c r="USO5" s="117"/>
      <c r="USP5" s="117"/>
      <c r="USQ5" s="117"/>
      <c r="USR5" s="117"/>
      <c r="USS5" s="117"/>
      <c r="UST5" s="117"/>
      <c r="USU5" s="117"/>
      <c r="USV5" s="117"/>
      <c r="USW5" s="117"/>
      <c r="USX5" s="117"/>
      <c r="USY5" s="117"/>
      <c r="USZ5" s="117"/>
      <c r="UTA5" s="117"/>
      <c r="UTB5" s="117"/>
      <c r="UTC5" s="117"/>
      <c r="UTD5" s="117"/>
      <c r="UTE5" s="117"/>
      <c r="UTF5" s="117"/>
      <c r="UTG5" s="117"/>
      <c r="UTH5" s="117"/>
      <c r="UTI5" s="117"/>
      <c r="UTJ5" s="117"/>
      <c r="UTK5" s="117"/>
      <c r="UTL5" s="117"/>
      <c r="UTM5" s="117"/>
      <c r="UTN5" s="117"/>
      <c r="UTO5" s="117"/>
      <c r="UTP5" s="117"/>
      <c r="UTQ5" s="117"/>
      <c r="UTR5" s="117"/>
      <c r="UTS5" s="117"/>
      <c r="UTT5" s="117"/>
      <c r="UTU5" s="117"/>
      <c r="UTV5" s="117"/>
      <c r="UTW5" s="117"/>
      <c r="UTX5" s="117"/>
      <c r="UTY5" s="117"/>
      <c r="UTZ5" s="117"/>
      <c r="UUA5" s="117"/>
      <c r="UUB5" s="117"/>
      <c r="UUC5" s="117"/>
      <c r="UUD5" s="117"/>
      <c r="UUE5" s="117"/>
      <c r="UUF5" s="117"/>
      <c r="UUG5" s="117"/>
      <c r="UUH5" s="117"/>
      <c r="UUI5" s="117"/>
      <c r="UUJ5" s="117"/>
      <c r="UUK5" s="117"/>
      <c r="UUL5" s="117"/>
      <c r="UUM5" s="117"/>
      <c r="UUN5" s="117"/>
      <c r="UUO5" s="117"/>
      <c r="UUP5" s="117"/>
      <c r="UUQ5" s="117"/>
      <c r="UUR5" s="117"/>
      <c r="UUS5" s="117"/>
      <c r="UUT5" s="117"/>
      <c r="UUU5" s="117"/>
      <c r="UUV5" s="117"/>
      <c r="UUW5" s="117"/>
      <c r="UUX5" s="117"/>
      <c r="UUY5" s="117"/>
      <c r="UUZ5" s="117"/>
      <c r="UVA5" s="117"/>
      <c r="UVB5" s="117"/>
      <c r="UVC5" s="117"/>
      <c r="UVD5" s="117"/>
      <c r="UVE5" s="117"/>
      <c r="UVF5" s="117"/>
      <c r="UVG5" s="117"/>
      <c r="UVH5" s="117"/>
      <c r="UVI5" s="117"/>
      <c r="UVJ5" s="117"/>
      <c r="UVK5" s="117"/>
      <c r="UVL5" s="117"/>
      <c r="UVM5" s="117"/>
      <c r="UVN5" s="117"/>
      <c r="UVO5" s="117"/>
      <c r="UVP5" s="117"/>
      <c r="UVQ5" s="117"/>
      <c r="UVR5" s="117"/>
      <c r="UVS5" s="117"/>
      <c r="UVT5" s="117"/>
      <c r="UVU5" s="117"/>
      <c r="UVV5" s="117"/>
      <c r="UVW5" s="117"/>
      <c r="UVX5" s="117"/>
      <c r="UVY5" s="117"/>
      <c r="UVZ5" s="117"/>
      <c r="UWA5" s="117"/>
      <c r="UWB5" s="117"/>
      <c r="UWC5" s="117"/>
      <c r="UWD5" s="117"/>
      <c r="UWE5" s="117"/>
      <c r="UWF5" s="117"/>
      <c r="UWG5" s="117"/>
      <c r="UWH5" s="117"/>
      <c r="UWI5" s="117"/>
      <c r="UWJ5" s="117"/>
      <c r="UWK5" s="117"/>
      <c r="UWL5" s="117"/>
      <c r="UWM5" s="117"/>
      <c r="UWN5" s="117"/>
      <c r="UWO5" s="117"/>
      <c r="UWP5" s="117"/>
      <c r="UWQ5" s="117"/>
      <c r="UWR5" s="117"/>
      <c r="UWS5" s="117"/>
      <c r="UWT5" s="117"/>
      <c r="UWU5" s="117"/>
      <c r="UWV5" s="117"/>
      <c r="UWW5" s="117"/>
      <c r="UWX5" s="117"/>
      <c r="UWY5" s="117"/>
      <c r="UWZ5" s="117"/>
      <c r="UXA5" s="117"/>
      <c r="UXB5" s="117"/>
      <c r="UXC5" s="117"/>
      <c r="UXD5" s="117"/>
      <c r="UXE5" s="117"/>
      <c r="UXF5" s="117"/>
      <c r="UXG5" s="117"/>
      <c r="UXH5" s="117"/>
      <c r="UXI5" s="117"/>
      <c r="UXJ5" s="117"/>
      <c r="UXK5" s="117"/>
      <c r="UXL5" s="117"/>
      <c r="UXM5" s="117"/>
      <c r="UXN5" s="117"/>
      <c r="UXO5" s="117"/>
      <c r="UXP5" s="117"/>
      <c r="UXQ5" s="117"/>
      <c r="UXR5" s="117"/>
      <c r="UXS5" s="117"/>
      <c r="UXT5" s="117"/>
      <c r="UXU5" s="117"/>
      <c r="UXV5" s="117"/>
      <c r="UXW5" s="117"/>
      <c r="UXX5" s="117"/>
      <c r="UXY5" s="117"/>
      <c r="UXZ5" s="117"/>
      <c r="UYA5" s="117"/>
      <c r="UYB5" s="117"/>
      <c r="UYC5" s="117"/>
      <c r="UYD5" s="117"/>
      <c r="UYE5" s="117"/>
      <c r="UYF5" s="117"/>
      <c r="UYG5" s="117"/>
      <c r="UYH5" s="117"/>
      <c r="UYI5" s="117"/>
      <c r="UYJ5" s="117"/>
      <c r="UYK5" s="117"/>
      <c r="UYL5" s="117"/>
      <c r="UYM5" s="117"/>
      <c r="UYN5" s="117"/>
      <c r="UYO5" s="117"/>
      <c r="UYP5" s="117"/>
      <c r="UYQ5" s="117"/>
      <c r="UYR5" s="117"/>
      <c r="UYS5" s="117"/>
      <c r="UYT5" s="117"/>
      <c r="UYU5" s="117"/>
      <c r="UYV5" s="117"/>
      <c r="UYW5" s="117"/>
      <c r="UYX5" s="117"/>
      <c r="UYY5" s="117"/>
      <c r="UYZ5" s="117"/>
      <c r="UZA5" s="117"/>
      <c r="UZB5" s="117"/>
      <c r="UZC5" s="117"/>
      <c r="UZD5" s="117"/>
      <c r="UZE5" s="117"/>
      <c r="UZF5" s="117"/>
      <c r="UZG5" s="117"/>
      <c r="UZH5" s="117"/>
      <c r="UZI5" s="117"/>
      <c r="UZJ5" s="117"/>
      <c r="UZK5" s="117"/>
      <c r="UZL5" s="117"/>
      <c r="UZM5" s="117"/>
      <c r="UZN5" s="117"/>
      <c r="UZO5" s="117"/>
      <c r="UZP5" s="117"/>
      <c r="UZQ5" s="117"/>
      <c r="UZR5" s="117"/>
      <c r="UZS5" s="117"/>
      <c r="UZT5" s="117"/>
      <c r="UZU5" s="117"/>
      <c r="UZV5" s="117"/>
      <c r="UZW5" s="117"/>
      <c r="UZX5" s="117"/>
      <c r="UZY5" s="117"/>
      <c r="UZZ5" s="117"/>
      <c r="VAA5" s="117"/>
      <c r="VAB5" s="117"/>
      <c r="VAC5" s="117"/>
      <c r="VAD5" s="117"/>
      <c r="VAE5" s="117"/>
      <c r="VAF5" s="117"/>
      <c r="VAG5" s="117"/>
      <c r="VAH5" s="117"/>
      <c r="VAI5" s="117"/>
      <c r="VAJ5" s="117"/>
      <c r="VAK5" s="117"/>
      <c r="VAL5" s="117"/>
      <c r="VAM5" s="117"/>
      <c r="VAN5" s="117"/>
      <c r="VAO5" s="117"/>
      <c r="VAP5" s="117"/>
      <c r="VAQ5" s="117"/>
      <c r="VAR5" s="117"/>
      <c r="VAS5" s="117"/>
      <c r="VAT5" s="117"/>
      <c r="VAU5" s="117"/>
      <c r="VAV5" s="117"/>
      <c r="VAW5" s="117"/>
      <c r="VAX5" s="117"/>
      <c r="VAY5" s="117"/>
      <c r="VAZ5" s="117"/>
      <c r="VBA5" s="117"/>
      <c r="VBB5" s="117"/>
      <c r="VBC5" s="117"/>
      <c r="VBD5" s="117"/>
      <c r="VBE5" s="117"/>
      <c r="VBF5" s="117"/>
      <c r="VBG5" s="117"/>
      <c r="VBH5" s="117"/>
      <c r="VBI5" s="117"/>
      <c r="VBJ5" s="117"/>
      <c r="VBK5" s="117"/>
      <c r="VBL5" s="117"/>
      <c r="VBM5" s="117"/>
      <c r="VBN5" s="117"/>
      <c r="VBO5" s="117"/>
      <c r="VBP5" s="117"/>
      <c r="VBQ5" s="117"/>
      <c r="VBR5" s="117"/>
      <c r="VBS5" s="117"/>
      <c r="VBT5" s="117"/>
      <c r="VBU5" s="117"/>
      <c r="VBV5" s="117"/>
      <c r="VBW5" s="117"/>
      <c r="VBX5" s="117"/>
      <c r="VBY5" s="117"/>
      <c r="VBZ5" s="117"/>
      <c r="VCA5" s="117"/>
      <c r="VCB5" s="117"/>
      <c r="VCC5" s="117"/>
      <c r="VCD5" s="117"/>
      <c r="VCE5" s="117"/>
      <c r="VCF5" s="117"/>
      <c r="VCG5" s="117"/>
      <c r="VCH5" s="117"/>
      <c r="VCI5" s="117"/>
      <c r="VCJ5" s="117"/>
      <c r="VCK5" s="117"/>
      <c r="VCL5" s="117"/>
      <c r="VCM5" s="117"/>
      <c r="VCN5" s="117"/>
      <c r="VCO5" s="117"/>
      <c r="VCP5" s="117"/>
      <c r="VCQ5" s="117"/>
      <c r="VCR5" s="117"/>
      <c r="VCS5" s="117"/>
      <c r="VCT5" s="117"/>
      <c r="VCU5" s="117"/>
      <c r="VCV5" s="117"/>
      <c r="VCW5" s="117"/>
      <c r="VCX5" s="117"/>
      <c r="VCY5" s="117"/>
      <c r="VCZ5" s="117"/>
      <c r="VDA5" s="117"/>
      <c r="VDB5" s="117"/>
      <c r="VDC5" s="117"/>
      <c r="VDD5" s="117"/>
      <c r="VDE5" s="117"/>
      <c r="VDF5" s="117"/>
      <c r="VDG5" s="117"/>
      <c r="VDH5" s="117"/>
      <c r="VDI5" s="117"/>
      <c r="VDJ5" s="117"/>
      <c r="VDK5" s="117"/>
      <c r="VDL5" s="117"/>
      <c r="VDM5" s="117"/>
      <c r="VDN5" s="117"/>
      <c r="VDO5" s="117"/>
      <c r="VDP5" s="117"/>
      <c r="VDQ5" s="117"/>
      <c r="VDR5" s="117"/>
      <c r="VDS5" s="117"/>
      <c r="VDT5" s="117"/>
      <c r="VDU5" s="117"/>
      <c r="VDV5" s="117"/>
      <c r="VDW5" s="117"/>
      <c r="VDX5" s="117"/>
      <c r="VDY5" s="117"/>
      <c r="VDZ5" s="117"/>
      <c r="VEA5" s="117"/>
      <c r="VEB5" s="117"/>
      <c r="VEC5" s="117"/>
      <c r="VED5" s="117"/>
      <c r="VEE5" s="117"/>
      <c r="VEF5" s="117"/>
      <c r="VEG5" s="117"/>
      <c r="VEH5" s="117"/>
      <c r="VEI5" s="117"/>
      <c r="VEJ5" s="117"/>
      <c r="VEK5" s="117"/>
      <c r="VEL5" s="117"/>
      <c r="VEM5" s="117"/>
      <c r="VEN5" s="117"/>
      <c r="VEO5" s="117"/>
      <c r="VEP5" s="117"/>
      <c r="VEQ5" s="117"/>
      <c r="VER5" s="117"/>
      <c r="VES5" s="117"/>
      <c r="VET5" s="117"/>
      <c r="VEU5" s="117"/>
      <c r="VEV5" s="117"/>
      <c r="VEW5" s="117"/>
      <c r="VEX5" s="117"/>
      <c r="VEY5" s="117"/>
      <c r="VEZ5" s="117"/>
      <c r="VFA5" s="117"/>
      <c r="VFB5" s="117"/>
      <c r="VFC5" s="117"/>
      <c r="VFD5" s="117"/>
      <c r="VFE5" s="117"/>
      <c r="VFF5" s="117"/>
      <c r="VFG5" s="117"/>
      <c r="VFH5" s="117"/>
      <c r="VFI5" s="117"/>
      <c r="VFJ5" s="117"/>
      <c r="VFK5" s="117"/>
      <c r="VFL5" s="117"/>
      <c r="VFM5" s="117"/>
      <c r="VFN5" s="117"/>
      <c r="VFO5" s="117"/>
      <c r="VFP5" s="117"/>
      <c r="VFQ5" s="117"/>
      <c r="VFR5" s="117"/>
      <c r="VFS5" s="117"/>
      <c r="VFT5" s="117"/>
      <c r="VFU5" s="117"/>
      <c r="VFV5" s="117"/>
      <c r="VFW5" s="117"/>
      <c r="VFX5" s="117"/>
      <c r="VFY5" s="117"/>
      <c r="VFZ5" s="117"/>
      <c r="VGA5" s="117"/>
      <c r="VGB5" s="117"/>
      <c r="VGC5" s="117"/>
      <c r="VGD5" s="117"/>
      <c r="VGE5" s="117"/>
      <c r="VGF5" s="117"/>
      <c r="VGG5" s="117"/>
      <c r="VGH5" s="117"/>
      <c r="VGI5" s="117"/>
      <c r="VGJ5" s="117"/>
      <c r="VGK5" s="117"/>
      <c r="VGL5" s="117"/>
      <c r="VGM5" s="117"/>
      <c r="VGN5" s="117"/>
      <c r="VGO5" s="117"/>
      <c r="VGP5" s="117"/>
      <c r="VGQ5" s="117"/>
      <c r="VGR5" s="117"/>
      <c r="VGS5" s="117"/>
      <c r="VGT5" s="117"/>
      <c r="VGU5" s="117"/>
      <c r="VGV5" s="117"/>
      <c r="VGW5" s="117"/>
      <c r="VGX5" s="117"/>
      <c r="VGY5" s="117"/>
      <c r="VGZ5" s="117"/>
      <c r="VHA5" s="117"/>
      <c r="VHB5" s="117"/>
      <c r="VHC5" s="117"/>
      <c r="VHD5" s="117"/>
      <c r="VHE5" s="117"/>
      <c r="VHF5" s="117"/>
      <c r="VHG5" s="117"/>
      <c r="VHH5" s="117"/>
      <c r="VHI5" s="117"/>
      <c r="VHJ5" s="117"/>
      <c r="VHK5" s="117"/>
      <c r="VHL5" s="117"/>
      <c r="VHM5" s="117"/>
      <c r="VHN5" s="117"/>
      <c r="VHO5" s="117"/>
      <c r="VHP5" s="117"/>
      <c r="VHQ5" s="117"/>
      <c r="VHR5" s="117"/>
      <c r="VHS5" s="117"/>
      <c r="VHT5" s="117"/>
      <c r="VHU5" s="117"/>
      <c r="VHV5" s="117"/>
      <c r="VHW5" s="117"/>
      <c r="VHX5" s="117"/>
      <c r="VHY5" s="117"/>
      <c r="VHZ5" s="117"/>
      <c r="VIA5" s="117"/>
      <c r="VIB5" s="117"/>
      <c r="VIC5" s="117"/>
      <c r="VID5" s="117"/>
      <c r="VIE5" s="117"/>
      <c r="VIF5" s="117"/>
      <c r="VIG5" s="117"/>
      <c r="VIH5" s="117"/>
      <c r="VII5" s="117"/>
      <c r="VIJ5" s="117"/>
      <c r="VIK5" s="117"/>
      <c r="VIL5" s="117"/>
      <c r="VIM5" s="117"/>
      <c r="VIN5" s="117"/>
      <c r="VIO5" s="117"/>
      <c r="VIP5" s="117"/>
      <c r="VIQ5" s="117"/>
      <c r="VIR5" s="117"/>
      <c r="VIS5" s="117"/>
      <c r="VIT5" s="117"/>
      <c r="VIU5" s="117"/>
      <c r="VIV5" s="117"/>
      <c r="VIW5" s="117"/>
      <c r="VIX5" s="117"/>
      <c r="VIY5" s="117"/>
      <c r="VIZ5" s="117"/>
      <c r="VJA5" s="117"/>
      <c r="VJB5" s="117"/>
      <c r="VJC5" s="117"/>
      <c r="VJD5" s="117"/>
      <c r="VJE5" s="117"/>
      <c r="VJF5" s="117"/>
      <c r="VJG5" s="117"/>
      <c r="VJH5" s="117"/>
      <c r="VJI5" s="117"/>
      <c r="VJJ5" s="117"/>
      <c r="VJK5" s="117"/>
      <c r="VJL5" s="117"/>
      <c r="VJM5" s="117"/>
      <c r="VJN5" s="117"/>
      <c r="VJO5" s="117"/>
      <c r="VJP5" s="117"/>
      <c r="VJQ5" s="117"/>
      <c r="VJR5" s="117"/>
      <c r="VJS5" s="117"/>
      <c r="VJT5" s="117"/>
      <c r="VJU5" s="117"/>
      <c r="VJV5" s="117"/>
      <c r="VJW5" s="117"/>
      <c r="VJX5" s="117"/>
      <c r="VJY5" s="117"/>
      <c r="VJZ5" s="117"/>
      <c r="VKA5" s="117"/>
      <c r="VKB5" s="117"/>
      <c r="VKC5" s="117"/>
      <c r="VKD5" s="117"/>
      <c r="VKE5" s="117"/>
      <c r="VKF5" s="117"/>
      <c r="VKG5" s="117"/>
      <c r="VKH5" s="117"/>
      <c r="VKI5" s="117"/>
      <c r="VKJ5" s="117"/>
      <c r="VKK5" s="117"/>
      <c r="VKL5" s="117"/>
      <c r="VKM5" s="117"/>
      <c r="VKN5" s="117"/>
      <c r="VKO5" s="117"/>
      <c r="VKP5" s="117"/>
      <c r="VKQ5" s="117"/>
      <c r="VKR5" s="117"/>
      <c r="VKS5" s="117"/>
      <c r="VKT5" s="117"/>
      <c r="VKU5" s="117"/>
      <c r="VKV5" s="117"/>
      <c r="VKW5" s="117"/>
      <c r="VKX5" s="117"/>
      <c r="VKY5" s="117"/>
      <c r="VKZ5" s="117"/>
      <c r="VLA5" s="117"/>
      <c r="VLB5" s="117"/>
      <c r="VLC5" s="117"/>
      <c r="VLD5" s="117"/>
      <c r="VLE5" s="117"/>
      <c r="VLF5" s="117"/>
      <c r="VLG5" s="117"/>
      <c r="VLH5" s="117"/>
      <c r="VLI5" s="117"/>
      <c r="VLJ5" s="117"/>
      <c r="VLK5" s="117"/>
      <c r="VLL5" s="117"/>
      <c r="VLM5" s="117"/>
      <c r="VLN5" s="117"/>
      <c r="VLO5" s="117"/>
      <c r="VLP5" s="117"/>
      <c r="VLQ5" s="117"/>
      <c r="VLR5" s="117"/>
      <c r="VLS5" s="117"/>
      <c r="VLT5" s="117"/>
      <c r="VLU5" s="117"/>
      <c r="VLV5" s="117"/>
      <c r="VLW5" s="117"/>
      <c r="VLX5" s="117"/>
      <c r="VLY5" s="117"/>
      <c r="VLZ5" s="117"/>
      <c r="VMA5" s="117"/>
      <c r="VMB5" s="117"/>
      <c r="VMC5" s="117"/>
      <c r="VMD5" s="117"/>
      <c r="VME5" s="117"/>
      <c r="VMF5" s="117"/>
      <c r="VMG5" s="117"/>
      <c r="VMH5" s="117"/>
      <c r="VMI5" s="117"/>
      <c r="VMJ5" s="117"/>
      <c r="VMK5" s="117"/>
      <c r="VML5" s="117"/>
      <c r="VMM5" s="117"/>
      <c r="VMN5" s="117"/>
      <c r="VMO5" s="117"/>
      <c r="VMP5" s="117"/>
      <c r="VMQ5" s="117"/>
      <c r="VMR5" s="117"/>
      <c r="VMS5" s="117"/>
      <c r="VMT5" s="117"/>
      <c r="VMU5" s="117"/>
      <c r="VMV5" s="117"/>
      <c r="VMW5" s="117"/>
      <c r="VMX5" s="117"/>
      <c r="VMY5" s="117"/>
      <c r="VMZ5" s="117"/>
      <c r="VNA5" s="117"/>
      <c r="VNB5" s="117"/>
      <c r="VNC5" s="117"/>
      <c r="VND5" s="117"/>
      <c r="VNE5" s="117"/>
      <c r="VNF5" s="117"/>
      <c r="VNG5" s="117"/>
      <c r="VNH5" s="117"/>
      <c r="VNI5" s="117"/>
      <c r="VNJ5" s="117"/>
      <c r="VNK5" s="117"/>
      <c r="VNL5" s="117"/>
      <c r="VNM5" s="117"/>
      <c r="VNN5" s="117"/>
      <c r="VNO5" s="117"/>
      <c r="VNP5" s="117"/>
      <c r="VNQ5" s="117"/>
      <c r="VNR5" s="117"/>
      <c r="VNS5" s="117"/>
      <c r="VNT5" s="117"/>
      <c r="VNU5" s="117"/>
      <c r="VNV5" s="117"/>
      <c r="VNW5" s="117"/>
      <c r="VNX5" s="117"/>
      <c r="VNY5" s="117"/>
      <c r="VNZ5" s="117"/>
      <c r="VOA5" s="117"/>
      <c r="VOB5" s="117"/>
      <c r="VOC5" s="117"/>
      <c r="VOD5" s="117"/>
      <c r="VOE5" s="117"/>
      <c r="VOF5" s="117"/>
      <c r="VOG5" s="117"/>
      <c r="VOH5" s="117"/>
      <c r="VOI5" s="117"/>
      <c r="VOJ5" s="117"/>
      <c r="VOK5" s="117"/>
      <c r="VOL5" s="117"/>
      <c r="VOM5" s="117"/>
      <c r="VON5" s="117"/>
      <c r="VOO5" s="117"/>
      <c r="VOP5" s="117"/>
      <c r="VOQ5" s="117"/>
      <c r="VOR5" s="117"/>
      <c r="VOS5" s="117"/>
      <c r="VOT5" s="117"/>
      <c r="VOU5" s="117"/>
      <c r="VOV5" s="117"/>
      <c r="VOW5" s="117"/>
      <c r="VOX5" s="117"/>
      <c r="VOY5" s="117"/>
      <c r="VOZ5" s="117"/>
      <c r="VPA5" s="117"/>
      <c r="VPB5" s="117"/>
      <c r="VPC5" s="117"/>
      <c r="VPD5" s="117"/>
      <c r="VPE5" s="117"/>
      <c r="VPF5" s="117"/>
      <c r="VPG5" s="117"/>
      <c r="VPH5" s="117"/>
      <c r="VPI5" s="117"/>
      <c r="VPJ5" s="117"/>
      <c r="VPK5" s="117"/>
      <c r="VPL5" s="117"/>
      <c r="VPM5" s="117"/>
      <c r="VPN5" s="117"/>
      <c r="VPO5" s="117"/>
      <c r="VPP5" s="117"/>
      <c r="VPQ5" s="117"/>
      <c r="VPR5" s="117"/>
      <c r="VPS5" s="117"/>
      <c r="VPT5" s="117"/>
      <c r="VPU5" s="117"/>
      <c r="VPV5" s="117"/>
      <c r="VPW5" s="117"/>
      <c r="VPX5" s="117"/>
      <c r="VPY5" s="117"/>
      <c r="VPZ5" s="117"/>
      <c r="VQA5" s="117"/>
      <c r="VQB5" s="117"/>
      <c r="VQC5" s="117"/>
      <c r="VQD5" s="117"/>
      <c r="VQE5" s="117"/>
      <c r="VQF5" s="117"/>
      <c r="VQG5" s="117"/>
      <c r="VQH5" s="117"/>
      <c r="VQI5" s="117"/>
      <c r="VQJ5" s="117"/>
      <c r="VQK5" s="117"/>
      <c r="VQL5" s="117"/>
      <c r="VQM5" s="117"/>
      <c r="VQN5" s="117"/>
      <c r="VQO5" s="117"/>
      <c r="VQP5" s="117"/>
      <c r="VQQ5" s="117"/>
      <c r="VQR5" s="117"/>
      <c r="VQS5" s="117"/>
      <c r="VQT5" s="117"/>
      <c r="VQU5" s="117"/>
      <c r="VQV5" s="117"/>
      <c r="VQW5" s="117"/>
      <c r="VQX5" s="117"/>
      <c r="VQY5" s="117"/>
      <c r="VQZ5" s="117"/>
      <c r="VRA5" s="117"/>
      <c r="VRB5" s="117"/>
      <c r="VRC5" s="117"/>
      <c r="VRD5" s="117"/>
      <c r="VRE5" s="117"/>
      <c r="VRF5" s="117"/>
      <c r="VRG5" s="117"/>
      <c r="VRH5" s="117"/>
      <c r="VRI5" s="117"/>
      <c r="VRJ5" s="117"/>
      <c r="VRK5" s="117"/>
      <c r="VRL5" s="117"/>
      <c r="VRM5" s="117"/>
      <c r="VRN5" s="117"/>
      <c r="VRO5" s="117"/>
      <c r="VRP5" s="117"/>
      <c r="VRQ5" s="117"/>
      <c r="VRR5" s="117"/>
      <c r="VRS5" s="117"/>
      <c r="VRT5" s="117"/>
      <c r="VRU5" s="117"/>
      <c r="VRV5" s="117"/>
      <c r="VRW5" s="117"/>
      <c r="VRX5" s="117"/>
      <c r="VRY5" s="117"/>
      <c r="VRZ5" s="117"/>
      <c r="VSA5" s="117"/>
      <c r="VSB5" s="117"/>
      <c r="VSC5" s="117"/>
      <c r="VSD5" s="117"/>
      <c r="VSE5" s="117"/>
      <c r="VSF5" s="117"/>
      <c r="VSG5" s="117"/>
      <c r="VSH5" s="117"/>
      <c r="VSI5" s="117"/>
      <c r="VSJ5" s="117"/>
      <c r="VSK5" s="117"/>
      <c r="VSL5" s="117"/>
      <c r="VSM5" s="117"/>
      <c r="VSN5" s="117"/>
      <c r="VSO5" s="117"/>
      <c r="VSP5" s="117"/>
      <c r="VSQ5" s="117"/>
      <c r="VSR5" s="117"/>
      <c r="VSS5" s="117"/>
      <c r="VST5" s="117"/>
      <c r="VSU5" s="117"/>
      <c r="VSV5" s="117"/>
      <c r="VSW5" s="117"/>
      <c r="VSX5" s="117"/>
      <c r="VSY5" s="117"/>
      <c r="VSZ5" s="117"/>
      <c r="VTA5" s="117"/>
      <c r="VTB5" s="117"/>
      <c r="VTC5" s="117"/>
      <c r="VTD5" s="117"/>
      <c r="VTE5" s="117"/>
      <c r="VTF5" s="117"/>
      <c r="VTG5" s="117"/>
      <c r="VTH5" s="117"/>
      <c r="VTI5" s="117"/>
      <c r="VTJ5" s="117"/>
      <c r="VTK5" s="117"/>
      <c r="VTL5" s="117"/>
      <c r="VTM5" s="117"/>
      <c r="VTN5" s="117"/>
      <c r="VTO5" s="117"/>
      <c r="VTP5" s="117"/>
      <c r="VTQ5" s="117"/>
      <c r="VTR5" s="117"/>
      <c r="VTS5" s="117"/>
      <c r="VTT5" s="117"/>
      <c r="VTU5" s="117"/>
      <c r="VTV5" s="117"/>
      <c r="VTW5" s="117"/>
      <c r="VTX5" s="117"/>
      <c r="VTY5" s="117"/>
      <c r="VTZ5" s="117"/>
      <c r="VUA5" s="117"/>
      <c r="VUB5" s="117"/>
      <c r="VUC5" s="117"/>
      <c r="VUD5" s="117"/>
      <c r="VUE5" s="117"/>
      <c r="VUF5" s="117"/>
      <c r="VUG5" s="117"/>
      <c r="VUH5" s="117"/>
      <c r="VUI5" s="117"/>
      <c r="VUJ5" s="117"/>
      <c r="VUK5" s="117"/>
      <c r="VUL5" s="117"/>
      <c r="VUM5" s="117"/>
      <c r="VUN5" s="117"/>
      <c r="VUO5" s="117"/>
      <c r="VUP5" s="117"/>
      <c r="VUQ5" s="117"/>
      <c r="VUR5" s="117"/>
      <c r="VUS5" s="117"/>
      <c r="VUT5" s="117"/>
      <c r="VUU5" s="117"/>
      <c r="VUV5" s="117"/>
      <c r="VUW5" s="117"/>
      <c r="VUX5" s="117"/>
      <c r="VUY5" s="117"/>
      <c r="VUZ5" s="117"/>
      <c r="VVA5" s="117"/>
      <c r="VVB5" s="117"/>
      <c r="VVC5" s="117"/>
      <c r="VVD5" s="117"/>
      <c r="VVE5" s="117"/>
      <c r="VVF5" s="117"/>
      <c r="VVG5" s="117"/>
      <c r="VVH5" s="117"/>
      <c r="VVI5" s="117"/>
      <c r="VVJ5" s="117"/>
      <c r="VVK5" s="117"/>
      <c r="VVL5" s="117"/>
      <c r="VVM5" s="117"/>
      <c r="VVN5" s="117"/>
      <c r="VVO5" s="117"/>
      <c r="VVP5" s="117"/>
      <c r="VVQ5" s="117"/>
      <c r="VVR5" s="117"/>
      <c r="VVS5" s="117"/>
      <c r="VVT5" s="117"/>
      <c r="VVU5" s="117"/>
      <c r="VVV5" s="117"/>
      <c r="VVW5" s="117"/>
      <c r="VVX5" s="117"/>
      <c r="VVY5" s="117"/>
      <c r="VVZ5" s="117"/>
      <c r="VWA5" s="117"/>
      <c r="VWB5" s="117"/>
      <c r="VWC5" s="117"/>
      <c r="VWD5" s="117"/>
      <c r="VWE5" s="117"/>
      <c r="VWF5" s="117"/>
      <c r="VWG5" s="117"/>
      <c r="VWH5" s="117"/>
      <c r="VWI5" s="117"/>
      <c r="VWJ5" s="117"/>
      <c r="VWK5" s="117"/>
      <c r="VWL5" s="117"/>
      <c r="VWM5" s="117"/>
      <c r="VWN5" s="117"/>
      <c r="VWO5" s="117"/>
      <c r="VWP5" s="117"/>
      <c r="VWQ5" s="117"/>
      <c r="VWR5" s="117"/>
      <c r="VWS5" s="117"/>
      <c r="VWT5" s="117"/>
      <c r="VWU5" s="117"/>
      <c r="VWV5" s="117"/>
      <c r="VWW5" s="117"/>
      <c r="VWX5" s="117"/>
      <c r="VWY5" s="117"/>
      <c r="VWZ5" s="117"/>
      <c r="VXA5" s="117"/>
      <c r="VXB5" s="117"/>
      <c r="VXC5" s="117"/>
      <c r="VXD5" s="117"/>
      <c r="VXE5" s="117"/>
      <c r="VXF5" s="117"/>
      <c r="VXG5" s="117"/>
      <c r="VXH5" s="117"/>
      <c r="VXI5" s="117"/>
      <c r="VXJ5" s="117"/>
      <c r="VXK5" s="117"/>
      <c r="VXL5" s="117"/>
      <c r="VXM5" s="117"/>
      <c r="VXN5" s="117"/>
      <c r="VXO5" s="117"/>
      <c r="VXP5" s="117"/>
      <c r="VXQ5" s="117"/>
      <c r="VXR5" s="117"/>
      <c r="VXS5" s="117"/>
      <c r="VXT5" s="117"/>
      <c r="VXU5" s="117"/>
      <c r="VXV5" s="117"/>
      <c r="VXW5" s="117"/>
      <c r="VXX5" s="117"/>
      <c r="VXY5" s="117"/>
      <c r="VXZ5" s="117"/>
      <c r="VYA5" s="117"/>
      <c r="VYB5" s="117"/>
      <c r="VYC5" s="117"/>
      <c r="VYD5" s="117"/>
      <c r="VYE5" s="117"/>
      <c r="VYF5" s="117"/>
      <c r="VYG5" s="117"/>
      <c r="VYH5" s="117"/>
      <c r="VYI5" s="117"/>
      <c r="VYJ5" s="117"/>
      <c r="VYK5" s="117"/>
      <c r="VYL5" s="117"/>
      <c r="VYM5" s="117"/>
      <c r="VYN5" s="117"/>
      <c r="VYO5" s="117"/>
      <c r="VYP5" s="117"/>
      <c r="VYQ5" s="117"/>
      <c r="VYR5" s="117"/>
      <c r="VYS5" s="117"/>
      <c r="VYT5" s="117"/>
      <c r="VYU5" s="117"/>
      <c r="VYV5" s="117"/>
      <c r="VYW5" s="117"/>
      <c r="VYX5" s="117"/>
      <c r="VYY5" s="117"/>
      <c r="VYZ5" s="117"/>
      <c r="VZA5" s="117"/>
      <c r="VZB5" s="117"/>
      <c r="VZC5" s="117"/>
      <c r="VZD5" s="117"/>
      <c r="VZE5" s="117"/>
      <c r="VZF5" s="117"/>
      <c r="VZG5" s="117"/>
      <c r="VZH5" s="117"/>
      <c r="VZI5" s="117"/>
      <c r="VZJ5" s="117"/>
      <c r="VZK5" s="117"/>
      <c r="VZL5" s="117"/>
      <c r="VZM5" s="117"/>
      <c r="VZN5" s="117"/>
      <c r="VZO5" s="117"/>
      <c r="VZP5" s="117"/>
      <c r="VZQ5" s="117"/>
      <c r="VZR5" s="117"/>
      <c r="VZS5" s="117"/>
      <c r="VZT5" s="117"/>
      <c r="VZU5" s="117"/>
      <c r="VZV5" s="117"/>
      <c r="VZW5" s="117"/>
      <c r="VZX5" s="117"/>
      <c r="VZY5" s="117"/>
      <c r="VZZ5" s="117"/>
      <c r="WAA5" s="117"/>
      <c r="WAB5" s="117"/>
      <c r="WAC5" s="117"/>
      <c r="WAD5" s="117"/>
      <c r="WAE5" s="117"/>
      <c r="WAF5" s="117"/>
      <c r="WAG5" s="117"/>
      <c r="WAH5" s="117"/>
      <c r="WAI5" s="117"/>
      <c r="WAJ5" s="117"/>
      <c r="WAK5" s="117"/>
      <c r="WAL5" s="117"/>
      <c r="WAM5" s="117"/>
      <c r="WAN5" s="117"/>
      <c r="WAO5" s="117"/>
      <c r="WAP5" s="117"/>
      <c r="WAQ5" s="117"/>
      <c r="WAR5" s="117"/>
      <c r="WAS5" s="117"/>
      <c r="WAT5" s="117"/>
      <c r="WAU5" s="117"/>
      <c r="WAV5" s="117"/>
      <c r="WAW5" s="117"/>
      <c r="WAX5" s="117"/>
      <c r="WAY5" s="117"/>
      <c r="WAZ5" s="117"/>
      <c r="WBA5" s="117"/>
      <c r="WBB5" s="117"/>
      <c r="WBC5" s="117"/>
      <c r="WBD5" s="117"/>
      <c r="WBE5" s="117"/>
      <c r="WBF5" s="117"/>
      <c r="WBG5" s="117"/>
      <c r="WBH5" s="117"/>
      <c r="WBI5" s="117"/>
      <c r="WBJ5" s="117"/>
      <c r="WBK5" s="117"/>
      <c r="WBL5" s="117"/>
      <c r="WBM5" s="117"/>
      <c r="WBN5" s="117"/>
      <c r="WBO5" s="117"/>
      <c r="WBP5" s="117"/>
      <c r="WBQ5" s="117"/>
      <c r="WBR5" s="117"/>
      <c r="WBS5" s="117"/>
      <c r="WBT5" s="117"/>
      <c r="WBU5" s="117"/>
      <c r="WBV5" s="117"/>
      <c r="WBW5" s="117"/>
      <c r="WBX5" s="117"/>
      <c r="WBY5" s="117"/>
      <c r="WBZ5" s="117"/>
      <c r="WCA5" s="117"/>
      <c r="WCB5" s="117"/>
      <c r="WCC5" s="117"/>
      <c r="WCD5" s="117"/>
      <c r="WCE5" s="117"/>
      <c r="WCF5" s="117"/>
      <c r="WCG5" s="117"/>
      <c r="WCH5" s="117"/>
      <c r="WCI5" s="117"/>
      <c r="WCJ5" s="117"/>
      <c r="WCK5" s="117"/>
      <c r="WCL5" s="117"/>
      <c r="WCM5" s="117"/>
      <c r="WCN5" s="117"/>
      <c r="WCO5" s="117"/>
      <c r="WCP5" s="117"/>
      <c r="WCQ5" s="117"/>
      <c r="WCR5" s="117"/>
      <c r="WCS5" s="117"/>
      <c r="WCT5" s="117"/>
      <c r="WCU5" s="117"/>
      <c r="WCV5" s="117"/>
      <c r="WCW5" s="117"/>
      <c r="WCX5" s="117"/>
      <c r="WCY5" s="117"/>
      <c r="WCZ5" s="117"/>
      <c r="WDA5" s="117"/>
      <c r="WDB5" s="117"/>
      <c r="WDC5" s="117"/>
      <c r="WDD5" s="117"/>
      <c r="WDE5" s="117"/>
      <c r="WDF5" s="117"/>
      <c r="WDG5" s="117"/>
      <c r="WDH5" s="117"/>
      <c r="WDI5" s="117"/>
      <c r="WDJ5" s="117"/>
      <c r="WDK5" s="117"/>
      <c r="WDL5" s="117"/>
      <c r="WDM5" s="117"/>
      <c r="WDN5" s="117"/>
      <c r="WDO5" s="117"/>
      <c r="WDP5" s="117"/>
      <c r="WDQ5" s="117"/>
      <c r="WDR5" s="117"/>
      <c r="WDS5" s="117"/>
      <c r="WDT5" s="117"/>
      <c r="WDU5" s="117"/>
      <c r="WDV5" s="117"/>
      <c r="WDW5" s="117"/>
      <c r="WDX5" s="117"/>
      <c r="WDY5" s="117"/>
      <c r="WDZ5" s="117"/>
      <c r="WEA5" s="117"/>
      <c r="WEB5" s="117"/>
      <c r="WEC5" s="117"/>
      <c r="WED5" s="117"/>
      <c r="WEE5" s="117"/>
      <c r="WEF5" s="117"/>
      <c r="WEG5" s="117"/>
      <c r="WEH5" s="117"/>
      <c r="WEI5" s="117"/>
      <c r="WEJ5" s="117"/>
      <c r="WEK5" s="117"/>
      <c r="WEL5" s="117"/>
      <c r="WEM5" s="117"/>
      <c r="WEN5" s="117"/>
      <c r="WEO5" s="117"/>
      <c r="WEP5" s="117"/>
      <c r="WEQ5" s="117"/>
      <c r="WER5" s="117"/>
      <c r="WES5" s="117"/>
      <c r="WET5" s="117"/>
      <c r="WEU5" s="117"/>
      <c r="WEV5" s="117"/>
      <c r="WEW5" s="117"/>
      <c r="WEX5" s="117"/>
      <c r="WEY5" s="117"/>
      <c r="WEZ5" s="117"/>
      <c r="WFA5" s="117"/>
      <c r="WFB5" s="117"/>
      <c r="WFC5" s="117"/>
      <c r="WFD5" s="117"/>
      <c r="WFE5" s="117"/>
      <c r="WFF5" s="117"/>
      <c r="WFG5" s="117"/>
      <c r="WFH5" s="117"/>
      <c r="WFI5" s="117"/>
      <c r="WFJ5" s="117"/>
      <c r="WFK5" s="117"/>
      <c r="WFL5" s="117"/>
      <c r="WFM5" s="117"/>
      <c r="WFN5" s="117"/>
      <c r="WFO5" s="117"/>
      <c r="WFP5" s="117"/>
      <c r="WFQ5" s="117"/>
      <c r="WFR5" s="117"/>
      <c r="WFS5" s="117"/>
      <c r="WFT5" s="117"/>
      <c r="WFU5" s="117"/>
      <c r="WFV5" s="117"/>
      <c r="WFW5" s="117"/>
      <c r="WFX5" s="117"/>
      <c r="WFY5" s="117"/>
      <c r="WFZ5" s="117"/>
      <c r="WGA5" s="117"/>
      <c r="WGB5" s="117"/>
      <c r="WGC5" s="117"/>
      <c r="WGD5" s="117"/>
      <c r="WGE5" s="117"/>
      <c r="WGF5" s="117"/>
      <c r="WGG5" s="117"/>
      <c r="WGH5" s="117"/>
      <c r="WGI5" s="117"/>
      <c r="WGJ5" s="117"/>
      <c r="WGK5" s="117"/>
      <c r="WGL5" s="117"/>
      <c r="WGM5" s="117"/>
      <c r="WGN5" s="117"/>
      <c r="WGO5" s="117"/>
      <c r="WGP5" s="117"/>
      <c r="WGQ5" s="117"/>
      <c r="WGR5" s="117"/>
      <c r="WGS5" s="117"/>
      <c r="WGT5" s="117"/>
      <c r="WGU5" s="117"/>
      <c r="WGV5" s="117"/>
      <c r="WGW5" s="117"/>
      <c r="WGX5" s="117"/>
      <c r="WGY5" s="117"/>
      <c r="WGZ5" s="117"/>
      <c r="WHA5" s="117"/>
      <c r="WHB5" s="117"/>
      <c r="WHC5" s="117"/>
      <c r="WHD5" s="117"/>
      <c r="WHE5" s="117"/>
      <c r="WHF5" s="117"/>
      <c r="WHG5" s="117"/>
      <c r="WHH5" s="117"/>
      <c r="WHI5" s="117"/>
      <c r="WHJ5" s="117"/>
      <c r="WHK5" s="117"/>
      <c r="WHL5" s="117"/>
      <c r="WHM5" s="117"/>
      <c r="WHN5" s="117"/>
      <c r="WHO5" s="117"/>
      <c r="WHP5" s="117"/>
      <c r="WHQ5" s="117"/>
      <c r="WHR5" s="117"/>
      <c r="WHS5" s="117"/>
      <c r="WHT5" s="117"/>
      <c r="WHU5" s="117"/>
      <c r="WHV5" s="117"/>
      <c r="WHW5" s="117"/>
      <c r="WHX5" s="117"/>
      <c r="WHY5" s="117"/>
      <c r="WHZ5" s="117"/>
      <c r="WIA5" s="117"/>
      <c r="WIB5" s="117"/>
      <c r="WIC5" s="117"/>
      <c r="WID5" s="117"/>
      <c r="WIE5" s="117"/>
      <c r="WIF5" s="117"/>
      <c r="WIG5" s="117"/>
      <c r="WIH5" s="117"/>
      <c r="WII5" s="117"/>
      <c r="WIJ5" s="117"/>
      <c r="WIK5" s="117"/>
      <c r="WIL5" s="117"/>
      <c r="WIM5" s="117"/>
      <c r="WIN5" s="117"/>
      <c r="WIO5" s="117"/>
      <c r="WIP5" s="117"/>
      <c r="WIQ5" s="117"/>
      <c r="WIR5" s="117"/>
      <c r="WIS5" s="117"/>
      <c r="WIT5" s="117"/>
      <c r="WIU5" s="117"/>
      <c r="WIV5" s="117"/>
      <c r="WIW5" s="117"/>
      <c r="WIX5" s="117"/>
      <c r="WIY5" s="117"/>
      <c r="WIZ5" s="117"/>
      <c r="WJA5" s="117"/>
      <c r="WJB5" s="117"/>
      <c r="WJC5" s="117"/>
      <c r="WJD5" s="117"/>
      <c r="WJE5" s="117"/>
      <c r="WJF5" s="117"/>
      <c r="WJG5" s="117"/>
      <c r="WJH5" s="117"/>
      <c r="WJI5" s="117"/>
      <c r="WJJ5" s="117"/>
      <c r="WJK5" s="117"/>
      <c r="WJL5" s="117"/>
      <c r="WJM5" s="117"/>
      <c r="WJN5" s="117"/>
      <c r="WJO5" s="117"/>
      <c r="WJP5" s="117"/>
      <c r="WJQ5" s="117"/>
      <c r="WJR5" s="117"/>
      <c r="WJS5" s="117"/>
      <c r="WJT5" s="117"/>
      <c r="WJU5" s="117"/>
      <c r="WJV5" s="117"/>
      <c r="WJW5" s="117"/>
      <c r="WJX5" s="117"/>
      <c r="WJY5" s="117"/>
      <c r="WJZ5" s="117"/>
      <c r="WKA5" s="117"/>
      <c r="WKB5" s="117"/>
      <c r="WKC5" s="117"/>
      <c r="WKD5" s="117"/>
      <c r="WKE5" s="117"/>
      <c r="WKF5" s="117"/>
      <c r="WKG5" s="117"/>
      <c r="WKH5" s="117"/>
      <c r="WKI5" s="117"/>
      <c r="WKJ5" s="117"/>
      <c r="WKK5" s="117"/>
      <c r="WKL5" s="117"/>
      <c r="WKM5" s="117"/>
      <c r="WKN5" s="117"/>
      <c r="WKO5" s="117"/>
      <c r="WKP5" s="117"/>
      <c r="WKQ5" s="117"/>
      <c r="WKR5" s="117"/>
      <c r="WKS5" s="117"/>
      <c r="WKT5" s="117"/>
      <c r="WKU5" s="117"/>
      <c r="WKV5" s="117"/>
      <c r="WKW5" s="117"/>
      <c r="WKX5" s="117"/>
      <c r="WKY5" s="117"/>
      <c r="WKZ5" s="117"/>
      <c r="WLA5" s="117"/>
      <c r="WLB5" s="117"/>
      <c r="WLC5" s="117"/>
      <c r="WLD5" s="117"/>
      <c r="WLE5" s="117"/>
      <c r="WLF5" s="117"/>
      <c r="WLG5" s="117"/>
      <c r="WLH5" s="117"/>
      <c r="WLI5" s="117"/>
      <c r="WLJ5" s="117"/>
      <c r="WLK5" s="117"/>
      <c r="WLL5" s="117"/>
      <c r="WLM5" s="117"/>
      <c r="WLN5" s="117"/>
      <c r="WLO5" s="117"/>
      <c r="WLP5" s="117"/>
      <c r="WLQ5" s="117"/>
      <c r="WLR5" s="117"/>
      <c r="WLS5" s="117"/>
      <c r="WLT5" s="117"/>
      <c r="WLU5" s="117"/>
      <c r="WLV5" s="117"/>
      <c r="WLW5" s="117"/>
      <c r="WLX5" s="117"/>
      <c r="WLY5" s="117"/>
      <c r="WLZ5" s="117"/>
      <c r="WMA5" s="117"/>
      <c r="WMB5" s="117"/>
      <c r="WMC5" s="117"/>
      <c r="WMD5" s="117"/>
      <c r="WME5" s="117"/>
      <c r="WMF5" s="117"/>
      <c r="WMG5" s="117"/>
      <c r="WMH5" s="117"/>
      <c r="WMI5" s="117"/>
      <c r="WMJ5" s="117"/>
      <c r="WMK5" s="117"/>
      <c r="WML5" s="117"/>
      <c r="WMM5" s="117"/>
      <c r="WMN5" s="117"/>
      <c r="WMO5" s="117"/>
      <c r="WMP5" s="117"/>
      <c r="WMQ5" s="117"/>
      <c r="WMR5" s="117"/>
      <c r="WMS5" s="117"/>
      <c r="WMT5" s="117"/>
      <c r="WMU5" s="117"/>
      <c r="WMV5" s="117"/>
      <c r="WMW5" s="117"/>
      <c r="WMX5" s="117"/>
      <c r="WMY5" s="117"/>
      <c r="WMZ5" s="117"/>
      <c r="WNA5" s="117"/>
      <c r="WNB5" s="117"/>
      <c r="WNC5" s="117"/>
      <c r="WND5" s="117"/>
      <c r="WNE5" s="117"/>
      <c r="WNF5" s="117"/>
      <c r="WNG5" s="117"/>
      <c r="WNH5" s="117"/>
      <c r="WNI5" s="117"/>
      <c r="WNJ5" s="117"/>
      <c r="WNK5" s="117"/>
      <c r="WNL5" s="117"/>
      <c r="WNM5" s="117"/>
      <c r="WNN5" s="117"/>
      <c r="WNO5" s="117"/>
      <c r="WNP5" s="117"/>
      <c r="WNQ5" s="117"/>
      <c r="WNR5" s="117"/>
      <c r="WNS5" s="117"/>
      <c r="WNT5" s="117"/>
      <c r="WNU5" s="117"/>
      <c r="WNV5" s="117"/>
      <c r="WNW5" s="117"/>
      <c r="WNX5" s="117"/>
      <c r="WNY5" s="117"/>
      <c r="WNZ5" s="117"/>
      <c r="WOA5" s="117"/>
      <c r="WOB5" s="117"/>
      <c r="WOC5" s="117"/>
      <c r="WOD5" s="117"/>
      <c r="WOE5" s="117"/>
      <c r="WOF5" s="117"/>
      <c r="WOG5" s="117"/>
      <c r="WOH5" s="117"/>
      <c r="WOI5" s="117"/>
      <c r="WOJ5" s="117"/>
      <c r="WOK5" s="117"/>
      <c r="WOL5" s="117"/>
      <c r="WOM5" s="117"/>
      <c r="WON5" s="117"/>
      <c r="WOO5" s="117"/>
      <c r="WOP5" s="117"/>
      <c r="WOQ5" s="117"/>
      <c r="WOR5" s="117"/>
      <c r="WOS5" s="117"/>
      <c r="WOT5" s="117"/>
      <c r="WOU5" s="117"/>
      <c r="WOV5" s="117"/>
      <c r="WOW5" s="117"/>
      <c r="WOX5" s="117"/>
      <c r="WOY5" s="117"/>
      <c r="WOZ5" s="117"/>
      <c r="WPA5" s="117"/>
      <c r="WPB5" s="117"/>
      <c r="WPC5" s="117"/>
      <c r="WPD5" s="117"/>
      <c r="WPE5" s="117"/>
      <c r="WPF5" s="117"/>
      <c r="WPG5" s="117"/>
      <c r="WPH5" s="117"/>
      <c r="WPI5" s="117"/>
      <c r="WPJ5" s="117"/>
      <c r="WPK5" s="117"/>
      <c r="WPL5" s="117"/>
      <c r="WPM5" s="117"/>
      <c r="WPN5" s="117"/>
      <c r="WPO5" s="117"/>
      <c r="WPP5" s="117"/>
      <c r="WPQ5" s="117"/>
      <c r="WPR5" s="117"/>
      <c r="WPS5" s="117"/>
      <c r="WPT5" s="117"/>
      <c r="WPU5" s="117"/>
      <c r="WPV5" s="117"/>
      <c r="WPW5" s="117"/>
      <c r="WPX5" s="117"/>
      <c r="WPY5" s="117"/>
      <c r="WPZ5" s="117"/>
      <c r="WQA5" s="117"/>
      <c r="WQB5" s="117"/>
      <c r="WQC5" s="117"/>
      <c r="WQD5" s="117"/>
      <c r="WQE5" s="117"/>
      <c r="WQF5" s="117"/>
      <c r="WQG5" s="117"/>
      <c r="WQH5" s="117"/>
      <c r="WQI5" s="117"/>
      <c r="WQJ5" s="117"/>
      <c r="WQK5" s="117"/>
      <c r="WQL5" s="117"/>
      <c r="WQM5" s="117"/>
      <c r="WQN5" s="117"/>
      <c r="WQO5" s="117"/>
      <c r="WQP5" s="117"/>
      <c r="WQQ5" s="117"/>
      <c r="WQR5" s="117"/>
      <c r="WQS5" s="117"/>
      <c r="WQT5" s="117"/>
      <c r="WQU5" s="117"/>
      <c r="WQV5" s="117"/>
      <c r="WQW5" s="117"/>
      <c r="WQX5" s="117"/>
      <c r="WQY5" s="117"/>
      <c r="WQZ5" s="117"/>
      <c r="WRA5" s="117"/>
      <c r="WRB5" s="117"/>
      <c r="WRC5" s="117"/>
      <c r="WRD5" s="117"/>
      <c r="WRE5" s="117"/>
      <c r="WRF5" s="117"/>
      <c r="WRG5" s="117"/>
      <c r="WRH5" s="117"/>
      <c r="WRI5" s="117"/>
      <c r="WRJ5" s="117"/>
      <c r="WRK5" s="117"/>
      <c r="WRL5" s="117"/>
      <c r="WRM5" s="117"/>
      <c r="WRN5" s="117"/>
      <c r="WRO5" s="117"/>
      <c r="WRP5" s="117"/>
      <c r="WRQ5" s="117"/>
      <c r="WRR5" s="117"/>
      <c r="WRS5" s="117"/>
      <c r="WRT5" s="117"/>
      <c r="WRU5" s="117"/>
      <c r="WRV5" s="117"/>
      <c r="WRW5" s="117"/>
      <c r="WRX5" s="117"/>
      <c r="WRY5" s="117"/>
      <c r="WRZ5" s="117"/>
      <c r="WSA5" s="117"/>
      <c r="WSB5" s="117"/>
      <c r="WSC5" s="117"/>
      <c r="WSD5" s="117"/>
      <c r="WSE5" s="117"/>
      <c r="WSF5" s="117"/>
      <c r="WSG5" s="117"/>
      <c r="WSH5" s="117"/>
      <c r="WSI5" s="117"/>
      <c r="WSJ5" s="117"/>
      <c r="WSK5" s="117"/>
      <c r="WSL5" s="117"/>
      <c r="WSM5" s="117"/>
      <c r="WSN5" s="117"/>
      <c r="WSO5" s="117"/>
      <c r="WSP5" s="117"/>
      <c r="WSQ5" s="117"/>
      <c r="WSR5" s="117"/>
      <c r="WSS5" s="117"/>
      <c r="WST5" s="117"/>
      <c r="WSU5" s="117"/>
      <c r="WSV5" s="117"/>
      <c r="WSW5" s="117"/>
      <c r="WSX5" s="117"/>
      <c r="WSY5" s="117"/>
      <c r="WSZ5" s="117"/>
      <c r="WTA5" s="117"/>
      <c r="WTB5" s="117"/>
      <c r="WTC5" s="117"/>
      <c r="WTD5" s="117"/>
      <c r="WTE5" s="117"/>
      <c r="WTF5" s="117"/>
      <c r="WTG5" s="117"/>
      <c r="WTH5" s="117"/>
      <c r="WTI5" s="117"/>
      <c r="WTJ5" s="117"/>
      <c r="WTK5" s="117"/>
      <c r="WTL5" s="117"/>
      <c r="WTM5" s="117"/>
      <c r="WTN5" s="117"/>
      <c r="WTO5" s="117"/>
      <c r="WTP5" s="117"/>
      <c r="WTQ5" s="117"/>
      <c r="WTR5" s="117"/>
      <c r="WTS5" s="117"/>
      <c r="WTT5" s="117"/>
      <c r="WTU5" s="117"/>
      <c r="WTV5" s="117"/>
      <c r="WTW5" s="117"/>
      <c r="WTX5" s="117"/>
      <c r="WTY5" s="117"/>
      <c r="WTZ5" s="117"/>
      <c r="WUA5" s="117"/>
      <c r="WUB5" s="117"/>
      <c r="WUC5" s="117"/>
      <c r="WUD5" s="117"/>
      <c r="WUE5" s="117"/>
      <c r="WUF5" s="117"/>
      <c r="WUG5" s="117"/>
      <c r="WUH5" s="117"/>
      <c r="WUI5" s="117"/>
      <c r="WUJ5" s="117"/>
      <c r="WUK5" s="117"/>
      <c r="WUL5" s="117"/>
      <c r="WUM5" s="117"/>
      <c r="WUN5" s="117"/>
      <c r="WUO5" s="117"/>
      <c r="WUP5" s="117"/>
      <c r="WUQ5" s="117"/>
      <c r="WUR5" s="117"/>
      <c r="WUS5" s="117"/>
      <c r="WUT5" s="117"/>
      <c r="WUU5" s="117"/>
      <c r="WUV5" s="117"/>
      <c r="WUW5" s="117"/>
      <c r="WUX5" s="117"/>
      <c r="WUY5" s="117"/>
      <c r="WUZ5" s="117"/>
      <c r="WVA5" s="117"/>
      <c r="WVB5" s="117"/>
      <c r="WVC5" s="117"/>
      <c r="WVD5" s="117"/>
      <c r="WVE5" s="117"/>
      <c r="WVF5" s="117"/>
      <c r="WVG5" s="117"/>
      <c r="WVH5" s="117"/>
      <c r="WVI5" s="117"/>
      <c r="WVJ5" s="117"/>
      <c r="WVK5" s="117"/>
      <c r="WVL5" s="117"/>
      <c r="WVM5" s="117"/>
      <c r="WVN5" s="117"/>
      <c r="WVO5" s="117"/>
      <c r="WVP5" s="117"/>
      <c r="WVQ5" s="117"/>
      <c r="WVR5" s="117"/>
      <c r="WVS5" s="117"/>
      <c r="WVT5" s="117"/>
      <c r="WVU5" s="117"/>
      <c r="WVV5" s="117"/>
      <c r="WVW5" s="117"/>
      <c r="WVX5" s="117"/>
      <c r="WVY5" s="117"/>
      <c r="WVZ5" s="117"/>
      <c r="WWA5" s="117"/>
      <c r="WWB5" s="117"/>
      <c r="WWC5" s="117"/>
      <c r="WWD5" s="117"/>
      <c r="WWE5" s="117"/>
      <c r="WWF5" s="117"/>
      <c r="WWG5" s="117"/>
      <c r="WWH5" s="117"/>
      <c r="WWI5" s="117"/>
      <c r="WWJ5" s="117"/>
      <c r="WWK5" s="117"/>
      <c r="WWL5" s="117"/>
      <c r="WWM5" s="117"/>
      <c r="WWN5" s="117"/>
      <c r="WWO5" s="117"/>
      <c r="WWP5" s="117"/>
      <c r="WWQ5" s="117"/>
      <c r="WWR5" s="117"/>
      <c r="WWS5" s="117"/>
      <c r="WWT5" s="117"/>
      <c r="WWU5" s="117"/>
      <c r="WWV5" s="117"/>
      <c r="WWW5" s="117"/>
      <c r="WWX5" s="117"/>
      <c r="WWY5" s="117"/>
      <c r="WWZ5" s="117"/>
      <c r="WXA5" s="117"/>
      <c r="WXB5" s="117"/>
      <c r="WXC5" s="117"/>
      <c r="WXD5" s="117"/>
      <c r="WXE5" s="117"/>
      <c r="WXF5" s="117"/>
      <c r="WXG5" s="117"/>
      <c r="WXH5" s="117"/>
      <c r="WXI5" s="117"/>
      <c r="WXJ5" s="117"/>
      <c r="WXK5" s="117"/>
      <c r="WXL5" s="117"/>
      <c r="WXM5" s="117"/>
      <c r="WXN5" s="117"/>
      <c r="WXO5" s="117"/>
      <c r="WXP5" s="117"/>
      <c r="WXQ5" s="117"/>
      <c r="WXR5" s="117"/>
      <c r="WXS5" s="117"/>
      <c r="WXT5" s="117"/>
      <c r="WXU5" s="117"/>
      <c r="WXV5" s="117"/>
      <c r="WXW5" s="117"/>
      <c r="WXX5" s="117"/>
      <c r="WXY5" s="117"/>
      <c r="WXZ5" s="117"/>
      <c r="WYA5" s="117"/>
      <c r="WYB5" s="117"/>
      <c r="WYC5" s="117"/>
      <c r="WYD5" s="117"/>
      <c r="WYE5" s="117"/>
      <c r="WYF5" s="117"/>
      <c r="WYG5" s="117"/>
      <c r="WYH5" s="117"/>
      <c r="WYI5" s="117"/>
      <c r="WYJ5" s="117"/>
      <c r="WYK5" s="117"/>
      <c r="WYL5" s="117"/>
      <c r="WYM5" s="117"/>
      <c r="WYN5" s="117"/>
      <c r="WYO5" s="117"/>
      <c r="WYP5" s="117"/>
      <c r="WYQ5" s="117"/>
      <c r="WYR5" s="117"/>
      <c r="WYS5" s="117"/>
      <c r="WYT5" s="117"/>
      <c r="WYU5" s="117"/>
      <c r="WYV5" s="117"/>
      <c r="WYW5" s="117"/>
      <c r="WYX5" s="117"/>
      <c r="WYY5" s="117"/>
      <c r="WYZ5" s="117"/>
      <c r="WZA5" s="117"/>
      <c r="WZB5" s="117"/>
      <c r="WZC5" s="117"/>
      <c r="WZD5" s="117"/>
      <c r="WZE5" s="117"/>
      <c r="WZF5" s="117"/>
      <c r="WZG5" s="117"/>
      <c r="WZH5" s="117"/>
      <c r="WZI5" s="117"/>
      <c r="WZJ5" s="117"/>
      <c r="WZK5" s="117"/>
      <c r="WZL5" s="117"/>
      <c r="WZM5" s="117"/>
      <c r="WZN5" s="117"/>
      <c r="WZO5" s="117"/>
      <c r="WZP5" s="117"/>
      <c r="WZQ5" s="117"/>
      <c r="WZR5" s="117"/>
      <c r="WZS5" s="117"/>
      <c r="WZT5" s="117"/>
      <c r="WZU5" s="117"/>
      <c r="WZV5" s="117"/>
      <c r="WZW5" s="117"/>
      <c r="WZX5" s="117"/>
      <c r="WZY5" s="117"/>
      <c r="WZZ5" s="117"/>
      <c r="XAA5" s="117"/>
      <c r="XAB5" s="117"/>
      <c r="XAC5" s="117"/>
      <c r="XAD5" s="117"/>
      <c r="XAE5" s="117"/>
      <c r="XAF5" s="117"/>
      <c r="XAG5" s="117"/>
      <c r="XAH5" s="117"/>
      <c r="XAI5" s="117"/>
      <c r="XAJ5" s="117"/>
      <c r="XAK5" s="117"/>
      <c r="XAL5" s="117"/>
      <c r="XAM5" s="117"/>
      <c r="XAN5" s="117"/>
      <c r="XAO5" s="117"/>
      <c r="XAP5" s="117"/>
      <c r="XAQ5" s="117"/>
      <c r="XAR5" s="117"/>
      <c r="XAS5" s="117"/>
      <c r="XAT5" s="117"/>
      <c r="XAU5" s="117"/>
      <c r="XAV5" s="117"/>
      <c r="XAW5" s="117"/>
      <c r="XAX5" s="117"/>
      <c r="XAY5" s="117"/>
      <c r="XAZ5" s="117"/>
      <c r="XBA5" s="117"/>
      <c r="XBB5" s="117"/>
      <c r="XBC5" s="117"/>
      <c r="XBD5" s="117"/>
      <c r="XBE5" s="117"/>
      <c r="XBF5" s="117"/>
      <c r="XBG5" s="117"/>
      <c r="XBH5" s="117"/>
      <c r="XBI5" s="117"/>
      <c r="XBJ5" s="117"/>
      <c r="XBK5" s="117"/>
      <c r="XBL5" s="117"/>
      <c r="XBM5" s="117"/>
      <c r="XBN5" s="117"/>
      <c r="XBO5" s="117"/>
      <c r="XBP5" s="117"/>
      <c r="XBQ5" s="117"/>
      <c r="XBR5" s="117"/>
      <c r="XBS5" s="117"/>
      <c r="XBT5" s="117"/>
      <c r="XBU5" s="117"/>
      <c r="XBV5" s="117"/>
      <c r="XBW5" s="117"/>
      <c r="XBX5" s="117"/>
      <c r="XBY5" s="117"/>
      <c r="XBZ5" s="117"/>
      <c r="XCA5" s="117"/>
      <c r="XCB5" s="117"/>
      <c r="XCC5" s="117"/>
      <c r="XCD5" s="117"/>
      <c r="XCE5" s="117"/>
      <c r="XCF5" s="117"/>
      <c r="XCG5" s="117"/>
      <c r="XCH5" s="117"/>
      <c r="XCI5" s="117"/>
      <c r="XCJ5" s="117"/>
      <c r="XCK5" s="117"/>
      <c r="XCL5" s="117"/>
      <c r="XCM5" s="117"/>
      <c r="XCN5" s="117"/>
      <c r="XCO5" s="117"/>
      <c r="XCP5" s="117"/>
      <c r="XCQ5" s="117"/>
      <c r="XCR5" s="117"/>
      <c r="XCS5" s="117"/>
      <c r="XCT5" s="117"/>
      <c r="XCU5" s="117"/>
      <c r="XCV5" s="117"/>
      <c r="XCW5" s="117"/>
      <c r="XCX5" s="117"/>
      <c r="XCY5" s="117"/>
      <c r="XCZ5" s="117"/>
      <c r="XDA5" s="117"/>
      <c r="XDB5" s="117"/>
      <c r="XDC5" s="117"/>
      <c r="XDD5" s="117"/>
      <c r="XDE5" s="117"/>
      <c r="XDF5" s="117"/>
      <c r="XDG5" s="117"/>
      <c r="XDH5" s="117"/>
      <c r="XDI5" s="117"/>
      <c r="XDJ5" s="117"/>
      <c r="XDK5" s="117"/>
      <c r="XDL5" s="117"/>
      <c r="XDM5" s="117"/>
      <c r="XDN5" s="117"/>
      <c r="XDO5" s="117"/>
      <c r="XDP5" s="117"/>
      <c r="XDQ5" s="117"/>
      <c r="XDR5" s="117"/>
      <c r="XDS5" s="117"/>
      <c r="XDT5" s="117"/>
      <c r="XDU5" s="117"/>
      <c r="XDV5" s="117"/>
      <c r="XDW5" s="117"/>
      <c r="XDX5" s="117"/>
      <c r="XDY5" s="117"/>
      <c r="XDZ5" s="117"/>
      <c r="XEA5" s="117"/>
      <c r="XEB5" s="117"/>
      <c r="XEC5" s="117"/>
      <c r="XED5" s="117"/>
      <c r="XEE5" s="117"/>
      <c r="XEF5" s="117"/>
      <c r="XEG5" s="117"/>
      <c r="XEH5" s="117"/>
      <c r="XEI5" s="117"/>
      <c r="XEJ5" s="117"/>
      <c r="XEK5" s="117"/>
      <c r="XEL5" s="117"/>
      <c r="XEM5" s="117"/>
      <c r="XEN5" s="117"/>
      <c r="XEO5" s="117"/>
      <c r="XEP5" s="117"/>
      <c r="XEQ5" s="117"/>
      <c r="XER5" s="117"/>
      <c r="XES5" s="117"/>
      <c r="XET5" s="117"/>
      <c r="XEU5" s="117"/>
      <c r="XEV5" s="117"/>
      <c r="XEW5" s="117"/>
      <c r="XEX5" s="117"/>
      <c r="XEY5" s="117"/>
      <c r="XEZ5" s="117"/>
      <c r="XFA5" s="117"/>
      <c r="XFB5" s="117"/>
      <c r="XFC5" s="117"/>
      <c r="XFD5" s="117"/>
    </row>
    <row r="6" spans="1:16384" s="117" customFormat="1">
      <c r="B6" s="116" t="s">
        <v>343</v>
      </c>
      <c r="C6" s="119" t="e">
        <f>+#REF!</f>
        <v>#REF!</v>
      </c>
      <c r="D6" s="119" t="e">
        <f>+#REF!</f>
        <v>#REF!</v>
      </c>
      <c r="E6" s="119" t="e">
        <f>+#REF!</f>
        <v>#REF!</v>
      </c>
      <c r="F6" s="119" t="e">
        <f>+#REF!</f>
        <v>#REF!</v>
      </c>
      <c r="G6" s="119" t="e">
        <f>+#REF!</f>
        <v>#REF!</v>
      </c>
      <c r="H6" s="119" t="e">
        <f>+#REF!</f>
        <v>#REF!</v>
      </c>
      <c r="I6" s="119" t="e">
        <f>+#REF!</f>
        <v>#REF!</v>
      </c>
      <c r="J6" s="119" t="e">
        <f>+#REF!</f>
        <v>#REF!</v>
      </c>
      <c r="K6" s="119" t="e">
        <f>+#REF!</f>
        <v>#REF!</v>
      </c>
      <c r="L6" s="119" t="e">
        <f>+#REF!</f>
        <v>#REF!</v>
      </c>
      <c r="M6" s="119" t="e">
        <f>+#REF!</f>
        <v>#REF!</v>
      </c>
      <c r="N6" s="119" t="e">
        <f>+#REF!</f>
        <v>#REF!</v>
      </c>
      <c r="O6" s="116" t="e">
        <f>SUM(C6:N6)</f>
        <v>#REF!</v>
      </c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15"/>
      <c r="EY6" s="115"/>
      <c r="EZ6" s="115"/>
      <c r="FA6" s="115"/>
      <c r="FB6" s="115"/>
      <c r="FC6" s="115"/>
      <c r="FD6" s="115"/>
      <c r="FE6" s="115"/>
      <c r="FF6" s="115"/>
      <c r="FG6" s="115"/>
      <c r="FH6" s="115"/>
      <c r="FI6" s="115"/>
      <c r="FJ6" s="115"/>
      <c r="FK6" s="115"/>
      <c r="FL6" s="115"/>
      <c r="FM6" s="115"/>
      <c r="FN6" s="115"/>
      <c r="FO6" s="115"/>
      <c r="FP6" s="115"/>
      <c r="FQ6" s="115"/>
      <c r="FR6" s="115"/>
      <c r="FS6" s="115"/>
      <c r="FT6" s="115"/>
      <c r="FU6" s="115"/>
      <c r="FV6" s="115"/>
      <c r="FW6" s="115"/>
      <c r="FX6" s="115"/>
      <c r="FY6" s="115"/>
      <c r="FZ6" s="115"/>
      <c r="GA6" s="115"/>
      <c r="GB6" s="115"/>
      <c r="GC6" s="115"/>
      <c r="GD6" s="115"/>
      <c r="GE6" s="115"/>
      <c r="GF6" s="115"/>
      <c r="GG6" s="115"/>
      <c r="GH6" s="115"/>
      <c r="GI6" s="115"/>
      <c r="GJ6" s="115"/>
      <c r="GK6" s="115"/>
      <c r="GL6" s="115"/>
      <c r="GM6" s="115"/>
      <c r="GN6" s="115"/>
      <c r="GO6" s="115"/>
      <c r="GP6" s="115"/>
      <c r="GQ6" s="115"/>
      <c r="GR6" s="115"/>
      <c r="GS6" s="115"/>
      <c r="GT6" s="115"/>
      <c r="GU6" s="115"/>
      <c r="GV6" s="115"/>
      <c r="GW6" s="115"/>
      <c r="GX6" s="115"/>
      <c r="GY6" s="115"/>
      <c r="GZ6" s="115"/>
      <c r="HA6" s="115"/>
      <c r="HB6" s="115"/>
      <c r="HC6" s="115"/>
      <c r="HD6" s="115"/>
      <c r="HE6" s="115"/>
      <c r="HF6" s="115"/>
      <c r="HG6" s="115"/>
      <c r="HH6" s="115"/>
      <c r="HI6" s="115"/>
      <c r="HJ6" s="115"/>
      <c r="HK6" s="115"/>
      <c r="HL6" s="115"/>
      <c r="HM6" s="115"/>
      <c r="HN6" s="115"/>
      <c r="HO6" s="115"/>
      <c r="HP6" s="115"/>
      <c r="HQ6" s="115"/>
      <c r="HR6" s="115"/>
      <c r="HS6" s="115"/>
      <c r="HT6" s="115"/>
      <c r="HU6" s="115"/>
      <c r="HV6" s="115"/>
      <c r="HW6" s="115"/>
      <c r="HX6" s="115"/>
      <c r="HY6" s="115"/>
      <c r="HZ6" s="115"/>
      <c r="IA6" s="115"/>
      <c r="IB6" s="115"/>
      <c r="IC6" s="115"/>
      <c r="ID6" s="115"/>
      <c r="IE6" s="115"/>
      <c r="IF6" s="115"/>
      <c r="IG6" s="115"/>
      <c r="IH6" s="115"/>
      <c r="II6" s="115"/>
      <c r="IJ6" s="115"/>
      <c r="IK6" s="115"/>
      <c r="IL6" s="115"/>
      <c r="IM6" s="115"/>
      <c r="IN6" s="115"/>
      <c r="IO6" s="115"/>
      <c r="IP6" s="115"/>
      <c r="IQ6" s="115"/>
      <c r="IR6" s="115"/>
      <c r="IS6" s="115"/>
      <c r="IT6" s="115"/>
      <c r="IU6" s="115"/>
      <c r="IV6" s="115"/>
      <c r="IW6" s="115"/>
      <c r="IX6" s="115"/>
      <c r="IY6" s="115"/>
      <c r="IZ6" s="115"/>
      <c r="JA6" s="115"/>
      <c r="JB6" s="115"/>
      <c r="JC6" s="115"/>
      <c r="JD6" s="115"/>
      <c r="JE6" s="115"/>
      <c r="JF6" s="115"/>
      <c r="JG6" s="115"/>
      <c r="JH6" s="115"/>
      <c r="JI6" s="115"/>
      <c r="JJ6" s="115"/>
      <c r="JK6" s="115"/>
      <c r="JL6" s="115"/>
      <c r="JM6" s="115"/>
      <c r="JN6" s="115"/>
      <c r="JO6" s="115"/>
      <c r="JP6" s="115"/>
      <c r="JQ6" s="115"/>
      <c r="JR6" s="115"/>
      <c r="JS6" s="115"/>
      <c r="JT6" s="115"/>
      <c r="JU6" s="115"/>
      <c r="JV6" s="115"/>
      <c r="JW6" s="115"/>
      <c r="JX6" s="115"/>
      <c r="JY6" s="115"/>
      <c r="JZ6" s="115"/>
      <c r="KA6" s="115"/>
      <c r="KB6" s="115"/>
      <c r="KC6" s="115"/>
      <c r="KD6" s="115"/>
      <c r="KE6" s="115"/>
      <c r="KF6" s="115"/>
      <c r="KG6" s="115"/>
      <c r="KH6" s="115"/>
      <c r="KI6" s="115"/>
      <c r="KJ6" s="115"/>
      <c r="KK6" s="115"/>
      <c r="KL6" s="115"/>
      <c r="KM6" s="115"/>
      <c r="KN6" s="115"/>
      <c r="KO6" s="115"/>
      <c r="KP6" s="115"/>
      <c r="KQ6" s="115"/>
      <c r="KR6" s="115"/>
      <c r="KS6" s="115"/>
      <c r="KT6" s="115"/>
      <c r="KU6" s="115"/>
      <c r="KV6" s="115"/>
      <c r="KW6" s="115"/>
      <c r="KX6" s="115"/>
      <c r="KY6" s="115"/>
      <c r="KZ6" s="115"/>
      <c r="LA6" s="115"/>
      <c r="LB6" s="115"/>
      <c r="LC6" s="115"/>
      <c r="LD6" s="115"/>
      <c r="LE6" s="115"/>
      <c r="LF6" s="115"/>
      <c r="LG6" s="115"/>
      <c r="LH6" s="115"/>
      <c r="LI6" s="115"/>
      <c r="LJ6" s="115"/>
      <c r="LK6" s="115"/>
      <c r="LL6" s="115"/>
      <c r="LM6" s="115"/>
      <c r="LN6" s="115"/>
      <c r="LO6" s="115"/>
      <c r="LP6" s="115"/>
      <c r="LQ6" s="115"/>
      <c r="LR6" s="115"/>
      <c r="LS6" s="115"/>
      <c r="LT6" s="115"/>
      <c r="LU6" s="115"/>
      <c r="LV6" s="115"/>
      <c r="LW6" s="115"/>
      <c r="LX6" s="115"/>
      <c r="LY6" s="115"/>
      <c r="LZ6" s="115"/>
      <c r="MA6" s="115"/>
      <c r="MB6" s="115"/>
      <c r="MC6" s="115"/>
      <c r="MD6" s="115"/>
      <c r="ME6" s="115"/>
      <c r="MF6" s="115"/>
      <c r="MG6" s="115"/>
      <c r="MH6" s="115"/>
      <c r="MI6" s="115"/>
      <c r="MJ6" s="115"/>
      <c r="MK6" s="115"/>
      <c r="ML6" s="115"/>
      <c r="MM6" s="115"/>
      <c r="MN6" s="115"/>
      <c r="MO6" s="115"/>
      <c r="MP6" s="115"/>
      <c r="MQ6" s="115"/>
      <c r="MR6" s="115"/>
      <c r="MS6" s="115"/>
      <c r="MT6" s="115"/>
      <c r="MU6" s="115"/>
      <c r="MV6" s="115"/>
      <c r="MW6" s="115"/>
      <c r="MX6" s="115"/>
      <c r="MY6" s="115"/>
      <c r="MZ6" s="115"/>
      <c r="NA6" s="115"/>
      <c r="NB6" s="115"/>
      <c r="NC6" s="115"/>
      <c r="ND6" s="115"/>
      <c r="NE6" s="115"/>
      <c r="NF6" s="115"/>
      <c r="NG6" s="115"/>
      <c r="NH6" s="115"/>
      <c r="NI6" s="115"/>
      <c r="NJ6" s="115"/>
      <c r="NK6" s="115"/>
      <c r="NL6" s="115"/>
      <c r="NM6" s="115"/>
      <c r="NN6" s="115"/>
      <c r="NO6" s="115"/>
      <c r="NP6" s="115"/>
      <c r="NQ6" s="115"/>
      <c r="NR6" s="115"/>
      <c r="NS6" s="115"/>
      <c r="NT6" s="115"/>
      <c r="NU6" s="115"/>
      <c r="NV6" s="115"/>
      <c r="NW6" s="115"/>
      <c r="NX6" s="115"/>
      <c r="NY6" s="115"/>
      <c r="NZ6" s="115"/>
      <c r="OA6" s="115"/>
      <c r="OB6" s="115"/>
      <c r="OC6" s="115"/>
      <c r="OD6" s="115"/>
      <c r="OE6" s="115"/>
      <c r="OF6" s="115"/>
      <c r="OG6" s="115"/>
      <c r="OH6" s="115"/>
      <c r="OI6" s="115"/>
      <c r="OJ6" s="115"/>
      <c r="OK6" s="115"/>
      <c r="OL6" s="115"/>
      <c r="OM6" s="115"/>
      <c r="ON6" s="115"/>
      <c r="OO6" s="115"/>
      <c r="OP6" s="115"/>
      <c r="OQ6" s="115"/>
      <c r="OR6" s="115"/>
      <c r="OS6" s="115"/>
      <c r="OT6" s="115"/>
      <c r="OU6" s="115"/>
      <c r="OV6" s="115"/>
      <c r="OW6" s="115"/>
      <c r="OX6" s="115"/>
      <c r="OY6" s="115"/>
      <c r="OZ6" s="115"/>
      <c r="PA6" s="115"/>
      <c r="PB6" s="115"/>
      <c r="PC6" s="115"/>
      <c r="PD6" s="115"/>
      <c r="PE6" s="115"/>
      <c r="PF6" s="115"/>
      <c r="PG6" s="115"/>
      <c r="PH6" s="115"/>
      <c r="PI6" s="115"/>
      <c r="PJ6" s="115"/>
      <c r="PK6" s="115"/>
      <c r="PL6" s="115"/>
      <c r="PM6" s="115"/>
      <c r="PN6" s="115"/>
      <c r="PO6" s="115"/>
      <c r="PP6" s="115"/>
      <c r="PQ6" s="115"/>
      <c r="PR6" s="115"/>
      <c r="PS6" s="115"/>
      <c r="PT6" s="115"/>
      <c r="PU6" s="115"/>
      <c r="PV6" s="115"/>
      <c r="PW6" s="115"/>
      <c r="PX6" s="115"/>
      <c r="PY6" s="115"/>
      <c r="PZ6" s="115"/>
      <c r="QA6" s="115"/>
      <c r="QB6" s="115"/>
      <c r="QC6" s="115"/>
      <c r="QD6" s="115"/>
      <c r="QE6" s="115"/>
      <c r="QF6" s="115"/>
      <c r="QG6" s="115"/>
      <c r="QH6" s="115"/>
      <c r="QI6" s="115"/>
      <c r="QJ6" s="115"/>
      <c r="QK6" s="115"/>
      <c r="QL6" s="115"/>
      <c r="QM6" s="115"/>
      <c r="QN6" s="115"/>
      <c r="QO6" s="115"/>
      <c r="QP6" s="115"/>
      <c r="QQ6" s="115"/>
      <c r="QR6" s="115"/>
      <c r="QS6" s="115"/>
      <c r="QT6" s="115"/>
      <c r="QU6" s="115"/>
      <c r="QV6" s="115"/>
      <c r="QW6" s="115"/>
      <c r="QX6" s="115"/>
      <c r="QY6" s="115"/>
      <c r="QZ6" s="115"/>
      <c r="RA6" s="115"/>
      <c r="RB6" s="115"/>
      <c r="RC6" s="115"/>
      <c r="RD6" s="115"/>
      <c r="RE6" s="115"/>
      <c r="RF6" s="115"/>
      <c r="RG6" s="115"/>
      <c r="RH6" s="115"/>
      <c r="RI6" s="115"/>
      <c r="RJ6" s="115"/>
      <c r="RK6" s="115"/>
      <c r="RL6" s="115"/>
      <c r="RM6" s="115"/>
      <c r="RN6" s="115"/>
      <c r="RO6" s="115"/>
      <c r="RP6" s="115"/>
      <c r="RQ6" s="115"/>
      <c r="RR6" s="115"/>
      <c r="RS6" s="115"/>
      <c r="RT6" s="115"/>
      <c r="RU6" s="115"/>
      <c r="RV6" s="115"/>
      <c r="RW6" s="115"/>
      <c r="RX6" s="115"/>
      <c r="RY6" s="115"/>
      <c r="RZ6" s="115"/>
      <c r="SA6" s="115"/>
      <c r="SB6" s="115"/>
      <c r="SC6" s="115"/>
      <c r="SD6" s="115"/>
      <c r="SE6" s="115"/>
      <c r="SF6" s="115"/>
      <c r="SG6" s="115"/>
      <c r="SH6" s="115"/>
      <c r="SI6" s="115"/>
      <c r="SJ6" s="115"/>
      <c r="SK6" s="115"/>
      <c r="SL6" s="115"/>
      <c r="SM6" s="115"/>
      <c r="SN6" s="115"/>
      <c r="SO6" s="115"/>
      <c r="SP6" s="115"/>
      <c r="SQ6" s="115"/>
      <c r="SR6" s="115"/>
      <c r="SS6" s="115"/>
      <c r="ST6" s="115"/>
      <c r="SU6" s="115"/>
      <c r="SV6" s="115"/>
      <c r="SW6" s="115"/>
      <c r="SX6" s="115"/>
      <c r="SY6" s="115"/>
      <c r="SZ6" s="115"/>
      <c r="TA6" s="115"/>
      <c r="TB6" s="115"/>
      <c r="TC6" s="115"/>
      <c r="TD6" s="115"/>
      <c r="TE6" s="115"/>
      <c r="TF6" s="115"/>
      <c r="TG6" s="115"/>
      <c r="TH6" s="115"/>
      <c r="TI6" s="115"/>
      <c r="TJ6" s="115"/>
      <c r="TK6" s="115"/>
      <c r="TL6" s="115"/>
      <c r="TM6" s="115"/>
      <c r="TN6" s="115"/>
      <c r="TO6" s="115"/>
      <c r="TP6" s="115"/>
      <c r="TQ6" s="115"/>
      <c r="TR6" s="115"/>
      <c r="TS6" s="115"/>
      <c r="TT6" s="115"/>
      <c r="TU6" s="115"/>
      <c r="TV6" s="115"/>
      <c r="TW6" s="115"/>
      <c r="TX6" s="115"/>
      <c r="TY6" s="115"/>
      <c r="TZ6" s="115"/>
      <c r="UA6" s="115"/>
      <c r="UB6" s="115"/>
      <c r="UC6" s="115"/>
      <c r="UD6" s="115"/>
      <c r="UE6" s="115"/>
      <c r="UF6" s="115"/>
      <c r="UG6" s="115"/>
      <c r="UH6" s="115"/>
      <c r="UI6" s="115"/>
      <c r="UJ6" s="115"/>
      <c r="UK6" s="115"/>
      <c r="UL6" s="115"/>
      <c r="UM6" s="115"/>
      <c r="UN6" s="115"/>
      <c r="UO6" s="115"/>
      <c r="UP6" s="115"/>
      <c r="UQ6" s="115"/>
      <c r="UR6" s="115"/>
      <c r="US6" s="115"/>
      <c r="UT6" s="115"/>
      <c r="UU6" s="115"/>
      <c r="UV6" s="115"/>
      <c r="UW6" s="115"/>
      <c r="UX6" s="115"/>
      <c r="UY6" s="115"/>
      <c r="UZ6" s="115"/>
      <c r="VA6" s="115"/>
      <c r="VB6" s="115"/>
      <c r="VC6" s="115"/>
      <c r="VD6" s="115"/>
      <c r="VE6" s="115"/>
      <c r="VF6" s="115"/>
      <c r="VG6" s="115"/>
      <c r="VH6" s="115"/>
      <c r="VI6" s="115"/>
      <c r="VJ6" s="115"/>
      <c r="VK6" s="115"/>
      <c r="VL6" s="115"/>
      <c r="VM6" s="115"/>
      <c r="VN6" s="115"/>
      <c r="VO6" s="115"/>
      <c r="VP6" s="115"/>
      <c r="VQ6" s="115"/>
      <c r="VR6" s="115"/>
      <c r="VS6" s="115"/>
      <c r="VT6" s="115"/>
      <c r="VU6" s="115"/>
      <c r="VV6" s="115"/>
      <c r="VW6" s="115"/>
      <c r="VX6" s="115"/>
      <c r="VY6" s="115"/>
      <c r="VZ6" s="115"/>
      <c r="WA6" s="115"/>
      <c r="WB6" s="115"/>
      <c r="WC6" s="115"/>
      <c r="WD6" s="115"/>
      <c r="WE6" s="115"/>
      <c r="WF6" s="115"/>
      <c r="WG6" s="115"/>
      <c r="WH6" s="115"/>
      <c r="WI6" s="115"/>
      <c r="WJ6" s="115"/>
      <c r="WK6" s="115"/>
      <c r="WL6" s="115"/>
      <c r="WM6" s="115"/>
      <c r="WN6" s="115"/>
      <c r="WO6" s="115"/>
      <c r="WP6" s="115"/>
      <c r="WQ6" s="115"/>
      <c r="WR6" s="115"/>
      <c r="WS6" s="115"/>
      <c r="WT6" s="115"/>
      <c r="WU6" s="115"/>
      <c r="WV6" s="115"/>
      <c r="WW6" s="115"/>
      <c r="WX6" s="115"/>
      <c r="WY6" s="115"/>
      <c r="WZ6" s="115"/>
      <c r="XA6" s="115"/>
      <c r="XB6" s="115"/>
      <c r="XC6" s="115"/>
      <c r="XD6" s="115"/>
      <c r="XE6" s="115"/>
      <c r="XF6" s="115"/>
      <c r="XG6" s="115"/>
      <c r="XH6" s="115"/>
      <c r="XI6" s="115"/>
      <c r="XJ6" s="115"/>
      <c r="XK6" s="115"/>
      <c r="XL6" s="115"/>
      <c r="XM6" s="115"/>
      <c r="XN6" s="115"/>
      <c r="XO6" s="115"/>
      <c r="XP6" s="115"/>
      <c r="XQ6" s="115"/>
      <c r="XR6" s="115"/>
      <c r="XS6" s="115"/>
      <c r="XT6" s="115"/>
      <c r="XU6" s="115"/>
      <c r="XV6" s="115"/>
      <c r="XW6" s="115"/>
      <c r="XX6" s="115"/>
      <c r="XY6" s="115"/>
      <c r="XZ6" s="115"/>
      <c r="YA6" s="115"/>
      <c r="YB6" s="115"/>
      <c r="YC6" s="115"/>
      <c r="YD6" s="115"/>
      <c r="YE6" s="115"/>
      <c r="YF6" s="115"/>
      <c r="YG6" s="115"/>
      <c r="YH6" s="115"/>
      <c r="YI6" s="115"/>
      <c r="YJ6" s="115"/>
      <c r="YK6" s="115"/>
      <c r="YL6" s="115"/>
      <c r="YM6" s="115"/>
      <c r="YN6" s="115"/>
      <c r="YO6" s="115"/>
      <c r="YP6" s="115"/>
      <c r="YQ6" s="115"/>
      <c r="YR6" s="115"/>
      <c r="YS6" s="115"/>
      <c r="YT6" s="115"/>
      <c r="YU6" s="115"/>
      <c r="YV6" s="115"/>
      <c r="YW6" s="115"/>
      <c r="YX6" s="115"/>
      <c r="YY6" s="115"/>
      <c r="YZ6" s="115"/>
      <c r="ZA6" s="115"/>
      <c r="ZB6" s="115"/>
      <c r="ZC6" s="115"/>
      <c r="ZD6" s="115"/>
      <c r="ZE6" s="115"/>
      <c r="ZF6" s="115"/>
      <c r="ZG6" s="115"/>
      <c r="ZH6" s="115"/>
      <c r="ZI6" s="115"/>
      <c r="ZJ6" s="115"/>
      <c r="ZK6" s="115"/>
      <c r="ZL6" s="115"/>
      <c r="ZM6" s="115"/>
      <c r="ZN6" s="115"/>
      <c r="ZO6" s="115"/>
      <c r="ZP6" s="115"/>
      <c r="ZQ6" s="115"/>
      <c r="ZR6" s="115"/>
      <c r="ZS6" s="115"/>
      <c r="ZT6" s="115"/>
      <c r="ZU6" s="115"/>
      <c r="ZV6" s="115"/>
      <c r="ZW6" s="115"/>
      <c r="ZX6" s="115"/>
      <c r="ZY6" s="115"/>
      <c r="ZZ6" s="115"/>
      <c r="AAA6" s="115"/>
      <c r="AAB6" s="115"/>
      <c r="AAC6" s="115"/>
      <c r="AAD6" s="115"/>
      <c r="AAE6" s="115"/>
      <c r="AAF6" s="115"/>
      <c r="AAG6" s="115"/>
      <c r="AAH6" s="115"/>
      <c r="AAI6" s="115"/>
      <c r="AAJ6" s="115"/>
      <c r="AAK6" s="115"/>
      <c r="AAL6" s="115"/>
      <c r="AAM6" s="115"/>
      <c r="AAN6" s="115"/>
      <c r="AAO6" s="115"/>
      <c r="AAP6" s="115"/>
      <c r="AAQ6" s="115"/>
      <c r="AAR6" s="115"/>
      <c r="AAS6" s="115"/>
      <c r="AAT6" s="115"/>
      <c r="AAU6" s="115"/>
      <c r="AAV6" s="115"/>
      <c r="AAW6" s="115"/>
      <c r="AAX6" s="115"/>
      <c r="AAY6" s="115"/>
      <c r="AAZ6" s="115"/>
      <c r="ABA6" s="115"/>
      <c r="ABB6" s="115"/>
      <c r="ABC6" s="115"/>
      <c r="ABD6" s="115"/>
      <c r="ABE6" s="115"/>
      <c r="ABF6" s="115"/>
      <c r="ABG6" s="115"/>
      <c r="ABH6" s="115"/>
      <c r="ABI6" s="115"/>
      <c r="ABJ6" s="115"/>
      <c r="ABK6" s="115"/>
      <c r="ABL6" s="115"/>
      <c r="ABM6" s="115"/>
      <c r="ABN6" s="115"/>
      <c r="ABO6" s="115"/>
      <c r="ABP6" s="115"/>
      <c r="ABQ6" s="115"/>
      <c r="ABR6" s="115"/>
      <c r="ABS6" s="115"/>
      <c r="ABT6" s="115"/>
      <c r="ABU6" s="115"/>
      <c r="ABV6" s="115"/>
      <c r="ABW6" s="115"/>
      <c r="ABX6" s="115"/>
      <c r="ABY6" s="115"/>
      <c r="ABZ6" s="115"/>
      <c r="ACA6" s="115"/>
      <c r="ACB6" s="115"/>
      <c r="ACC6" s="115"/>
      <c r="ACD6" s="115"/>
      <c r="ACE6" s="115"/>
      <c r="ACF6" s="115"/>
      <c r="ACG6" s="115"/>
      <c r="ACH6" s="115"/>
      <c r="ACI6" s="115"/>
      <c r="ACJ6" s="115"/>
      <c r="ACK6" s="115"/>
      <c r="ACL6" s="115"/>
      <c r="ACM6" s="115"/>
      <c r="ACN6" s="115"/>
      <c r="ACO6" s="115"/>
      <c r="ACP6" s="115"/>
      <c r="ACQ6" s="115"/>
      <c r="ACR6" s="115"/>
      <c r="ACS6" s="115"/>
      <c r="ACT6" s="115"/>
      <c r="ACU6" s="115"/>
      <c r="ACV6" s="115"/>
      <c r="ACW6" s="115"/>
      <c r="ACX6" s="115"/>
      <c r="ACY6" s="115"/>
      <c r="ACZ6" s="115"/>
      <c r="ADA6" s="115"/>
      <c r="ADB6" s="115"/>
      <c r="ADC6" s="115"/>
      <c r="ADD6" s="115"/>
      <c r="ADE6" s="115"/>
      <c r="ADF6" s="115"/>
      <c r="ADG6" s="115"/>
      <c r="ADH6" s="115"/>
      <c r="ADI6" s="115"/>
      <c r="ADJ6" s="115"/>
      <c r="ADK6" s="115"/>
      <c r="ADL6" s="115"/>
      <c r="ADM6" s="115"/>
      <c r="ADN6" s="115"/>
      <c r="ADO6" s="115"/>
      <c r="ADP6" s="115"/>
      <c r="ADQ6" s="115"/>
      <c r="ADR6" s="115"/>
      <c r="ADS6" s="115"/>
      <c r="ADT6" s="115"/>
      <c r="ADU6" s="115"/>
      <c r="ADV6" s="115"/>
      <c r="ADW6" s="115"/>
      <c r="ADX6" s="115"/>
      <c r="ADY6" s="115"/>
      <c r="ADZ6" s="115"/>
      <c r="AEA6" s="115"/>
      <c r="AEB6" s="115"/>
      <c r="AEC6" s="115"/>
      <c r="AED6" s="115"/>
      <c r="AEE6" s="115"/>
      <c r="AEF6" s="115"/>
      <c r="AEG6" s="115"/>
      <c r="AEH6" s="115"/>
      <c r="AEI6" s="115"/>
      <c r="AEJ6" s="115"/>
      <c r="AEK6" s="115"/>
      <c r="AEL6" s="115"/>
      <c r="AEM6" s="115"/>
      <c r="AEN6" s="115"/>
      <c r="AEO6" s="115"/>
      <c r="AEP6" s="115"/>
      <c r="AEQ6" s="115"/>
      <c r="AER6" s="115"/>
      <c r="AES6" s="115"/>
      <c r="AET6" s="115"/>
      <c r="AEU6" s="115"/>
      <c r="AEV6" s="115"/>
      <c r="AEW6" s="115"/>
      <c r="AEX6" s="115"/>
      <c r="AEY6" s="115"/>
      <c r="AEZ6" s="115"/>
      <c r="AFA6" s="115"/>
      <c r="AFB6" s="115"/>
      <c r="AFC6" s="115"/>
      <c r="AFD6" s="115"/>
      <c r="AFE6" s="115"/>
      <c r="AFF6" s="115"/>
      <c r="AFG6" s="115"/>
      <c r="AFH6" s="115"/>
      <c r="AFI6" s="115"/>
      <c r="AFJ6" s="115"/>
      <c r="AFK6" s="115"/>
      <c r="AFL6" s="115"/>
      <c r="AFM6" s="115"/>
      <c r="AFN6" s="115"/>
      <c r="AFO6" s="115"/>
      <c r="AFP6" s="115"/>
      <c r="AFQ6" s="115"/>
      <c r="AFR6" s="115"/>
      <c r="AFS6" s="115"/>
      <c r="AFT6" s="115"/>
      <c r="AFU6" s="115"/>
      <c r="AFV6" s="115"/>
      <c r="AFW6" s="115"/>
      <c r="AFX6" s="115"/>
      <c r="AFY6" s="115"/>
      <c r="AFZ6" s="115"/>
      <c r="AGA6" s="115"/>
      <c r="AGB6" s="115"/>
      <c r="AGC6" s="115"/>
      <c r="AGD6" s="115"/>
      <c r="AGE6" s="115"/>
      <c r="AGF6" s="115"/>
      <c r="AGG6" s="115"/>
      <c r="AGH6" s="115"/>
      <c r="AGI6" s="115"/>
      <c r="AGJ6" s="115"/>
      <c r="AGK6" s="115"/>
      <c r="AGL6" s="115"/>
      <c r="AGM6" s="115"/>
      <c r="AGN6" s="115"/>
      <c r="AGO6" s="115"/>
      <c r="AGP6" s="115"/>
      <c r="AGQ6" s="115"/>
      <c r="AGR6" s="115"/>
      <c r="AGS6" s="115"/>
      <c r="AGT6" s="115"/>
      <c r="AGU6" s="115"/>
      <c r="AGV6" s="115"/>
      <c r="AGW6" s="115"/>
      <c r="AGX6" s="115"/>
      <c r="AGY6" s="115"/>
      <c r="AGZ6" s="115"/>
      <c r="AHA6" s="115"/>
      <c r="AHB6" s="115"/>
      <c r="AHC6" s="115"/>
      <c r="AHD6" s="115"/>
      <c r="AHE6" s="115"/>
      <c r="AHF6" s="115"/>
      <c r="AHG6" s="115"/>
      <c r="AHH6" s="115"/>
      <c r="AHI6" s="115"/>
      <c r="AHJ6" s="115"/>
      <c r="AHK6" s="115"/>
      <c r="AHL6" s="115"/>
      <c r="AHM6" s="115"/>
      <c r="AHN6" s="115"/>
      <c r="AHO6" s="115"/>
      <c r="AHP6" s="115"/>
      <c r="AHQ6" s="115"/>
      <c r="AHR6" s="115"/>
      <c r="AHS6" s="115"/>
      <c r="AHT6" s="115"/>
      <c r="AHU6" s="115"/>
      <c r="AHV6" s="115"/>
      <c r="AHW6" s="115"/>
      <c r="AHX6" s="115"/>
      <c r="AHY6" s="115"/>
      <c r="AHZ6" s="115"/>
      <c r="AIA6" s="115"/>
      <c r="AIB6" s="115"/>
      <c r="AIC6" s="115"/>
      <c r="AID6" s="115"/>
      <c r="AIE6" s="115"/>
      <c r="AIF6" s="115"/>
      <c r="AIG6" s="115"/>
      <c r="AIH6" s="115"/>
      <c r="AII6" s="115"/>
      <c r="AIJ6" s="115"/>
      <c r="AIK6" s="115"/>
      <c r="AIL6" s="115"/>
      <c r="AIM6" s="115"/>
      <c r="AIN6" s="115"/>
      <c r="AIO6" s="115"/>
      <c r="AIP6" s="115"/>
      <c r="AIQ6" s="115"/>
      <c r="AIR6" s="115"/>
      <c r="AIS6" s="115"/>
      <c r="AIT6" s="115"/>
      <c r="AIU6" s="115"/>
      <c r="AIV6" s="115"/>
      <c r="AIW6" s="115"/>
      <c r="AIX6" s="115"/>
      <c r="AIY6" s="115"/>
      <c r="AIZ6" s="115"/>
      <c r="AJA6" s="115"/>
      <c r="AJB6" s="115"/>
      <c r="AJC6" s="115"/>
      <c r="AJD6" s="115"/>
      <c r="AJE6" s="115"/>
      <c r="AJF6" s="115"/>
      <c r="AJG6" s="115"/>
      <c r="AJH6" s="115"/>
      <c r="AJI6" s="115"/>
      <c r="AJJ6" s="115"/>
      <c r="AJK6" s="115"/>
      <c r="AJL6" s="115"/>
      <c r="AJM6" s="115"/>
      <c r="AJN6" s="115"/>
      <c r="AJO6" s="115"/>
      <c r="AJP6" s="115"/>
      <c r="AJQ6" s="115"/>
      <c r="AJR6" s="115"/>
      <c r="AJS6" s="115"/>
      <c r="AJT6" s="115"/>
      <c r="AJU6" s="115"/>
      <c r="AJV6" s="115"/>
      <c r="AJW6" s="115"/>
      <c r="AJX6" s="115"/>
      <c r="AJY6" s="115"/>
      <c r="AJZ6" s="115"/>
      <c r="AKA6" s="115"/>
      <c r="AKB6" s="115"/>
      <c r="AKC6" s="115"/>
      <c r="AKD6" s="115"/>
      <c r="AKE6" s="115"/>
      <c r="AKF6" s="115"/>
      <c r="AKG6" s="115"/>
      <c r="AKH6" s="115"/>
      <c r="AKI6" s="115"/>
      <c r="AKJ6" s="115"/>
      <c r="AKK6" s="115"/>
      <c r="AKL6" s="115"/>
      <c r="AKM6" s="115"/>
      <c r="AKN6" s="115"/>
      <c r="AKO6" s="115"/>
      <c r="AKP6" s="115"/>
      <c r="AKQ6" s="115"/>
      <c r="AKR6" s="115"/>
      <c r="AKS6" s="115"/>
      <c r="AKT6" s="115"/>
      <c r="AKU6" s="115"/>
      <c r="AKV6" s="115"/>
      <c r="AKW6" s="115"/>
      <c r="AKX6" s="115"/>
      <c r="AKY6" s="115"/>
      <c r="AKZ6" s="115"/>
      <c r="ALA6" s="115"/>
      <c r="ALB6" s="115"/>
      <c r="ALC6" s="115"/>
      <c r="ALD6" s="115"/>
      <c r="ALE6" s="115"/>
      <c r="ALF6" s="115"/>
      <c r="ALG6" s="115"/>
      <c r="ALH6" s="115"/>
      <c r="ALI6" s="115"/>
      <c r="ALJ6" s="115"/>
      <c r="ALK6" s="115"/>
      <c r="ALL6" s="115"/>
      <c r="ALM6" s="115"/>
      <c r="ALN6" s="115"/>
      <c r="ALO6" s="115"/>
      <c r="ALP6" s="115"/>
      <c r="ALQ6" s="115"/>
      <c r="ALR6" s="115"/>
      <c r="ALS6" s="115"/>
      <c r="ALT6" s="115"/>
      <c r="ALU6" s="115"/>
      <c r="ALV6" s="115"/>
      <c r="ALW6" s="115"/>
      <c r="ALX6" s="115"/>
      <c r="ALY6" s="115"/>
      <c r="ALZ6" s="115"/>
      <c r="AMA6" s="115"/>
      <c r="AMB6" s="115"/>
      <c r="AMC6" s="115"/>
      <c r="AMD6" s="115"/>
      <c r="AME6" s="115"/>
      <c r="AMF6" s="115"/>
      <c r="AMG6" s="115"/>
      <c r="AMH6" s="115"/>
      <c r="AMI6" s="115"/>
      <c r="AMJ6" s="115"/>
      <c r="AMK6" s="115"/>
      <c r="AML6" s="115"/>
      <c r="AMM6" s="115"/>
      <c r="AMN6" s="115"/>
      <c r="AMO6" s="115"/>
      <c r="AMP6" s="115"/>
      <c r="AMQ6" s="115"/>
      <c r="AMR6" s="115"/>
      <c r="AMS6" s="115"/>
      <c r="AMT6" s="115"/>
      <c r="AMU6" s="115"/>
      <c r="AMV6" s="115"/>
      <c r="AMW6" s="115"/>
      <c r="AMX6" s="115"/>
      <c r="AMY6" s="115"/>
      <c r="AMZ6" s="115"/>
      <c r="ANA6" s="115"/>
      <c r="ANB6" s="115"/>
      <c r="ANC6" s="115"/>
      <c r="AND6" s="115"/>
      <c r="ANE6" s="115"/>
      <c r="ANF6" s="115"/>
      <c r="ANG6" s="115"/>
      <c r="ANH6" s="115"/>
      <c r="ANI6" s="115"/>
      <c r="ANJ6" s="115"/>
      <c r="ANK6" s="115"/>
      <c r="ANL6" s="115"/>
      <c r="ANM6" s="115"/>
      <c r="ANN6" s="115"/>
      <c r="ANO6" s="115"/>
      <c r="ANP6" s="115"/>
      <c r="ANQ6" s="115"/>
      <c r="ANR6" s="115"/>
      <c r="ANS6" s="115"/>
      <c r="ANT6" s="115"/>
      <c r="ANU6" s="115"/>
      <c r="ANV6" s="115"/>
      <c r="ANW6" s="115"/>
      <c r="ANX6" s="115"/>
      <c r="ANY6" s="115"/>
      <c r="ANZ6" s="115"/>
      <c r="AOA6" s="115"/>
      <c r="AOB6" s="115"/>
      <c r="AOC6" s="115"/>
      <c r="AOD6" s="115"/>
      <c r="AOE6" s="115"/>
      <c r="AOF6" s="115"/>
      <c r="AOG6" s="115"/>
      <c r="AOH6" s="115"/>
      <c r="AOI6" s="115"/>
      <c r="AOJ6" s="115"/>
      <c r="AOK6" s="115"/>
      <c r="AOL6" s="115"/>
      <c r="AOM6" s="115"/>
      <c r="AON6" s="115"/>
      <c r="AOO6" s="115"/>
      <c r="AOP6" s="115"/>
      <c r="AOQ6" s="115"/>
      <c r="AOR6" s="115"/>
      <c r="AOS6" s="115"/>
      <c r="AOT6" s="115"/>
      <c r="AOU6" s="115"/>
      <c r="AOV6" s="115"/>
      <c r="AOW6" s="115"/>
      <c r="AOX6" s="115"/>
      <c r="AOY6" s="115"/>
      <c r="AOZ6" s="115"/>
      <c r="APA6" s="115"/>
      <c r="APB6" s="115"/>
      <c r="APC6" s="115"/>
      <c r="APD6" s="115"/>
      <c r="APE6" s="115"/>
      <c r="APF6" s="115"/>
      <c r="APG6" s="115"/>
      <c r="APH6" s="115"/>
      <c r="API6" s="115"/>
      <c r="APJ6" s="115"/>
      <c r="APK6" s="115"/>
      <c r="APL6" s="115"/>
      <c r="APM6" s="115"/>
      <c r="APN6" s="115"/>
      <c r="APO6" s="115"/>
      <c r="APP6" s="115"/>
      <c r="APQ6" s="115"/>
      <c r="APR6" s="115"/>
      <c r="APS6" s="115"/>
      <c r="APT6" s="115"/>
      <c r="APU6" s="115"/>
      <c r="APV6" s="115"/>
      <c r="APW6" s="115"/>
      <c r="APX6" s="115"/>
      <c r="APY6" s="115"/>
      <c r="APZ6" s="115"/>
      <c r="AQA6" s="115"/>
      <c r="AQB6" s="115"/>
      <c r="AQC6" s="115"/>
      <c r="AQD6" s="115"/>
      <c r="AQE6" s="115"/>
      <c r="AQF6" s="115"/>
      <c r="AQG6" s="115"/>
      <c r="AQH6" s="115"/>
      <c r="AQI6" s="115"/>
      <c r="AQJ6" s="115"/>
      <c r="AQK6" s="115"/>
      <c r="AQL6" s="115"/>
      <c r="AQM6" s="115"/>
      <c r="AQN6" s="115"/>
      <c r="AQO6" s="115"/>
      <c r="AQP6" s="115"/>
      <c r="AQQ6" s="115"/>
      <c r="AQR6" s="115"/>
      <c r="AQS6" s="115"/>
      <c r="AQT6" s="115"/>
      <c r="AQU6" s="115"/>
      <c r="AQV6" s="115"/>
      <c r="AQW6" s="115"/>
      <c r="AQX6" s="115"/>
      <c r="AQY6" s="115"/>
      <c r="AQZ6" s="115"/>
      <c r="ARA6" s="115"/>
      <c r="ARB6" s="115"/>
      <c r="ARC6" s="115"/>
      <c r="ARD6" s="115"/>
      <c r="ARE6" s="115"/>
      <c r="ARF6" s="115"/>
      <c r="ARG6" s="115"/>
      <c r="ARH6" s="115"/>
      <c r="ARI6" s="115"/>
      <c r="ARJ6" s="115"/>
      <c r="ARK6" s="115"/>
      <c r="ARL6" s="115"/>
      <c r="ARM6" s="115"/>
      <c r="ARN6" s="115"/>
      <c r="ARO6" s="115"/>
      <c r="ARP6" s="115"/>
      <c r="ARQ6" s="115"/>
      <c r="ARR6" s="115"/>
      <c r="ARS6" s="115"/>
      <c r="ART6" s="115"/>
      <c r="ARU6" s="115"/>
      <c r="ARV6" s="115"/>
      <c r="ARW6" s="115"/>
      <c r="ARX6" s="115"/>
      <c r="ARY6" s="115"/>
      <c r="ARZ6" s="115"/>
      <c r="ASA6" s="115"/>
      <c r="ASB6" s="115"/>
      <c r="ASC6" s="115"/>
      <c r="ASD6" s="115"/>
      <c r="ASE6" s="115"/>
      <c r="ASF6" s="115"/>
      <c r="ASG6" s="115"/>
      <c r="ASH6" s="115"/>
      <c r="ASI6" s="115"/>
      <c r="ASJ6" s="115"/>
      <c r="ASK6" s="115"/>
      <c r="ASL6" s="115"/>
      <c r="ASM6" s="115"/>
      <c r="ASN6" s="115"/>
      <c r="ASO6" s="115"/>
      <c r="ASP6" s="115"/>
      <c r="ASQ6" s="115"/>
      <c r="ASR6" s="115"/>
      <c r="ASS6" s="115"/>
      <c r="AST6" s="115"/>
      <c r="ASU6" s="115"/>
      <c r="ASV6" s="115"/>
      <c r="ASW6" s="115"/>
      <c r="ASX6" s="115"/>
      <c r="ASY6" s="115"/>
      <c r="ASZ6" s="115"/>
      <c r="ATA6" s="115"/>
      <c r="ATB6" s="115"/>
      <c r="ATC6" s="115"/>
      <c r="ATD6" s="115"/>
      <c r="ATE6" s="115"/>
      <c r="ATF6" s="115"/>
      <c r="ATG6" s="115"/>
      <c r="ATH6" s="115"/>
      <c r="ATI6" s="115"/>
      <c r="ATJ6" s="115"/>
      <c r="ATK6" s="115"/>
      <c r="ATL6" s="115"/>
      <c r="ATM6" s="115"/>
      <c r="ATN6" s="115"/>
      <c r="ATO6" s="115"/>
      <c r="ATP6" s="115"/>
      <c r="ATQ6" s="115"/>
      <c r="ATR6" s="115"/>
      <c r="ATS6" s="115"/>
      <c r="ATT6" s="115"/>
      <c r="ATU6" s="115"/>
      <c r="ATV6" s="115"/>
      <c r="ATW6" s="115"/>
      <c r="ATX6" s="115"/>
      <c r="ATY6" s="115"/>
      <c r="ATZ6" s="115"/>
      <c r="AUA6" s="115"/>
      <c r="AUB6" s="115"/>
      <c r="AUC6" s="115"/>
      <c r="AUD6" s="115"/>
      <c r="AUE6" s="115"/>
      <c r="AUF6" s="115"/>
      <c r="AUG6" s="115"/>
      <c r="AUH6" s="115"/>
      <c r="AUI6" s="115"/>
      <c r="AUJ6" s="115"/>
      <c r="AUK6" s="115"/>
      <c r="AUL6" s="115"/>
      <c r="AUM6" s="115"/>
      <c r="AUN6" s="115"/>
      <c r="AUO6" s="115"/>
      <c r="AUP6" s="115"/>
      <c r="AUQ6" s="115"/>
      <c r="AUR6" s="115"/>
      <c r="AUS6" s="115"/>
      <c r="AUT6" s="115"/>
      <c r="AUU6" s="115"/>
      <c r="AUV6" s="115"/>
      <c r="AUW6" s="115"/>
      <c r="AUX6" s="115"/>
      <c r="AUY6" s="115"/>
      <c r="AUZ6" s="115"/>
      <c r="AVA6" s="115"/>
      <c r="AVB6" s="115"/>
      <c r="AVC6" s="115"/>
      <c r="AVD6" s="115"/>
      <c r="AVE6" s="115"/>
      <c r="AVF6" s="115"/>
      <c r="AVG6" s="115"/>
      <c r="AVH6" s="115"/>
      <c r="AVI6" s="115"/>
      <c r="AVJ6" s="115"/>
      <c r="AVK6" s="115"/>
      <c r="AVL6" s="115"/>
      <c r="AVM6" s="115"/>
      <c r="AVN6" s="115"/>
      <c r="AVO6" s="115"/>
      <c r="AVP6" s="115"/>
      <c r="AVQ6" s="115"/>
      <c r="AVR6" s="115"/>
      <c r="AVS6" s="115"/>
      <c r="AVT6" s="115"/>
      <c r="AVU6" s="115"/>
      <c r="AVV6" s="115"/>
      <c r="AVW6" s="115"/>
      <c r="AVX6" s="115"/>
      <c r="AVY6" s="115"/>
      <c r="AVZ6" s="115"/>
      <c r="AWA6" s="115"/>
      <c r="AWB6" s="115"/>
      <c r="AWC6" s="115"/>
      <c r="AWD6" s="115"/>
      <c r="AWE6" s="115"/>
      <c r="AWF6" s="115"/>
      <c r="AWG6" s="115"/>
      <c r="AWH6" s="115"/>
      <c r="AWI6" s="115"/>
      <c r="AWJ6" s="115"/>
      <c r="AWK6" s="115"/>
      <c r="AWL6" s="115"/>
      <c r="AWM6" s="115"/>
      <c r="AWN6" s="115"/>
      <c r="AWO6" s="115"/>
      <c r="AWP6" s="115"/>
      <c r="AWQ6" s="115"/>
      <c r="AWR6" s="115"/>
      <c r="AWS6" s="115"/>
      <c r="AWT6" s="115"/>
      <c r="AWU6" s="115"/>
      <c r="AWV6" s="115"/>
      <c r="AWW6" s="115"/>
      <c r="AWX6" s="115"/>
      <c r="AWY6" s="115"/>
      <c r="AWZ6" s="115"/>
      <c r="AXA6" s="115"/>
      <c r="AXB6" s="115"/>
      <c r="AXC6" s="115"/>
      <c r="AXD6" s="115"/>
      <c r="AXE6" s="115"/>
      <c r="AXF6" s="115"/>
      <c r="AXG6" s="115"/>
      <c r="AXH6" s="115"/>
      <c r="AXI6" s="115"/>
      <c r="AXJ6" s="115"/>
      <c r="AXK6" s="115"/>
      <c r="AXL6" s="115"/>
      <c r="AXM6" s="115"/>
      <c r="AXN6" s="115"/>
      <c r="AXO6" s="115"/>
      <c r="AXP6" s="115"/>
      <c r="AXQ6" s="115"/>
      <c r="AXR6" s="115"/>
      <c r="AXS6" s="115"/>
      <c r="AXT6" s="115"/>
      <c r="AXU6" s="115"/>
      <c r="AXV6" s="115"/>
      <c r="AXW6" s="115"/>
      <c r="AXX6" s="115"/>
      <c r="AXY6" s="115"/>
      <c r="AXZ6" s="115"/>
      <c r="AYA6" s="115"/>
      <c r="AYB6" s="115"/>
      <c r="AYC6" s="115"/>
      <c r="AYD6" s="115"/>
      <c r="AYE6" s="115"/>
      <c r="AYF6" s="115"/>
      <c r="AYG6" s="115"/>
      <c r="AYH6" s="115"/>
      <c r="AYI6" s="115"/>
      <c r="AYJ6" s="115"/>
      <c r="AYK6" s="115"/>
      <c r="AYL6" s="115"/>
      <c r="AYM6" s="115"/>
      <c r="AYN6" s="115"/>
      <c r="AYO6" s="115"/>
      <c r="AYP6" s="115"/>
      <c r="AYQ6" s="115"/>
      <c r="AYR6" s="115"/>
      <c r="AYS6" s="115"/>
      <c r="AYT6" s="115"/>
      <c r="AYU6" s="115"/>
      <c r="AYV6" s="115"/>
      <c r="AYW6" s="115"/>
      <c r="AYX6" s="115"/>
      <c r="AYY6" s="115"/>
      <c r="AYZ6" s="115"/>
      <c r="AZA6" s="115"/>
      <c r="AZB6" s="115"/>
      <c r="AZC6" s="115"/>
      <c r="AZD6" s="115"/>
      <c r="AZE6" s="115"/>
      <c r="AZF6" s="115"/>
      <c r="AZG6" s="115"/>
      <c r="AZH6" s="115"/>
      <c r="AZI6" s="115"/>
      <c r="AZJ6" s="115"/>
      <c r="AZK6" s="115"/>
      <c r="AZL6" s="115"/>
      <c r="AZM6" s="115"/>
      <c r="AZN6" s="115"/>
      <c r="AZO6" s="115"/>
      <c r="AZP6" s="115"/>
      <c r="AZQ6" s="115"/>
      <c r="AZR6" s="115"/>
      <c r="AZS6" s="115"/>
      <c r="AZT6" s="115"/>
      <c r="AZU6" s="115"/>
      <c r="AZV6" s="115"/>
      <c r="AZW6" s="115"/>
      <c r="AZX6" s="115"/>
      <c r="AZY6" s="115"/>
      <c r="AZZ6" s="115"/>
      <c r="BAA6" s="115"/>
      <c r="BAB6" s="115"/>
      <c r="BAC6" s="115"/>
      <c r="BAD6" s="115"/>
      <c r="BAE6" s="115"/>
      <c r="BAF6" s="115"/>
      <c r="BAG6" s="115"/>
      <c r="BAH6" s="115"/>
      <c r="BAI6" s="115"/>
      <c r="BAJ6" s="115"/>
      <c r="BAK6" s="115"/>
      <c r="BAL6" s="115"/>
      <c r="BAM6" s="115"/>
      <c r="BAN6" s="115"/>
      <c r="BAO6" s="115"/>
      <c r="BAP6" s="115"/>
      <c r="BAQ6" s="115"/>
      <c r="BAR6" s="115"/>
      <c r="BAS6" s="115"/>
      <c r="BAT6" s="115"/>
      <c r="BAU6" s="115"/>
      <c r="BAV6" s="115"/>
      <c r="BAW6" s="115"/>
      <c r="BAX6" s="115"/>
      <c r="BAY6" s="115"/>
      <c r="BAZ6" s="115"/>
      <c r="BBA6" s="115"/>
      <c r="BBB6" s="115"/>
      <c r="BBC6" s="115"/>
      <c r="BBD6" s="115"/>
      <c r="BBE6" s="115"/>
      <c r="BBF6" s="115"/>
      <c r="BBG6" s="115"/>
      <c r="BBH6" s="115"/>
      <c r="BBI6" s="115"/>
      <c r="BBJ6" s="115"/>
      <c r="BBK6" s="115"/>
      <c r="BBL6" s="115"/>
      <c r="BBM6" s="115"/>
      <c r="BBN6" s="115"/>
      <c r="BBO6" s="115"/>
      <c r="BBP6" s="115"/>
      <c r="BBQ6" s="115"/>
      <c r="BBR6" s="115"/>
      <c r="BBS6" s="115"/>
      <c r="BBT6" s="115"/>
      <c r="BBU6" s="115"/>
      <c r="BBV6" s="115"/>
      <c r="BBW6" s="115"/>
      <c r="BBX6" s="115"/>
      <c r="BBY6" s="115"/>
      <c r="BBZ6" s="115"/>
      <c r="BCA6" s="115"/>
      <c r="BCB6" s="115"/>
      <c r="BCC6" s="115"/>
      <c r="BCD6" s="115"/>
      <c r="BCE6" s="115"/>
      <c r="BCF6" s="115"/>
      <c r="BCG6" s="115"/>
      <c r="BCH6" s="115"/>
      <c r="BCI6" s="115"/>
      <c r="BCJ6" s="115"/>
      <c r="BCK6" s="115"/>
      <c r="BCL6" s="115"/>
      <c r="BCM6" s="115"/>
      <c r="BCN6" s="115"/>
      <c r="BCO6" s="115"/>
      <c r="BCP6" s="115"/>
      <c r="BCQ6" s="115"/>
      <c r="BCR6" s="115"/>
      <c r="BCS6" s="115"/>
      <c r="BCT6" s="115"/>
      <c r="BCU6" s="115"/>
      <c r="BCV6" s="115"/>
      <c r="BCW6" s="115"/>
      <c r="BCX6" s="115"/>
      <c r="BCY6" s="115"/>
      <c r="BCZ6" s="115"/>
      <c r="BDA6" s="115"/>
      <c r="BDB6" s="115"/>
      <c r="BDC6" s="115"/>
      <c r="BDD6" s="115"/>
      <c r="BDE6" s="115"/>
      <c r="BDF6" s="115"/>
      <c r="BDG6" s="115"/>
      <c r="BDH6" s="115"/>
      <c r="BDI6" s="115"/>
      <c r="BDJ6" s="115"/>
      <c r="BDK6" s="115"/>
      <c r="BDL6" s="115"/>
      <c r="BDM6" s="115"/>
      <c r="BDN6" s="115"/>
      <c r="BDO6" s="115"/>
      <c r="BDP6" s="115"/>
      <c r="BDQ6" s="115"/>
      <c r="BDR6" s="115"/>
      <c r="BDS6" s="115"/>
      <c r="BDT6" s="115"/>
      <c r="BDU6" s="115"/>
      <c r="BDV6" s="115"/>
      <c r="BDW6" s="115"/>
      <c r="BDX6" s="115"/>
      <c r="BDY6" s="115"/>
      <c r="BDZ6" s="115"/>
      <c r="BEA6" s="115"/>
      <c r="BEB6" s="115"/>
      <c r="BEC6" s="115"/>
      <c r="BED6" s="115"/>
      <c r="BEE6" s="115"/>
      <c r="BEF6" s="115"/>
      <c r="BEG6" s="115"/>
      <c r="BEH6" s="115"/>
      <c r="BEI6" s="115"/>
      <c r="BEJ6" s="115"/>
      <c r="BEK6" s="115"/>
      <c r="BEL6" s="115"/>
      <c r="BEM6" s="115"/>
      <c r="BEN6" s="115"/>
      <c r="BEO6" s="115"/>
      <c r="BEP6" s="115"/>
      <c r="BEQ6" s="115"/>
      <c r="BER6" s="115"/>
      <c r="BES6" s="115"/>
      <c r="BET6" s="115"/>
      <c r="BEU6" s="115"/>
      <c r="BEV6" s="115"/>
      <c r="BEW6" s="115"/>
      <c r="BEX6" s="115"/>
      <c r="BEY6" s="115"/>
      <c r="BEZ6" s="115"/>
      <c r="BFA6" s="115"/>
      <c r="BFB6" s="115"/>
      <c r="BFC6" s="115"/>
      <c r="BFD6" s="115"/>
      <c r="BFE6" s="115"/>
      <c r="BFF6" s="115"/>
      <c r="BFG6" s="115"/>
      <c r="BFH6" s="115"/>
      <c r="BFI6" s="115"/>
      <c r="BFJ6" s="115"/>
      <c r="BFK6" s="115"/>
      <c r="BFL6" s="115"/>
      <c r="BFM6" s="115"/>
      <c r="BFN6" s="115"/>
      <c r="BFO6" s="115"/>
      <c r="BFP6" s="115"/>
      <c r="BFQ6" s="115"/>
      <c r="BFR6" s="115"/>
      <c r="BFS6" s="115"/>
      <c r="BFT6" s="115"/>
      <c r="BFU6" s="115"/>
      <c r="BFV6" s="115"/>
      <c r="BFW6" s="115"/>
      <c r="BFX6" s="115"/>
      <c r="BFY6" s="115"/>
      <c r="BFZ6" s="115"/>
      <c r="BGA6" s="115"/>
      <c r="BGB6" s="115"/>
      <c r="BGC6" s="115"/>
      <c r="BGD6" s="115"/>
      <c r="BGE6" s="115"/>
      <c r="BGF6" s="115"/>
      <c r="BGG6" s="115"/>
      <c r="BGH6" s="115"/>
      <c r="BGI6" s="115"/>
      <c r="BGJ6" s="115"/>
      <c r="BGK6" s="115"/>
      <c r="BGL6" s="115"/>
      <c r="BGM6" s="115"/>
      <c r="BGN6" s="115"/>
      <c r="BGO6" s="115"/>
      <c r="BGP6" s="115"/>
      <c r="BGQ6" s="115"/>
      <c r="BGR6" s="115"/>
      <c r="BGS6" s="115"/>
      <c r="BGT6" s="115"/>
      <c r="BGU6" s="115"/>
      <c r="BGV6" s="115"/>
      <c r="BGW6" s="115"/>
      <c r="BGX6" s="115"/>
      <c r="BGY6" s="115"/>
      <c r="BGZ6" s="115"/>
      <c r="BHA6" s="115"/>
      <c r="BHB6" s="115"/>
      <c r="BHC6" s="115"/>
      <c r="BHD6" s="115"/>
      <c r="BHE6" s="115"/>
      <c r="BHF6" s="115"/>
      <c r="BHG6" s="115"/>
      <c r="BHH6" s="115"/>
      <c r="BHI6" s="115"/>
      <c r="BHJ6" s="115"/>
      <c r="BHK6" s="115"/>
      <c r="BHL6" s="115"/>
      <c r="BHM6" s="115"/>
      <c r="BHN6" s="115"/>
      <c r="BHO6" s="115"/>
      <c r="BHP6" s="115"/>
      <c r="BHQ6" s="115"/>
      <c r="BHR6" s="115"/>
      <c r="BHS6" s="115"/>
      <c r="BHT6" s="115"/>
      <c r="BHU6" s="115"/>
      <c r="BHV6" s="115"/>
      <c r="BHW6" s="115"/>
      <c r="BHX6" s="115"/>
      <c r="BHY6" s="115"/>
      <c r="BHZ6" s="115"/>
      <c r="BIA6" s="115"/>
      <c r="BIB6" s="115"/>
      <c r="BIC6" s="115"/>
      <c r="BID6" s="115"/>
      <c r="BIE6" s="115"/>
      <c r="BIF6" s="115"/>
      <c r="BIG6" s="115"/>
      <c r="BIH6" s="115"/>
      <c r="BII6" s="115"/>
      <c r="BIJ6" s="115"/>
      <c r="BIK6" s="115"/>
      <c r="BIL6" s="115"/>
      <c r="BIM6" s="115"/>
      <c r="BIN6" s="115"/>
      <c r="BIO6" s="115"/>
      <c r="BIP6" s="115"/>
      <c r="BIQ6" s="115"/>
      <c r="BIR6" s="115"/>
      <c r="BIS6" s="115"/>
      <c r="BIT6" s="115"/>
      <c r="BIU6" s="115"/>
      <c r="BIV6" s="115"/>
      <c r="BIW6" s="115"/>
      <c r="BIX6" s="115"/>
      <c r="BIY6" s="115"/>
      <c r="BIZ6" s="115"/>
      <c r="BJA6" s="115"/>
      <c r="BJB6" s="115"/>
      <c r="BJC6" s="115"/>
      <c r="BJD6" s="115"/>
      <c r="BJE6" s="115"/>
      <c r="BJF6" s="115"/>
      <c r="BJG6" s="115"/>
      <c r="BJH6" s="115"/>
      <c r="BJI6" s="115"/>
      <c r="BJJ6" s="115"/>
      <c r="BJK6" s="115"/>
      <c r="BJL6" s="115"/>
      <c r="BJM6" s="115"/>
      <c r="BJN6" s="115"/>
      <c r="BJO6" s="115"/>
      <c r="BJP6" s="115"/>
      <c r="BJQ6" s="115"/>
      <c r="BJR6" s="115"/>
      <c r="BJS6" s="115"/>
      <c r="BJT6" s="115"/>
      <c r="BJU6" s="115"/>
      <c r="BJV6" s="115"/>
      <c r="BJW6" s="115"/>
      <c r="BJX6" s="115"/>
      <c r="BJY6" s="115"/>
      <c r="BJZ6" s="115"/>
      <c r="BKA6" s="115"/>
      <c r="BKB6" s="115"/>
      <c r="BKC6" s="115"/>
      <c r="BKD6" s="115"/>
      <c r="BKE6" s="115"/>
      <c r="BKF6" s="115"/>
      <c r="BKG6" s="115"/>
      <c r="BKH6" s="115"/>
      <c r="BKI6" s="115"/>
      <c r="BKJ6" s="115"/>
      <c r="BKK6" s="115"/>
      <c r="BKL6" s="115"/>
      <c r="BKM6" s="115"/>
      <c r="BKN6" s="115"/>
      <c r="BKO6" s="115"/>
      <c r="BKP6" s="115"/>
      <c r="BKQ6" s="115"/>
      <c r="BKR6" s="115"/>
      <c r="BKS6" s="115"/>
      <c r="BKT6" s="115"/>
      <c r="BKU6" s="115"/>
      <c r="BKV6" s="115"/>
      <c r="BKW6" s="115"/>
      <c r="BKX6" s="115"/>
      <c r="BKY6" s="115"/>
      <c r="BKZ6" s="115"/>
      <c r="BLA6" s="115"/>
      <c r="BLB6" s="115"/>
      <c r="BLC6" s="115"/>
      <c r="BLD6" s="115"/>
      <c r="BLE6" s="115"/>
      <c r="BLF6" s="115"/>
      <c r="BLG6" s="115"/>
      <c r="BLH6" s="115"/>
      <c r="BLI6" s="115"/>
      <c r="BLJ6" s="115"/>
      <c r="BLK6" s="115"/>
      <c r="BLL6" s="115"/>
      <c r="BLM6" s="115"/>
      <c r="BLN6" s="115"/>
      <c r="BLO6" s="115"/>
      <c r="BLP6" s="115"/>
      <c r="BLQ6" s="115"/>
      <c r="BLR6" s="115"/>
      <c r="BLS6" s="115"/>
      <c r="BLT6" s="115"/>
      <c r="BLU6" s="115"/>
      <c r="BLV6" s="115"/>
      <c r="BLW6" s="115"/>
      <c r="BLX6" s="115"/>
      <c r="BLY6" s="115"/>
      <c r="BLZ6" s="115"/>
      <c r="BMA6" s="115"/>
      <c r="BMB6" s="115"/>
      <c r="BMC6" s="115"/>
      <c r="BMD6" s="115"/>
      <c r="BME6" s="115"/>
      <c r="BMF6" s="115"/>
      <c r="BMG6" s="115"/>
      <c r="BMH6" s="115"/>
      <c r="BMI6" s="115"/>
      <c r="BMJ6" s="115"/>
      <c r="BMK6" s="115"/>
      <c r="BML6" s="115"/>
      <c r="BMM6" s="115"/>
      <c r="BMN6" s="115"/>
      <c r="BMO6" s="115"/>
      <c r="BMP6" s="115"/>
      <c r="BMQ6" s="115"/>
      <c r="BMR6" s="115"/>
      <c r="BMS6" s="115"/>
      <c r="BMT6" s="115"/>
      <c r="BMU6" s="115"/>
      <c r="BMV6" s="115"/>
      <c r="BMW6" s="115"/>
      <c r="BMX6" s="115"/>
      <c r="BMY6" s="115"/>
      <c r="BMZ6" s="115"/>
      <c r="BNA6" s="115"/>
      <c r="BNB6" s="115"/>
      <c r="BNC6" s="115"/>
      <c r="BND6" s="115"/>
      <c r="BNE6" s="115"/>
      <c r="BNF6" s="115"/>
      <c r="BNG6" s="115"/>
      <c r="BNH6" s="115"/>
      <c r="BNI6" s="115"/>
      <c r="BNJ6" s="115"/>
      <c r="BNK6" s="115"/>
      <c r="BNL6" s="115"/>
      <c r="BNM6" s="115"/>
      <c r="BNN6" s="115"/>
      <c r="BNO6" s="115"/>
      <c r="BNP6" s="115"/>
      <c r="BNQ6" s="115"/>
      <c r="BNR6" s="115"/>
      <c r="BNS6" s="115"/>
      <c r="BNT6" s="115"/>
      <c r="BNU6" s="115"/>
      <c r="BNV6" s="115"/>
      <c r="BNW6" s="115"/>
      <c r="BNX6" s="115"/>
      <c r="BNY6" s="115"/>
      <c r="BNZ6" s="115"/>
      <c r="BOA6" s="115"/>
      <c r="BOB6" s="115"/>
      <c r="BOC6" s="115"/>
      <c r="BOD6" s="115"/>
      <c r="BOE6" s="115"/>
      <c r="BOF6" s="115"/>
      <c r="BOG6" s="115"/>
      <c r="BOH6" s="115"/>
      <c r="BOI6" s="115"/>
      <c r="BOJ6" s="115"/>
      <c r="BOK6" s="115"/>
      <c r="BOL6" s="115"/>
      <c r="BOM6" s="115"/>
      <c r="BON6" s="115"/>
      <c r="BOO6" s="115"/>
      <c r="BOP6" s="115"/>
      <c r="BOQ6" s="115"/>
      <c r="BOR6" s="115"/>
      <c r="BOS6" s="115"/>
      <c r="BOT6" s="115"/>
      <c r="BOU6" s="115"/>
      <c r="BOV6" s="115"/>
      <c r="BOW6" s="115"/>
      <c r="BOX6" s="115"/>
      <c r="BOY6" s="115"/>
      <c r="BOZ6" s="115"/>
      <c r="BPA6" s="115"/>
      <c r="BPB6" s="115"/>
      <c r="BPC6" s="115"/>
      <c r="BPD6" s="115"/>
      <c r="BPE6" s="115"/>
      <c r="BPF6" s="115"/>
      <c r="BPG6" s="115"/>
      <c r="BPH6" s="115"/>
      <c r="BPI6" s="115"/>
      <c r="BPJ6" s="115"/>
      <c r="BPK6" s="115"/>
      <c r="BPL6" s="115"/>
      <c r="BPM6" s="115"/>
      <c r="BPN6" s="115"/>
      <c r="BPO6" s="115"/>
      <c r="BPP6" s="115"/>
      <c r="BPQ6" s="115"/>
      <c r="BPR6" s="115"/>
      <c r="BPS6" s="115"/>
      <c r="BPT6" s="115"/>
      <c r="BPU6" s="115"/>
      <c r="BPV6" s="115"/>
      <c r="BPW6" s="115"/>
      <c r="BPX6" s="115"/>
      <c r="BPY6" s="115"/>
      <c r="BPZ6" s="115"/>
      <c r="BQA6" s="115"/>
      <c r="BQB6" s="115"/>
      <c r="BQC6" s="115"/>
      <c r="BQD6" s="115"/>
      <c r="BQE6" s="115"/>
      <c r="BQF6" s="115"/>
      <c r="BQG6" s="115"/>
      <c r="BQH6" s="115"/>
      <c r="BQI6" s="115"/>
      <c r="BQJ6" s="115"/>
      <c r="BQK6" s="115"/>
      <c r="BQL6" s="115"/>
      <c r="BQM6" s="115"/>
      <c r="BQN6" s="115"/>
      <c r="BQO6" s="115"/>
      <c r="BQP6" s="115"/>
      <c r="BQQ6" s="115"/>
      <c r="BQR6" s="115"/>
      <c r="BQS6" s="115"/>
      <c r="BQT6" s="115"/>
      <c r="BQU6" s="115"/>
      <c r="BQV6" s="115"/>
      <c r="BQW6" s="115"/>
      <c r="BQX6" s="115"/>
      <c r="BQY6" s="115"/>
      <c r="BQZ6" s="115"/>
      <c r="BRA6" s="115"/>
      <c r="BRB6" s="115"/>
      <c r="BRC6" s="115"/>
      <c r="BRD6" s="115"/>
      <c r="BRE6" s="115"/>
      <c r="BRF6" s="115"/>
      <c r="BRG6" s="115"/>
      <c r="BRH6" s="115"/>
      <c r="BRI6" s="115"/>
      <c r="BRJ6" s="115"/>
      <c r="BRK6" s="115"/>
      <c r="BRL6" s="115"/>
      <c r="BRM6" s="115"/>
      <c r="BRN6" s="115"/>
      <c r="BRO6" s="115"/>
      <c r="BRP6" s="115"/>
      <c r="BRQ6" s="115"/>
      <c r="BRR6" s="115"/>
      <c r="BRS6" s="115"/>
      <c r="BRT6" s="115"/>
      <c r="BRU6" s="115"/>
      <c r="BRV6" s="115"/>
      <c r="BRW6" s="115"/>
      <c r="BRX6" s="115"/>
      <c r="BRY6" s="115"/>
      <c r="BRZ6" s="115"/>
      <c r="BSA6" s="115"/>
      <c r="BSB6" s="115"/>
      <c r="BSC6" s="115"/>
      <c r="BSD6" s="115"/>
      <c r="BSE6" s="115"/>
      <c r="BSF6" s="115"/>
      <c r="BSG6" s="115"/>
      <c r="BSH6" s="115"/>
      <c r="BSI6" s="115"/>
      <c r="BSJ6" s="115"/>
      <c r="BSK6" s="115"/>
      <c r="BSL6" s="115"/>
      <c r="BSM6" s="115"/>
      <c r="BSN6" s="115"/>
      <c r="BSO6" s="115"/>
      <c r="BSP6" s="115"/>
      <c r="BSQ6" s="115"/>
      <c r="BSR6" s="115"/>
      <c r="BSS6" s="115"/>
      <c r="BST6" s="115"/>
      <c r="BSU6" s="115"/>
      <c r="BSV6" s="115"/>
      <c r="BSW6" s="115"/>
      <c r="BSX6" s="115"/>
      <c r="BSY6" s="115"/>
      <c r="BSZ6" s="115"/>
      <c r="BTA6" s="115"/>
      <c r="BTB6" s="115"/>
      <c r="BTC6" s="115"/>
      <c r="BTD6" s="115"/>
      <c r="BTE6" s="115"/>
      <c r="BTF6" s="115"/>
      <c r="BTG6" s="115"/>
      <c r="BTH6" s="115"/>
      <c r="BTI6" s="115"/>
      <c r="BTJ6" s="115"/>
      <c r="BTK6" s="115"/>
      <c r="BTL6" s="115"/>
      <c r="BTM6" s="115"/>
      <c r="BTN6" s="115"/>
      <c r="BTO6" s="115"/>
      <c r="BTP6" s="115"/>
      <c r="BTQ6" s="115"/>
      <c r="BTR6" s="115"/>
      <c r="BTS6" s="115"/>
      <c r="BTT6" s="115"/>
      <c r="BTU6" s="115"/>
      <c r="BTV6" s="115"/>
      <c r="BTW6" s="115"/>
      <c r="BTX6" s="115"/>
      <c r="BTY6" s="115"/>
      <c r="BTZ6" s="115"/>
      <c r="BUA6" s="115"/>
      <c r="BUB6" s="115"/>
      <c r="BUC6" s="115"/>
      <c r="BUD6" s="115"/>
      <c r="BUE6" s="115"/>
      <c r="BUF6" s="115"/>
      <c r="BUG6" s="115"/>
      <c r="BUH6" s="115"/>
      <c r="BUI6" s="115"/>
      <c r="BUJ6" s="115"/>
      <c r="BUK6" s="115"/>
      <c r="BUL6" s="115"/>
      <c r="BUM6" s="115"/>
      <c r="BUN6" s="115"/>
      <c r="BUO6" s="115"/>
      <c r="BUP6" s="115"/>
      <c r="BUQ6" s="115"/>
      <c r="BUR6" s="115"/>
      <c r="BUS6" s="115"/>
      <c r="BUT6" s="115"/>
      <c r="BUU6" s="115"/>
      <c r="BUV6" s="115"/>
      <c r="BUW6" s="115"/>
      <c r="BUX6" s="115"/>
      <c r="BUY6" s="115"/>
      <c r="BUZ6" s="115"/>
      <c r="BVA6" s="115"/>
      <c r="BVB6" s="115"/>
      <c r="BVC6" s="115"/>
      <c r="BVD6" s="115"/>
      <c r="BVE6" s="115"/>
      <c r="BVF6" s="115"/>
      <c r="BVG6" s="115"/>
      <c r="BVH6" s="115"/>
      <c r="BVI6" s="115"/>
      <c r="BVJ6" s="115"/>
      <c r="BVK6" s="115"/>
      <c r="BVL6" s="115"/>
      <c r="BVM6" s="115"/>
      <c r="BVN6" s="115"/>
      <c r="BVO6" s="115"/>
      <c r="BVP6" s="115"/>
      <c r="BVQ6" s="115"/>
      <c r="BVR6" s="115"/>
      <c r="BVS6" s="115"/>
      <c r="BVT6" s="115"/>
      <c r="BVU6" s="115"/>
      <c r="BVV6" s="115"/>
      <c r="BVW6" s="115"/>
      <c r="BVX6" s="115"/>
      <c r="BVY6" s="115"/>
      <c r="BVZ6" s="115"/>
      <c r="BWA6" s="115"/>
      <c r="BWB6" s="115"/>
      <c r="BWC6" s="115"/>
      <c r="BWD6" s="115"/>
      <c r="BWE6" s="115"/>
      <c r="BWF6" s="115"/>
      <c r="BWG6" s="115"/>
      <c r="BWH6" s="115"/>
      <c r="BWI6" s="115"/>
      <c r="BWJ6" s="115"/>
      <c r="BWK6" s="115"/>
      <c r="BWL6" s="115"/>
      <c r="BWM6" s="115"/>
      <c r="BWN6" s="115"/>
      <c r="BWO6" s="115"/>
      <c r="BWP6" s="115"/>
      <c r="BWQ6" s="115"/>
      <c r="BWR6" s="115"/>
      <c r="BWS6" s="115"/>
      <c r="BWT6" s="115"/>
      <c r="BWU6" s="115"/>
      <c r="BWV6" s="115"/>
      <c r="BWW6" s="115"/>
      <c r="BWX6" s="115"/>
      <c r="BWY6" s="115"/>
      <c r="BWZ6" s="115"/>
      <c r="BXA6" s="115"/>
      <c r="BXB6" s="115"/>
      <c r="BXC6" s="115"/>
      <c r="BXD6" s="115"/>
      <c r="BXE6" s="115"/>
      <c r="BXF6" s="115"/>
      <c r="BXG6" s="115"/>
      <c r="BXH6" s="115"/>
      <c r="BXI6" s="115"/>
      <c r="BXJ6" s="115"/>
      <c r="BXK6" s="115"/>
      <c r="BXL6" s="115"/>
      <c r="BXM6" s="115"/>
      <c r="BXN6" s="115"/>
      <c r="BXO6" s="115"/>
      <c r="BXP6" s="115"/>
      <c r="BXQ6" s="115"/>
      <c r="BXR6" s="115"/>
      <c r="BXS6" s="115"/>
      <c r="BXT6" s="115"/>
      <c r="BXU6" s="115"/>
      <c r="BXV6" s="115"/>
      <c r="BXW6" s="115"/>
      <c r="BXX6" s="115"/>
      <c r="BXY6" s="115"/>
      <c r="BXZ6" s="115"/>
      <c r="BYA6" s="115"/>
      <c r="BYB6" s="115"/>
      <c r="BYC6" s="115"/>
      <c r="BYD6" s="115"/>
      <c r="BYE6" s="115"/>
      <c r="BYF6" s="115"/>
      <c r="BYG6" s="115"/>
      <c r="BYH6" s="115"/>
      <c r="BYI6" s="115"/>
      <c r="BYJ6" s="115"/>
      <c r="BYK6" s="115"/>
      <c r="BYL6" s="115"/>
      <c r="BYM6" s="115"/>
      <c r="BYN6" s="115"/>
      <c r="BYO6" s="115"/>
      <c r="BYP6" s="115"/>
      <c r="BYQ6" s="115"/>
      <c r="BYR6" s="115"/>
      <c r="BYS6" s="115"/>
      <c r="BYT6" s="115"/>
      <c r="BYU6" s="115"/>
      <c r="BYV6" s="115"/>
      <c r="BYW6" s="115"/>
      <c r="BYX6" s="115"/>
      <c r="BYY6" s="115"/>
      <c r="BYZ6" s="115"/>
      <c r="BZA6" s="115"/>
      <c r="BZB6" s="115"/>
      <c r="BZC6" s="115"/>
      <c r="BZD6" s="115"/>
      <c r="BZE6" s="115"/>
      <c r="BZF6" s="115"/>
      <c r="BZG6" s="115"/>
      <c r="BZH6" s="115"/>
      <c r="BZI6" s="115"/>
      <c r="BZJ6" s="115"/>
      <c r="BZK6" s="115"/>
      <c r="BZL6" s="115"/>
      <c r="BZM6" s="115"/>
      <c r="BZN6" s="115"/>
      <c r="BZO6" s="115"/>
      <c r="BZP6" s="115"/>
      <c r="BZQ6" s="115"/>
      <c r="BZR6" s="115"/>
      <c r="BZS6" s="115"/>
      <c r="BZT6" s="115"/>
      <c r="BZU6" s="115"/>
      <c r="BZV6" s="115"/>
      <c r="BZW6" s="115"/>
      <c r="BZX6" s="115"/>
      <c r="BZY6" s="115"/>
      <c r="BZZ6" s="115"/>
      <c r="CAA6" s="115"/>
      <c r="CAB6" s="115"/>
      <c r="CAC6" s="115"/>
      <c r="CAD6" s="115"/>
      <c r="CAE6" s="115"/>
      <c r="CAF6" s="115"/>
      <c r="CAG6" s="115"/>
      <c r="CAH6" s="115"/>
      <c r="CAI6" s="115"/>
      <c r="CAJ6" s="115"/>
      <c r="CAK6" s="115"/>
      <c r="CAL6" s="115"/>
      <c r="CAM6" s="115"/>
      <c r="CAN6" s="115"/>
      <c r="CAO6" s="115"/>
      <c r="CAP6" s="115"/>
      <c r="CAQ6" s="115"/>
      <c r="CAR6" s="115"/>
      <c r="CAS6" s="115"/>
      <c r="CAT6" s="115"/>
      <c r="CAU6" s="115"/>
      <c r="CAV6" s="115"/>
      <c r="CAW6" s="115"/>
      <c r="CAX6" s="115"/>
      <c r="CAY6" s="115"/>
      <c r="CAZ6" s="115"/>
      <c r="CBA6" s="115"/>
      <c r="CBB6" s="115"/>
      <c r="CBC6" s="115"/>
      <c r="CBD6" s="115"/>
      <c r="CBE6" s="115"/>
      <c r="CBF6" s="115"/>
      <c r="CBG6" s="115"/>
      <c r="CBH6" s="115"/>
      <c r="CBI6" s="115"/>
      <c r="CBJ6" s="115"/>
      <c r="CBK6" s="115"/>
      <c r="CBL6" s="115"/>
      <c r="CBM6" s="115"/>
      <c r="CBN6" s="115"/>
      <c r="CBO6" s="115"/>
      <c r="CBP6" s="115"/>
      <c r="CBQ6" s="115"/>
      <c r="CBR6" s="115"/>
      <c r="CBS6" s="115"/>
      <c r="CBT6" s="115"/>
      <c r="CBU6" s="115"/>
      <c r="CBV6" s="115"/>
      <c r="CBW6" s="115"/>
      <c r="CBX6" s="115"/>
      <c r="CBY6" s="115"/>
      <c r="CBZ6" s="115"/>
      <c r="CCA6" s="115"/>
      <c r="CCB6" s="115"/>
      <c r="CCC6" s="115"/>
      <c r="CCD6" s="115"/>
      <c r="CCE6" s="115"/>
      <c r="CCF6" s="115"/>
      <c r="CCG6" s="115"/>
      <c r="CCH6" s="115"/>
      <c r="CCI6" s="115"/>
      <c r="CCJ6" s="115"/>
      <c r="CCK6" s="115"/>
      <c r="CCL6" s="115"/>
      <c r="CCM6" s="115"/>
      <c r="CCN6" s="115"/>
      <c r="CCO6" s="115"/>
      <c r="CCP6" s="115"/>
      <c r="CCQ6" s="115"/>
      <c r="CCR6" s="115"/>
      <c r="CCS6" s="115"/>
      <c r="CCT6" s="115"/>
      <c r="CCU6" s="115"/>
      <c r="CCV6" s="115"/>
      <c r="CCW6" s="115"/>
      <c r="CCX6" s="115"/>
      <c r="CCY6" s="115"/>
      <c r="CCZ6" s="115"/>
      <c r="CDA6" s="115"/>
      <c r="CDB6" s="115"/>
      <c r="CDC6" s="115"/>
      <c r="CDD6" s="115"/>
      <c r="CDE6" s="115"/>
      <c r="CDF6" s="115"/>
      <c r="CDG6" s="115"/>
      <c r="CDH6" s="115"/>
      <c r="CDI6" s="115"/>
      <c r="CDJ6" s="115"/>
      <c r="CDK6" s="115"/>
      <c r="CDL6" s="115"/>
      <c r="CDM6" s="115"/>
      <c r="CDN6" s="115"/>
      <c r="CDO6" s="115"/>
      <c r="CDP6" s="115"/>
      <c r="CDQ6" s="115"/>
      <c r="CDR6" s="115"/>
      <c r="CDS6" s="115"/>
      <c r="CDT6" s="115"/>
      <c r="CDU6" s="115"/>
      <c r="CDV6" s="115"/>
      <c r="CDW6" s="115"/>
      <c r="CDX6" s="115"/>
      <c r="CDY6" s="115"/>
      <c r="CDZ6" s="115"/>
      <c r="CEA6" s="115"/>
      <c r="CEB6" s="115"/>
      <c r="CEC6" s="115"/>
      <c r="CED6" s="115"/>
      <c r="CEE6" s="115"/>
      <c r="CEF6" s="115"/>
      <c r="CEG6" s="115"/>
      <c r="CEH6" s="115"/>
      <c r="CEI6" s="115"/>
      <c r="CEJ6" s="115"/>
      <c r="CEK6" s="115"/>
      <c r="CEL6" s="115"/>
      <c r="CEM6" s="115"/>
      <c r="CEN6" s="115"/>
      <c r="CEO6" s="115"/>
      <c r="CEP6" s="115"/>
      <c r="CEQ6" s="115"/>
      <c r="CER6" s="115"/>
      <c r="CES6" s="115"/>
      <c r="CET6" s="115"/>
      <c r="CEU6" s="115"/>
      <c r="CEV6" s="115"/>
      <c r="CEW6" s="115"/>
      <c r="CEX6" s="115"/>
      <c r="CEY6" s="115"/>
      <c r="CEZ6" s="115"/>
      <c r="CFA6" s="115"/>
      <c r="CFB6" s="115"/>
      <c r="CFC6" s="115"/>
      <c r="CFD6" s="115"/>
      <c r="CFE6" s="115"/>
      <c r="CFF6" s="115"/>
      <c r="CFG6" s="115"/>
      <c r="CFH6" s="115"/>
      <c r="CFI6" s="115"/>
      <c r="CFJ6" s="115"/>
      <c r="CFK6" s="115"/>
      <c r="CFL6" s="115"/>
      <c r="CFM6" s="115"/>
      <c r="CFN6" s="115"/>
      <c r="CFO6" s="115"/>
      <c r="CFP6" s="115"/>
      <c r="CFQ6" s="115"/>
      <c r="CFR6" s="115"/>
      <c r="CFS6" s="115"/>
      <c r="CFT6" s="115"/>
      <c r="CFU6" s="115"/>
      <c r="CFV6" s="115"/>
      <c r="CFW6" s="115"/>
      <c r="CFX6" s="115"/>
      <c r="CFY6" s="115"/>
      <c r="CFZ6" s="115"/>
      <c r="CGA6" s="115"/>
      <c r="CGB6" s="115"/>
      <c r="CGC6" s="115"/>
      <c r="CGD6" s="115"/>
      <c r="CGE6" s="115"/>
      <c r="CGF6" s="115"/>
      <c r="CGG6" s="115"/>
      <c r="CGH6" s="115"/>
      <c r="CGI6" s="115"/>
      <c r="CGJ6" s="115"/>
      <c r="CGK6" s="115"/>
      <c r="CGL6" s="115"/>
      <c r="CGM6" s="115"/>
      <c r="CGN6" s="115"/>
      <c r="CGO6" s="115"/>
      <c r="CGP6" s="115"/>
      <c r="CGQ6" s="115"/>
      <c r="CGR6" s="115"/>
      <c r="CGS6" s="115"/>
      <c r="CGT6" s="115"/>
      <c r="CGU6" s="115"/>
      <c r="CGV6" s="115"/>
      <c r="CGW6" s="115"/>
      <c r="CGX6" s="115"/>
      <c r="CGY6" s="115"/>
      <c r="CGZ6" s="115"/>
      <c r="CHA6" s="115"/>
      <c r="CHB6" s="115"/>
      <c r="CHC6" s="115"/>
      <c r="CHD6" s="115"/>
      <c r="CHE6" s="115"/>
      <c r="CHF6" s="115"/>
      <c r="CHG6" s="115"/>
      <c r="CHH6" s="115"/>
      <c r="CHI6" s="115"/>
      <c r="CHJ6" s="115"/>
      <c r="CHK6" s="115"/>
      <c r="CHL6" s="115"/>
      <c r="CHM6" s="115"/>
      <c r="CHN6" s="115"/>
      <c r="CHO6" s="115"/>
      <c r="CHP6" s="115"/>
      <c r="CHQ6" s="115"/>
      <c r="CHR6" s="115"/>
      <c r="CHS6" s="115"/>
      <c r="CHT6" s="115"/>
      <c r="CHU6" s="115"/>
      <c r="CHV6" s="115"/>
      <c r="CHW6" s="115"/>
      <c r="CHX6" s="115"/>
      <c r="CHY6" s="115"/>
      <c r="CHZ6" s="115"/>
      <c r="CIA6" s="115"/>
      <c r="CIB6" s="115"/>
      <c r="CIC6" s="115"/>
      <c r="CID6" s="115"/>
      <c r="CIE6" s="115"/>
      <c r="CIF6" s="115"/>
      <c r="CIG6" s="115"/>
      <c r="CIH6" s="115"/>
      <c r="CII6" s="115"/>
      <c r="CIJ6" s="115"/>
      <c r="CIK6" s="115"/>
      <c r="CIL6" s="115"/>
      <c r="CIM6" s="115"/>
      <c r="CIN6" s="115"/>
      <c r="CIO6" s="115"/>
      <c r="CIP6" s="115"/>
      <c r="CIQ6" s="115"/>
      <c r="CIR6" s="115"/>
      <c r="CIS6" s="115"/>
      <c r="CIT6" s="115"/>
      <c r="CIU6" s="115"/>
      <c r="CIV6" s="115"/>
      <c r="CIW6" s="115"/>
      <c r="CIX6" s="115"/>
      <c r="CIY6" s="115"/>
      <c r="CIZ6" s="115"/>
      <c r="CJA6" s="115"/>
      <c r="CJB6" s="115"/>
      <c r="CJC6" s="115"/>
      <c r="CJD6" s="115"/>
      <c r="CJE6" s="115"/>
      <c r="CJF6" s="115"/>
      <c r="CJG6" s="115"/>
      <c r="CJH6" s="115"/>
      <c r="CJI6" s="115"/>
      <c r="CJJ6" s="115"/>
      <c r="CJK6" s="115"/>
      <c r="CJL6" s="115"/>
      <c r="CJM6" s="115"/>
      <c r="CJN6" s="115"/>
      <c r="CJO6" s="115"/>
      <c r="CJP6" s="115"/>
      <c r="CJQ6" s="115"/>
      <c r="CJR6" s="115"/>
      <c r="CJS6" s="115"/>
      <c r="CJT6" s="115"/>
      <c r="CJU6" s="115"/>
      <c r="CJV6" s="115"/>
      <c r="CJW6" s="115"/>
      <c r="CJX6" s="115"/>
      <c r="CJY6" s="115"/>
      <c r="CJZ6" s="115"/>
      <c r="CKA6" s="115"/>
      <c r="CKB6" s="115"/>
      <c r="CKC6" s="115"/>
      <c r="CKD6" s="115"/>
      <c r="CKE6" s="115"/>
      <c r="CKF6" s="115"/>
      <c r="CKG6" s="115"/>
      <c r="CKH6" s="115"/>
      <c r="CKI6" s="115"/>
      <c r="CKJ6" s="115"/>
      <c r="CKK6" s="115"/>
      <c r="CKL6" s="115"/>
      <c r="CKM6" s="115"/>
      <c r="CKN6" s="115"/>
      <c r="CKO6" s="115"/>
      <c r="CKP6" s="115"/>
      <c r="CKQ6" s="115"/>
      <c r="CKR6" s="115"/>
      <c r="CKS6" s="115"/>
      <c r="CKT6" s="115"/>
      <c r="CKU6" s="115"/>
      <c r="CKV6" s="115"/>
      <c r="CKW6" s="115"/>
      <c r="CKX6" s="115"/>
      <c r="CKY6" s="115"/>
      <c r="CKZ6" s="115"/>
      <c r="CLA6" s="115"/>
      <c r="CLB6" s="115"/>
      <c r="CLC6" s="115"/>
      <c r="CLD6" s="115"/>
      <c r="CLE6" s="115"/>
      <c r="CLF6" s="115"/>
      <c r="CLG6" s="115"/>
      <c r="CLH6" s="115"/>
      <c r="CLI6" s="115"/>
      <c r="CLJ6" s="115"/>
      <c r="CLK6" s="115"/>
      <c r="CLL6" s="115"/>
      <c r="CLM6" s="115"/>
      <c r="CLN6" s="115"/>
      <c r="CLO6" s="115"/>
      <c r="CLP6" s="115"/>
      <c r="CLQ6" s="115"/>
      <c r="CLR6" s="115"/>
      <c r="CLS6" s="115"/>
      <c r="CLT6" s="115"/>
      <c r="CLU6" s="115"/>
      <c r="CLV6" s="115"/>
      <c r="CLW6" s="115"/>
      <c r="CLX6" s="115"/>
      <c r="CLY6" s="115"/>
      <c r="CLZ6" s="115"/>
      <c r="CMA6" s="115"/>
      <c r="CMB6" s="115"/>
      <c r="CMC6" s="115"/>
      <c r="CMD6" s="115"/>
      <c r="CME6" s="115"/>
      <c r="CMF6" s="115"/>
      <c r="CMG6" s="115"/>
      <c r="CMH6" s="115"/>
      <c r="CMI6" s="115"/>
      <c r="CMJ6" s="115"/>
      <c r="CMK6" s="115"/>
      <c r="CML6" s="115"/>
      <c r="CMM6" s="115"/>
      <c r="CMN6" s="115"/>
      <c r="CMO6" s="115"/>
      <c r="CMP6" s="115"/>
      <c r="CMQ6" s="115"/>
      <c r="CMR6" s="115"/>
      <c r="CMS6" s="115"/>
      <c r="CMT6" s="115"/>
      <c r="CMU6" s="115"/>
      <c r="CMV6" s="115"/>
      <c r="CMW6" s="115"/>
      <c r="CMX6" s="115"/>
      <c r="CMY6" s="115"/>
      <c r="CMZ6" s="115"/>
      <c r="CNA6" s="115"/>
      <c r="CNB6" s="115"/>
      <c r="CNC6" s="115"/>
      <c r="CND6" s="115"/>
      <c r="CNE6" s="115"/>
      <c r="CNF6" s="115"/>
      <c r="CNG6" s="115"/>
      <c r="CNH6" s="115"/>
      <c r="CNI6" s="115"/>
      <c r="CNJ6" s="115"/>
      <c r="CNK6" s="115"/>
      <c r="CNL6" s="115"/>
      <c r="CNM6" s="115"/>
      <c r="CNN6" s="115"/>
      <c r="CNO6" s="115"/>
      <c r="CNP6" s="115"/>
      <c r="CNQ6" s="115"/>
      <c r="CNR6" s="115"/>
      <c r="CNS6" s="115"/>
      <c r="CNT6" s="115"/>
      <c r="CNU6" s="115"/>
      <c r="CNV6" s="115"/>
      <c r="CNW6" s="115"/>
      <c r="CNX6" s="115"/>
      <c r="CNY6" s="115"/>
      <c r="CNZ6" s="115"/>
      <c r="COA6" s="115"/>
      <c r="COB6" s="115"/>
      <c r="COC6" s="115"/>
      <c r="COD6" s="115"/>
      <c r="COE6" s="115"/>
      <c r="COF6" s="115"/>
      <c r="COG6" s="115"/>
      <c r="COH6" s="115"/>
      <c r="COI6" s="115"/>
      <c r="COJ6" s="115"/>
      <c r="COK6" s="115"/>
      <c r="COL6" s="115"/>
      <c r="COM6" s="115"/>
      <c r="CON6" s="115"/>
      <c r="COO6" s="115"/>
      <c r="COP6" s="115"/>
      <c r="COQ6" s="115"/>
      <c r="COR6" s="115"/>
      <c r="COS6" s="115"/>
      <c r="COT6" s="115"/>
      <c r="COU6" s="115"/>
      <c r="COV6" s="115"/>
      <c r="COW6" s="115"/>
      <c r="COX6" s="115"/>
      <c r="COY6" s="115"/>
      <c r="COZ6" s="115"/>
      <c r="CPA6" s="115"/>
      <c r="CPB6" s="115"/>
      <c r="CPC6" s="115"/>
      <c r="CPD6" s="115"/>
      <c r="CPE6" s="115"/>
      <c r="CPF6" s="115"/>
      <c r="CPG6" s="115"/>
      <c r="CPH6" s="115"/>
      <c r="CPI6" s="115"/>
      <c r="CPJ6" s="115"/>
      <c r="CPK6" s="115"/>
      <c r="CPL6" s="115"/>
      <c r="CPM6" s="115"/>
      <c r="CPN6" s="115"/>
      <c r="CPO6" s="115"/>
      <c r="CPP6" s="115"/>
      <c r="CPQ6" s="115"/>
      <c r="CPR6" s="115"/>
      <c r="CPS6" s="115"/>
      <c r="CPT6" s="115"/>
      <c r="CPU6" s="115"/>
      <c r="CPV6" s="115"/>
      <c r="CPW6" s="115"/>
      <c r="CPX6" s="115"/>
      <c r="CPY6" s="115"/>
      <c r="CPZ6" s="115"/>
      <c r="CQA6" s="115"/>
      <c r="CQB6" s="115"/>
      <c r="CQC6" s="115"/>
      <c r="CQD6" s="115"/>
      <c r="CQE6" s="115"/>
      <c r="CQF6" s="115"/>
      <c r="CQG6" s="115"/>
      <c r="CQH6" s="115"/>
      <c r="CQI6" s="115"/>
      <c r="CQJ6" s="115"/>
      <c r="CQK6" s="115"/>
      <c r="CQL6" s="115"/>
      <c r="CQM6" s="115"/>
      <c r="CQN6" s="115"/>
      <c r="CQO6" s="115"/>
      <c r="CQP6" s="115"/>
      <c r="CQQ6" s="115"/>
      <c r="CQR6" s="115"/>
      <c r="CQS6" s="115"/>
      <c r="CQT6" s="115"/>
      <c r="CQU6" s="115"/>
      <c r="CQV6" s="115"/>
      <c r="CQW6" s="115"/>
      <c r="CQX6" s="115"/>
      <c r="CQY6" s="115"/>
      <c r="CQZ6" s="115"/>
      <c r="CRA6" s="115"/>
      <c r="CRB6" s="115"/>
      <c r="CRC6" s="115"/>
      <c r="CRD6" s="115"/>
      <c r="CRE6" s="115"/>
      <c r="CRF6" s="115"/>
      <c r="CRG6" s="115"/>
      <c r="CRH6" s="115"/>
      <c r="CRI6" s="115"/>
      <c r="CRJ6" s="115"/>
      <c r="CRK6" s="115"/>
      <c r="CRL6" s="115"/>
      <c r="CRM6" s="115"/>
      <c r="CRN6" s="115"/>
      <c r="CRO6" s="115"/>
      <c r="CRP6" s="115"/>
      <c r="CRQ6" s="115"/>
      <c r="CRR6" s="115"/>
      <c r="CRS6" s="115"/>
      <c r="CRT6" s="115"/>
      <c r="CRU6" s="115"/>
      <c r="CRV6" s="115"/>
      <c r="CRW6" s="115"/>
      <c r="CRX6" s="115"/>
      <c r="CRY6" s="115"/>
      <c r="CRZ6" s="115"/>
      <c r="CSA6" s="115"/>
      <c r="CSB6" s="115"/>
      <c r="CSC6" s="115"/>
      <c r="CSD6" s="115"/>
      <c r="CSE6" s="115"/>
      <c r="CSF6" s="115"/>
      <c r="CSG6" s="115"/>
      <c r="CSH6" s="115"/>
      <c r="CSI6" s="115"/>
      <c r="CSJ6" s="115"/>
      <c r="CSK6" s="115"/>
      <c r="CSL6" s="115"/>
      <c r="CSM6" s="115"/>
      <c r="CSN6" s="115"/>
      <c r="CSO6" s="115"/>
      <c r="CSP6" s="115"/>
      <c r="CSQ6" s="115"/>
      <c r="CSR6" s="115"/>
      <c r="CSS6" s="115"/>
      <c r="CST6" s="115"/>
      <c r="CSU6" s="115"/>
      <c r="CSV6" s="115"/>
      <c r="CSW6" s="115"/>
      <c r="CSX6" s="115"/>
      <c r="CSY6" s="115"/>
      <c r="CSZ6" s="115"/>
      <c r="CTA6" s="115"/>
      <c r="CTB6" s="115"/>
      <c r="CTC6" s="115"/>
      <c r="CTD6" s="115"/>
      <c r="CTE6" s="115"/>
      <c r="CTF6" s="115"/>
      <c r="CTG6" s="115"/>
      <c r="CTH6" s="115"/>
      <c r="CTI6" s="115"/>
      <c r="CTJ6" s="115"/>
      <c r="CTK6" s="115"/>
      <c r="CTL6" s="115"/>
      <c r="CTM6" s="115"/>
      <c r="CTN6" s="115"/>
      <c r="CTO6" s="115"/>
      <c r="CTP6" s="115"/>
      <c r="CTQ6" s="115"/>
      <c r="CTR6" s="115"/>
      <c r="CTS6" s="115"/>
      <c r="CTT6" s="115"/>
      <c r="CTU6" s="115"/>
      <c r="CTV6" s="115"/>
      <c r="CTW6" s="115"/>
      <c r="CTX6" s="115"/>
      <c r="CTY6" s="115"/>
      <c r="CTZ6" s="115"/>
      <c r="CUA6" s="115"/>
      <c r="CUB6" s="115"/>
      <c r="CUC6" s="115"/>
      <c r="CUD6" s="115"/>
      <c r="CUE6" s="115"/>
      <c r="CUF6" s="115"/>
      <c r="CUG6" s="115"/>
      <c r="CUH6" s="115"/>
      <c r="CUI6" s="115"/>
      <c r="CUJ6" s="115"/>
      <c r="CUK6" s="115"/>
      <c r="CUL6" s="115"/>
      <c r="CUM6" s="115"/>
      <c r="CUN6" s="115"/>
      <c r="CUO6" s="115"/>
      <c r="CUP6" s="115"/>
      <c r="CUQ6" s="115"/>
      <c r="CUR6" s="115"/>
      <c r="CUS6" s="115"/>
      <c r="CUT6" s="115"/>
      <c r="CUU6" s="115"/>
      <c r="CUV6" s="115"/>
      <c r="CUW6" s="115"/>
      <c r="CUX6" s="115"/>
      <c r="CUY6" s="115"/>
      <c r="CUZ6" s="115"/>
      <c r="CVA6" s="115"/>
      <c r="CVB6" s="115"/>
      <c r="CVC6" s="115"/>
      <c r="CVD6" s="115"/>
      <c r="CVE6" s="115"/>
      <c r="CVF6" s="115"/>
      <c r="CVG6" s="115"/>
      <c r="CVH6" s="115"/>
      <c r="CVI6" s="115"/>
      <c r="CVJ6" s="115"/>
      <c r="CVK6" s="115"/>
      <c r="CVL6" s="115"/>
      <c r="CVM6" s="115"/>
      <c r="CVN6" s="115"/>
      <c r="CVO6" s="115"/>
      <c r="CVP6" s="115"/>
      <c r="CVQ6" s="115"/>
      <c r="CVR6" s="115"/>
      <c r="CVS6" s="115"/>
      <c r="CVT6" s="115"/>
      <c r="CVU6" s="115"/>
      <c r="CVV6" s="115"/>
      <c r="CVW6" s="115"/>
      <c r="CVX6" s="115"/>
      <c r="CVY6" s="115"/>
      <c r="CVZ6" s="115"/>
      <c r="CWA6" s="115"/>
      <c r="CWB6" s="115"/>
      <c r="CWC6" s="115"/>
      <c r="CWD6" s="115"/>
      <c r="CWE6" s="115"/>
      <c r="CWF6" s="115"/>
      <c r="CWG6" s="115"/>
      <c r="CWH6" s="115"/>
      <c r="CWI6" s="115"/>
      <c r="CWJ6" s="115"/>
      <c r="CWK6" s="115"/>
      <c r="CWL6" s="115"/>
      <c r="CWM6" s="115"/>
      <c r="CWN6" s="115"/>
      <c r="CWO6" s="115"/>
      <c r="CWP6" s="115"/>
      <c r="CWQ6" s="115"/>
      <c r="CWR6" s="115"/>
      <c r="CWS6" s="115"/>
      <c r="CWT6" s="115"/>
      <c r="CWU6" s="115"/>
      <c r="CWV6" s="115"/>
      <c r="CWW6" s="115"/>
      <c r="CWX6" s="115"/>
      <c r="CWY6" s="115"/>
      <c r="CWZ6" s="115"/>
      <c r="CXA6" s="115"/>
      <c r="CXB6" s="115"/>
      <c r="CXC6" s="115"/>
      <c r="CXD6" s="115"/>
      <c r="CXE6" s="115"/>
      <c r="CXF6" s="115"/>
      <c r="CXG6" s="115"/>
      <c r="CXH6" s="115"/>
      <c r="CXI6" s="115"/>
      <c r="CXJ6" s="115"/>
      <c r="CXK6" s="115"/>
      <c r="CXL6" s="115"/>
      <c r="CXM6" s="115"/>
      <c r="CXN6" s="115"/>
      <c r="CXO6" s="115"/>
      <c r="CXP6" s="115"/>
      <c r="CXQ6" s="115"/>
      <c r="CXR6" s="115"/>
      <c r="CXS6" s="115"/>
      <c r="CXT6" s="115"/>
      <c r="CXU6" s="115"/>
      <c r="CXV6" s="115"/>
      <c r="CXW6" s="115"/>
      <c r="CXX6" s="115"/>
      <c r="CXY6" s="115"/>
      <c r="CXZ6" s="115"/>
      <c r="CYA6" s="115"/>
      <c r="CYB6" s="115"/>
      <c r="CYC6" s="115"/>
      <c r="CYD6" s="115"/>
      <c r="CYE6" s="115"/>
      <c r="CYF6" s="115"/>
      <c r="CYG6" s="115"/>
      <c r="CYH6" s="115"/>
      <c r="CYI6" s="115"/>
      <c r="CYJ6" s="115"/>
      <c r="CYK6" s="115"/>
      <c r="CYL6" s="115"/>
      <c r="CYM6" s="115"/>
      <c r="CYN6" s="115"/>
      <c r="CYO6" s="115"/>
      <c r="CYP6" s="115"/>
      <c r="CYQ6" s="115"/>
      <c r="CYR6" s="115"/>
      <c r="CYS6" s="115"/>
      <c r="CYT6" s="115"/>
      <c r="CYU6" s="115"/>
      <c r="CYV6" s="115"/>
      <c r="CYW6" s="115"/>
      <c r="CYX6" s="115"/>
      <c r="CYY6" s="115"/>
      <c r="CYZ6" s="115"/>
      <c r="CZA6" s="115"/>
      <c r="CZB6" s="115"/>
      <c r="CZC6" s="115"/>
      <c r="CZD6" s="115"/>
      <c r="CZE6" s="115"/>
      <c r="CZF6" s="115"/>
      <c r="CZG6" s="115"/>
      <c r="CZH6" s="115"/>
      <c r="CZI6" s="115"/>
      <c r="CZJ6" s="115"/>
      <c r="CZK6" s="115"/>
      <c r="CZL6" s="115"/>
      <c r="CZM6" s="115"/>
      <c r="CZN6" s="115"/>
      <c r="CZO6" s="115"/>
      <c r="CZP6" s="115"/>
      <c r="CZQ6" s="115"/>
      <c r="CZR6" s="115"/>
      <c r="CZS6" s="115"/>
      <c r="CZT6" s="115"/>
      <c r="CZU6" s="115"/>
      <c r="CZV6" s="115"/>
      <c r="CZW6" s="115"/>
      <c r="CZX6" s="115"/>
      <c r="CZY6" s="115"/>
      <c r="CZZ6" s="115"/>
      <c r="DAA6" s="115"/>
      <c r="DAB6" s="115"/>
      <c r="DAC6" s="115"/>
      <c r="DAD6" s="115"/>
      <c r="DAE6" s="115"/>
      <c r="DAF6" s="115"/>
      <c r="DAG6" s="115"/>
      <c r="DAH6" s="115"/>
      <c r="DAI6" s="115"/>
      <c r="DAJ6" s="115"/>
      <c r="DAK6" s="115"/>
      <c r="DAL6" s="115"/>
      <c r="DAM6" s="115"/>
      <c r="DAN6" s="115"/>
      <c r="DAO6" s="115"/>
      <c r="DAP6" s="115"/>
      <c r="DAQ6" s="115"/>
      <c r="DAR6" s="115"/>
      <c r="DAS6" s="115"/>
      <c r="DAT6" s="115"/>
      <c r="DAU6" s="115"/>
      <c r="DAV6" s="115"/>
      <c r="DAW6" s="115"/>
      <c r="DAX6" s="115"/>
      <c r="DAY6" s="115"/>
      <c r="DAZ6" s="115"/>
      <c r="DBA6" s="115"/>
      <c r="DBB6" s="115"/>
      <c r="DBC6" s="115"/>
      <c r="DBD6" s="115"/>
      <c r="DBE6" s="115"/>
      <c r="DBF6" s="115"/>
      <c r="DBG6" s="115"/>
      <c r="DBH6" s="115"/>
      <c r="DBI6" s="115"/>
      <c r="DBJ6" s="115"/>
      <c r="DBK6" s="115"/>
      <c r="DBL6" s="115"/>
      <c r="DBM6" s="115"/>
      <c r="DBN6" s="115"/>
      <c r="DBO6" s="115"/>
      <c r="DBP6" s="115"/>
      <c r="DBQ6" s="115"/>
      <c r="DBR6" s="115"/>
      <c r="DBS6" s="115"/>
      <c r="DBT6" s="115"/>
      <c r="DBU6" s="115"/>
      <c r="DBV6" s="115"/>
      <c r="DBW6" s="115"/>
      <c r="DBX6" s="115"/>
      <c r="DBY6" s="115"/>
      <c r="DBZ6" s="115"/>
      <c r="DCA6" s="115"/>
      <c r="DCB6" s="115"/>
      <c r="DCC6" s="115"/>
      <c r="DCD6" s="115"/>
      <c r="DCE6" s="115"/>
      <c r="DCF6" s="115"/>
      <c r="DCG6" s="115"/>
      <c r="DCH6" s="115"/>
      <c r="DCI6" s="115"/>
      <c r="DCJ6" s="115"/>
      <c r="DCK6" s="115"/>
      <c r="DCL6" s="115"/>
      <c r="DCM6" s="115"/>
      <c r="DCN6" s="115"/>
      <c r="DCO6" s="115"/>
      <c r="DCP6" s="115"/>
      <c r="DCQ6" s="115"/>
      <c r="DCR6" s="115"/>
      <c r="DCS6" s="115"/>
      <c r="DCT6" s="115"/>
      <c r="DCU6" s="115"/>
      <c r="DCV6" s="115"/>
      <c r="DCW6" s="115"/>
      <c r="DCX6" s="115"/>
      <c r="DCY6" s="115"/>
      <c r="DCZ6" s="115"/>
      <c r="DDA6" s="115"/>
      <c r="DDB6" s="115"/>
      <c r="DDC6" s="115"/>
      <c r="DDD6" s="115"/>
      <c r="DDE6" s="115"/>
      <c r="DDF6" s="115"/>
      <c r="DDG6" s="115"/>
      <c r="DDH6" s="115"/>
      <c r="DDI6" s="115"/>
      <c r="DDJ6" s="115"/>
      <c r="DDK6" s="115"/>
      <c r="DDL6" s="115"/>
      <c r="DDM6" s="115"/>
      <c r="DDN6" s="115"/>
      <c r="DDO6" s="115"/>
      <c r="DDP6" s="115"/>
      <c r="DDQ6" s="115"/>
      <c r="DDR6" s="115"/>
      <c r="DDS6" s="115"/>
      <c r="DDT6" s="115"/>
      <c r="DDU6" s="115"/>
      <c r="DDV6" s="115"/>
      <c r="DDW6" s="115"/>
      <c r="DDX6" s="115"/>
      <c r="DDY6" s="115"/>
      <c r="DDZ6" s="115"/>
      <c r="DEA6" s="115"/>
      <c r="DEB6" s="115"/>
      <c r="DEC6" s="115"/>
      <c r="DED6" s="115"/>
      <c r="DEE6" s="115"/>
      <c r="DEF6" s="115"/>
      <c r="DEG6" s="115"/>
      <c r="DEH6" s="115"/>
      <c r="DEI6" s="115"/>
      <c r="DEJ6" s="115"/>
      <c r="DEK6" s="115"/>
      <c r="DEL6" s="115"/>
      <c r="DEM6" s="115"/>
      <c r="DEN6" s="115"/>
      <c r="DEO6" s="115"/>
      <c r="DEP6" s="115"/>
      <c r="DEQ6" s="115"/>
      <c r="DER6" s="115"/>
      <c r="DES6" s="115"/>
      <c r="DET6" s="115"/>
      <c r="DEU6" s="115"/>
      <c r="DEV6" s="115"/>
      <c r="DEW6" s="115"/>
      <c r="DEX6" s="115"/>
      <c r="DEY6" s="115"/>
      <c r="DEZ6" s="115"/>
      <c r="DFA6" s="115"/>
      <c r="DFB6" s="115"/>
      <c r="DFC6" s="115"/>
      <c r="DFD6" s="115"/>
      <c r="DFE6" s="115"/>
      <c r="DFF6" s="115"/>
      <c r="DFG6" s="115"/>
      <c r="DFH6" s="115"/>
      <c r="DFI6" s="115"/>
      <c r="DFJ6" s="115"/>
      <c r="DFK6" s="115"/>
      <c r="DFL6" s="115"/>
      <c r="DFM6" s="115"/>
      <c r="DFN6" s="115"/>
      <c r="DFO6" s="115"/>
      <c r="DFP6" s="115"/>
      <c r="DFQ6" s="115"/>
      <c r="DFR6" s="115"/>
      <c r="DFS6" s="115"/>
      <c r="DFT6" s="115"/>
      <c r="DFU6" s="115"/>
      <c r="DFV6" s="115"/>
      <c r="DFW6" s="115"/>
      <c r="DFX6" s="115"/>
      <c r="DFY6" s="115"/>
      <c r="DFZ6" s="115"/>
      <c r="DGA6" s="115"/>
      <c r="DGB6" s="115"/>
      <c r="DGC6" s="115"/>
      <c r="DGD6" s="115"/>
      <c r="DGE6" s="115"/>
      <c r="DGF6" s="115"/>
      <c r="DGG6" s="115"/>
      <c r="DGH6" s="115"/>
      <c r="DGI6" s="115"/>
      <c r="DGJ6" s="115"/>
      <c r="DGK6" s="115"/>
      <c r="DGL6" s="115"/>
      <c r="DGM6" s="115"/>
      <c r="DGN6" s="115"/>
      <c r="DGO6" s="115"/>
      <c r="DGP6" s="115"/>
      <c r="DGQ6" s="115"/>
      <c r="DGR6" s="115"/>
      <c r="DGS6" s="115"/>
      <c r="DGT6" s="115"/>
      <c r="DGU6" s="115"/>
      <c r="DGV6" s="115"/>
      <c r="DGW6" s="115"/>
      <c r="DGX6" s="115"/>
      <c r="DGY6" s="115"/>
      <c r="DGZ6" s="115"/>
      <c r="DHA6" s="115"/>
      <c r="DHB6" s="115"/>
      <c r="DHC6" s="115"/>
      <c r="DHD6" s="115"/>
      <c r="DHE6" s="115"/>
      <c r="DHF6" s="115"/>
      <c r="DHG6" s="115"/>
      <c r="DHH6" s="115"/>
      <c r="DHI6" s="115"/>
      <c r="DHJ6" s="115"/>
      <c r="DHK6" s="115"/>
      <c r="DHL6" s="115"/>
      <c r="DHM6" s="115"/>
      <c r="DHN6" s="115"/>
      <c r="DHO6" s="115"/>
      <c r="DHP6" s="115"/>
      <c r="DHQ6" s="115"/>
      <c r="DHR6" s="115"/>
      <c r="DHS6" s="115"/>
      <c r="DHT6" s="115"/>
      <c r="DHU6" s="115"/>
      <c r="DHV6" s="115"/>
      <c r="DHW6" s="115"/>
      <c r="DHX6" s="115"/>
      <c r="DHY6" s="115"/>
      <c r="DHZ6" s="115"/>
      <c r="DIA6" s="115"/>
      <c r="DIB6" s="115"/>
      <c r="DIC6" s="115"/>
      <c r="DID6" s="115"/>
      <c r="DIE6" s="115"/>
      <c r="DIF6" s="115"/>
      <c r="DIG6" s="115"/>
      <c r="DIH6" s="115"/>
      <c r="DII6" s="115"/>
      <c r="DIJ6" s="115"/>
      <c r="DIK6" s="115"/>
      <c r="DIL6" s="115"/>
      <c r="DIM6" s="115"/>
      <c r="DIN6" s="115"/>
      <c r="DIO6" s="115"/>
      <c r="DIP6" s="115"/>
      <c r="DIQ6" s="115"/>
      <c r="DIR6" s="115"/>
      <c r="DIS6" s="115"/>
      <c r="DIT6" s="115"/>
      <c r="DIU6" s="115"/>
      <c r="DIV6" s="115"/>
      <c r="DIW6" s="115"/>
      <c r="DIX6" s="115"/>
      <c r="DIY6" s="115"/>
      <c r="DIZ6" s="115"/>
      <c r="DJA6" s="115"/>
      <c r="DJB6" s="115"/>
      <c r="DJC6" s="115"/>
      <c r="DJD6" s="115"/>
      <c r="DJE6" s="115"/>
      <c r="DJF6" s="115"/>
      <c r="DJG6" s="115"/>
      <c r="DJH6" s="115"/>
      <c r="DJI6" s="115"/>
      <c r="DJJ6" s="115"/>
      <c r="DJK6" s="115"/>
      <c r="DJL6" s="115"/>
      <c r="DJM6" s="115"/>
      <c r="DJN6" s="115"/>
      <c r="DJO6" s="115"/>
      <c r="DJP6" s="115"/>
      <c r="DJQ6" s="115"/>
      <c r="DJR6" s="115"/>
      <c r="DJS6" s="115"/>
      <c r="DJT6" s="115"/>
      <c r="DJU6" s="115"/>
      <c r="DJV6" s="115"/>
      <c r="DJW6" s="115"/>
      <c r="DJX6" s="115"/>
      <c r="DJY6" s="115"/>
      <c r="DJZ6" s="115"/>
      <c r="DKA6" s="115"/>
      <c r="DKB6" s="115"/>
      <c r="DKC6" s="115"/>
      <c r="DKD6" s="115"/>
      <c r="DKE6" s="115"/>
      <c r="DKF6" s="115"/>
      <c r="DKG6" s="115"/>
      <c r="DKH6" s="115"/>
      <c r="DKI6" s="115"/>
      <c r="DKJ6" s="115"/>
      <c r="DKK6" s="115"/>
      <c r="DKL6" s="115"/>
      <c r="DKM6" s="115"/>
      <c r="DKN6" s="115"/>
      <c r="DKO6" s="115"/>
      <c r="DKP6" s="115"/>
      <c r="DKQ6" s="115"/>
      <c r="DKR6" s="115"/>
      <c r="DKS6" s="115"/>
      <c r="DKT6" s="115"/>
      <c r="DKU6" s="115"/>
      <c r="DKV6" s="115"/>
      <c r="DKW6" s="115"/>
      <c r="DKX6" s="115"/>
      <c r="DKY6" s="115"/>
      <c r="DKZ6" s="115"/>
      <c r="DLA6" s="115"/>
      <c r="DLB6" s="115"/>
      <c r="DLC6" s="115"/>
      <c r="DLD6" s="115"/>
      <c r="DLE6" s="115"/>
      <c r="DLF6" s="115"/>
      <c r="DLG6" s="115"/>
      <c r="DLH6" s="115"/>
      <c r="DLI6" s="115"/>
      <c r="DLJ6" s="115"/>
      <c r="DLK6" s="115"/>
      <c r="DLL6" s="115"/>
      <c r="DLM6" s="115"/>
      <c r="DLN6" s="115"/>
      <c r="DLO6" s="115"/>
      <c r="DLP6" s="115"/>
      <c r="DLQ6" s="115"/>
      <c r="DLR6" s="115"/>
      <c r="DLS6" s="115"/>
      <c r="DLT6" s="115"/>
      <c r="DLU6" s="115"/>
      <c r="DLV6" s="115"/>
      <c r="DLW6" s="115"/>
      <c r="DLX6" s="115"/>
      <c r="DLY6" s="115"/>
      <c r="DLZ6" s="115"/>
      <c r="DMA6" s="115"/>
      <c r="DMB6" s="115"/>
      <c r="DMC6" s="115"/>
      <c r="DMD6" s="115"/>
      <c r="DME6" s="115"/>
      <c r="DMF6" s="115"/>
      <c r="DMG6" s="115"/>
      <c r="DMH6" s="115"/>
      <c r="DMI6" s="115"/>
      <c r="DMJ6" s="115"/>
      <c r="DMK6" s="115"/>
      <c r="DML6" s="115"/>
      <c r="DMM6" s="115"/>
      <c r="DMN6" s="115"/>
      <c r="DMO6" s="115"/>
      <c r="DMP6" s="115"/>
      <c r="DMQ6" s="115"/>
      <c r="DMR6" s="115"/>
      <c r="DMS6" s="115"/>
      <c r="DMT6" s="115"/>
      <c r="DMU6" s="115"/>
      <c r="DMV6" s="115"/>
      <c r="DMW6" s="115"/>
      <c r="DMX6" s="115"/>
      <c r="DMY6" s="115"/>
      <c r="DMZ6" s="115"/>
      <c r="DNA6" s="115"/>
      <c r="DNB6" s="115"/>
      <c r="DNC6" s="115"/>
      <c r="DND6" s="115"/>
      <c r="DNE6" s="115"/>
      <c r="DNF6" s="115"/>
      <c r="DNG6" s="115"/>
      <c r="DNH6" s="115"/>
      <c r="DNI6" s="115"/>
      <c r="DNJ6" s="115"/>
      <c r="DNK6" s="115"/>
      <c r="DNL6" s="115"/>
      <c r="DNM6" s="115"/>
      <c r="DNN6" s="115"/>
      <c r="DNO6" s="115"/>
      <c r="DNP6" s="115"/>
      <c r="DNQ6" s="115"/>
      <c r="DNR6" s="115"/>
      <c r="DNS6" s="115"/>
      <c r="DNT6" s="115"/>
      <c r="DNU6" s="115"/>
      <c r="DNV6" s="115"/>
      <c r="DNW6" s="115"/>
      <c r="DNX6" s="115"/>
      <c r="DNY6" s="115"/>
      <c r="DNZ6" s="115"/>
      <c r="DOA6" s="115"/>
      <c r="DOB6" s="115"/>
      <c r="DOC6" s="115"/>
      <c r="DOD6" s="115"/>
      <c r="DOE6" s="115"/>
      <c r="DOF6" s="115"/>
      <c r="DOG6" s="115"/>
      <c r="DOH6" s="115"/>
      <c r="DOI6" s="115"/>
      <c r="DOJ6" s="115"/>
      <c r="DOK6" s="115"/>
      <c r="DOL6" s="115"/>
      <c r="DOM6" s="115"/>
      <c r="DON6" s="115"/>
      <c r="DOO6" s="115"/>
      <c r="DOP6" s="115"/>
      <c r="DOQ6" s="115"/>
      <c r="DOR6" s="115"/>
      <c r="DOS6" s="115"/>
      <c r="DOT6" s="115"/>
      <c r="DOU6" s="115"/>
      <c r="DOV6" s="115"/>
      <c r="DOW6" s="115"/>
      <c r="DOX6" s="115"/>
      <c r="DOY6" s="115"/>
      <c r="DOZ6" s="115"/>
      <c r="DPA6" s="115"/>
      <c r="DPB6" s="115"/>
      <c r="DPC6" s="115"/>
      <c r="DPD6" s="115"/>
      <c r="DPE6" s="115"/>
      <c r="DPF6" s="115"/>
      <c r="DPG6" s="115"/>
      <c r="DPH6" s="115"/>
      <c r="DPI6" s="115"/>
      <c r="DPJ6" s="115"/>
      <c r="DPK6" s="115"/>
      <c r="DPL6" s="115"/>
      <c r="DPM6" s="115"/>
      <c r="DPN6" s="115"/>
      <c r="DPO6" s="115"/>
      <c r="DPP6" s="115"/>
      <c r="DPQ6" s="115"/>
      <c r="DPR6" s="115"/>
      <c r="DPS6" s="115"/>
      <c r="DPT6" s="115"/>
      <c r="DPU6" s="115"/>
      <c r="DPV6" s="115"/>
      <c r="DPW6" s="115"/>
      <c r="DPX6" s="115"/>
      <c r="DPY6" s="115"/>
      <c r="DPZ6" s="115"/>
      <c r="DQA6" s="115"/>
      <c r="DQB6" s="115"/>
      <c r="DQC6" s="115"/>
      <c r="DQD6" s="115"/>
      <c r="DQE6" s="115"/>
      <c r="DQF6" s="115"/>
      <c r="DQG6" s="115"/>
      <c r="DQH6" s="115"/>
      <c r="DQI6" s="115"/>
      <c r="DQJ6" s="115"/>
      <c r="DQK6" s="115"/>
      <c r="DQL6" s="115"/>
      <c r="DQM6" s="115"/>
      <c r="DQN6" s="115"/>
      <c r="DQO6" s="115"/>
      <c r="DQP6" s="115"/>
      <c r="DQQ6" s="115"/>
      <c r="DQR6" s="115"/>
      <c r="DQS6" s="115"/>
      <c r="DQT6" s="115"/>
      <c r="DQU6" s="115"/>
      <c r="DQV6" s="115"/>
      <c r="DQW6" s="115"/>
      <c r="DQX6" s="115"/>
      <c r="DQY6" s="115"/>
      <c r="DQZ6" s="115"/>
      <c r="DRA6" s="115"/>
      <c r="DRB6" s="115"/>
      <c r="DRC6" s="115"/>
      <c r="DRD6" s="115"/>
      <c r="DRE6" s="115"/>
      <c r="DRF6" s="115"/>
      <c r="DRG6" s="115"/>
      <c r="DRH6" s="115"/>
      <c r="DRI6" s="115"/>
      <c r="DRJ6" s="115"/>
      <c r="DRK6" s="115"/>
      <c r="DRL6" s="115"/>
      <c r="DRM6" s="115"/>
      <c r="DRN6" s="115"/>
      <c r="DRO6" s="115"/>
      <c r="DRP6" s="115"/>
      <c r="DRQ6" s="115"/>
      <c r="DRR6" s="115"/>
      <c r="DRS6" s="115"/>
      <c r="DRT6" s="115"/>
      <c r="DRU6" s="115"/>
      <c r="DRV6" s="115"/>
      <c r="DRW6" s="115"/>
      <c r="DRX6" s="115"/>
      <c r="DRY6" s="115"/>
      <c r="DRZ6" s="115"/>
      <c r="DSA6" s="115"/>
      <c r="DSB6" s="115"/>
      <c r="DSC6" s="115"/>
      <c r="DSD6" s="115"/>
      <c r="DSE6" s="115"/>
      <c r="DSF6" s="115"/>
      <c r="DSG6" s="115"/>
      <c r="DSH6" s="115"/>
      <c r="DSI6" s="115"/>
      <c r="DSJ6" s="115"/>
      <c r="DSK6" s="115"/>
      <c r="DSL6" s="115"/>
      <c r="DSM6" s="115"/>
      <c r="DSN6" s="115"/>
      <c r="DSO6" s="115"/>
      <c r="DSP6" s="115"/>
      <c r="DSQ6" s="115"/>
      <c r="DSR6" s="115"/>
      <c r="DSS6" s="115"/>
      <c r="DST6" s="115"/>
      <c r="DSU6" s="115"/>
      <c r="DSV6" s="115"/>
      <c r="DSW6" s="115"/>
      <c r="DSX6" s="115"/>
      <c r="DSY6" s="115"/>
      <c r="DSZ6" s="115"/>
      <c r="DTA6" s="115"/>
      <c r="DTB6" s="115"/>
      <c r="DTC6" s="115"/>
      <c r="DTD6" s="115"/>
      <c r="DTE6" s="115"/>
      <c r="DTF6" s="115"/>
      <c r="DTG6" s="115"/>
      <c r="DTH6" s="115"/>
      <c r="DTI6" s="115"/>
      <c r="DTJ6" s="115"/>
      <c r="DTK6" s="115"/>
      <c r="DTL6" s="115"/>
      <c r="DTM6" s="115"/>
      <c r="DTN6" s="115"/>
      <c r="DTO6" s="115"/>
      <c r="DTP6" s="115"/>
      <c r="DTQ6" s="115"/>
      <c r="DTR6" s="115"/>
      <c r="DTS6" s="115"/>
      <c r="DTT6" s="115"/>
      <c r="DTU6" s="115"/>
      <c r="DTV6" s="115"/>
      <c r="DTW6" s="115"/>
      <c r="DTX6" s="115"/>
      <c r="DTY6" s="115"/>
      <c r="DTZ6" s="115"/>
      <c r="DUA6" s="115"/>
      <c r="DUB6" s="115"/>
      <c r="DUC6" s="115"/>
      <c r="DUD6" s="115"/>
      <c r="DUE6" s="115"/>
      <c r="DUF6" s="115"/>
      <c r="DUG6" s="115"/>
      <c r="DUH6" s="115"/>
      <c r="DUI6" s="115"/>
      <c r="DUJ6" s="115"/>
      <c r="DUK6" s="115"/>
      <c r="DUL6" s="115"/>
      <c r="DUM6" s="115"/>
      <c r="DUN6" s="115"/>
      <c r="DUO6" s="115"/>
      <c r="DUP6" s="115"/>
      <c r="DUQ6" s="115"/>
      <c r="DUR6" s="115"/>
      <c r="DUS6" s="115"/>
      <c r="DUT6" s="115"/>
      <c r="DUU6" s="115"/>
      <c r="DUV6" s="115"/>
      <c r="DUW6" s="115"/>
      <c r="DUX6" s="115"/>
      <c r="DUY6" s="115"/>
      <c r="DUZ6" s="115"/>
      <c r="DVA6" s="115"/>
      <c r="DVB6" s="115"/>
      <c r="DVC6" s="115"/>
      <c r="DVD6" s="115"/>
      <c r="DVE6" s="115"/>
      <c r="DVF6" s="115"/>
      <c r="DVG6" s="115"/>
      <c r="DVH6" s="115"/>
      <c r="DVI6" s="115"/>
      <c r="DVJ6" s="115"/>
      <c r="DVK6" s="115"/>
      <c r="DVL6" s="115"/>
      <c r="DVM6" s="115"/>
      <c r="DVN6" s="115"/>
      <c r="DVO6" s="115"/>
      <c r="DVP6" s="115"/>
      <c r="DVQ6" s="115"/>
      <c r="DVR6" s="115"/>
      <c r="DVS6" s="115"/>
      <c r="DVT6" s="115"/>
      <c r="DVU6" s="115"/>
      <c r="DVV6" s="115"/>
      <c r="DVW6" s="115"/>
      <c r="DVX6" s="115"/>
      <c r="DVY6" s="115"/>
      <c r="DVZ6" s="115"/>
      <c r="DWA6" s="115"/>
      <c r="DWB6" s="115"/>
      <c r="DWC6" s="115"/>
      <c r="DWD6" s="115"/>
      <c r="DWE6" s="115"/>
      <c r="DWF6" s="115"/>
      <c r="DWG6" s="115"/>
      <c r="DWH6" s="115"/>
      <c r="DWI6" s="115"/>
      <c r="DWJ6" s="115"/>
      <c r="DWK6" s="115"/>
      <c r="DWL6" s="115"/>
      <c r="DWM6" s="115"/>
      <c r="DWN6" s="115"/>
      <c r="DWO6" s="115"/>
      <c r="DWP6" s="115"/>
      <c r="DWQ6" s="115"/>
      <c r="DWR6" s="115"/>
      <c r="DWS6" s="115"/>
      <c r="DWT6" s="115"/>
      <c r="DWU6" s="115"/>
      <c r="DWV6" s="115"/>
      <c r="DWW6" s="115"/>
      <c r="DWX6" s="115"/>
      <c r="DWY6" s="115"/>
      <c r="DWZ6" s="115"/>
      <c r="DXA6" s="115"/>
      <c r="DXB6" s="115"/>
      <c r="DXC6" s="115"/>
      <c r="DXD6" s="115"/>
      <c r="DXE6" s="115"/>
      <c r="DXF6" s="115"/>
      <c r="DXG6" s="115"/>
      <c r="DXH6" s="115"/>
      <c r="DXI6" s="115"/>
      <c r="DXJ6" s="115"/>
      <c r="DXK6" s="115"/>
      <c r="DXL6" s="115"/>
      <c r="DXM6" s="115"/>
      <c r="DXN6" s="115"/>
      <c r="DXO6" s="115"/>
      <c r="DXP6" s="115"/>
      <c r="DXQ6" s="115"/>
      <c r="DXR6" s="115"/>
      <c r="DXS6" s="115"/>
      <c r="DXT6" s="115"/>
      <c r="DXU6" s="115"/>
      <c r="DXV6" s="115"/>
      <c r="DXW6" s="115"/>
      <c r="DXX6" s="115"/>
      <c r="DXY6" s="115"/>
      <c r="DXZ6" s="115"/>
      <c r="DYA6" s="115"/>
      <c r="DYB6" s="115"/>
      <c r="DYC6" s="115"/>
      <c r="DYD6" s="115"/>
      <c r="DYE6" s="115"/>
      <c r="DYF6" s="115"/>
      <c r="DYG6" s="115"/>
      <c r="DYH6" s="115"/>
      <c r="DYI6" s="115"/>
      <c r="DYJ6" s="115"/>
      <c r="DYK6" s="115"/>
      <c r="DYL6" s="115"/>
      <c r="DYM6" s="115"/>
      <c r="DYN6" s="115"/>
      <c r="DYO6" s="115"/>
      <c r="DYP6" s="115"/>
      <c r="DYQ6" s="115"/>
      <c r="DYR6" s="115"/>
      <c r="DYS6" s="115"/>
      <c r="DYT6" s="115"/>
      <c r="DYU6" s="115"/>
      <c r="DYV6" s="115"/>
      <c r="DYW6" s="115"/>
      <c r="DYX6" s="115"/>
      <c r="DYY6" s="115"/>
      <c r="DYZ6" s="115"/>
      <c r="DZA6" s="115"/>
      <c r="DZB6" s="115"/>
      <c r="DZC6" s="115"/>
      <c r="DZD6" s="115"/>
      <c r="DZE6" s="115"/>
      <c r="DZF6" s="115"/>
      <c r="DZG6" s="115"/>
      <c r="DZH6" s="115"/>
      <c r="DZI6" s="115"/>
      <c r="DZJ6" s="115"/>
      <c r="DZK6" s="115"/>
      <c r="DZL6" s="115"/>
      <c r="DZM6" s="115"/>
      <c r="DZN6" s="115"/>
      <c r="DZO6" s="115"/>
      <c r="DZP6" s="115"/>
      <c r="DZQ6" s="115"/>
      <c r="DZR6" s="115"/>
      <c r="DZS6" s="115"/>
      <c r="DZT6" s="115"/>
      <c r="DZU6" s="115"/>
      <c r="DZV6" s="115"/>
      <c r="DZW6" s="115"/>
      <c r="DZX6" s="115"/>
      <c r="DZY6" s="115"/>
      <c r="DZZ6" s="115"/>
      <c r="EAA6" s="115"/>
      <c r="EAB6" s="115"/>
      <c r="EAC6" s="115"/>
      <c r="EAD6" s="115"/>
      <c r="EAE6" s="115"/>
      <c r="EAF6" s="115"/>
      <c r="EAG6" s="115"/>
      <c r="EAH6" s="115"/>
      <c r="EAI6" s="115"/>
      <c r="EAJ6" s="115"/>
      <c r="EAK6" s="115"/>
      <c r="EAL6" s="115"/>
      <c r="EAM6" s="115"/>
      <c r="EAN6" s="115"/>
      <c r="EAO6" s="115"/>
      <c r="EAP6" s="115"/>
      <c r="EAQ6" s="115"/>
      <c r="EAR6" s="115"/>
      <c r="EAS6" s="115"/>
      <c r="EAT6" s="115"/>
      <c r="EAU6" s="115"/>
      <c r="EAV6" s="115"/>
      <c r="EAW6" s="115"/>
      <c r="EAX6" s="115"/>
      <c r="EAY6" s="115"/>
      <c r="EAZ6" s="115"/>
      <c r="EBA6" s="115"/>
      <c r="EBB6" s="115"/>
      <c r="EBC6" s="115"/>
      <c r="EBD6" s="115"/>
      <c r="EBE6" s="115"/>
      <c r="EBF6" s="115"/>
      <c r="EBG6" s="115"/>
      <c r="EBH6" s="115"/>
      <c r="EBI6" s="115"/>
      <c r="EBJ6" s="115"/>
      <c r="EBK6" s="115"/>
      <c r="EBL6" s="115"/>
      <c r="EBM6" s="115"/>
      <c r="EBN6" s="115"/>
      <c r="EBO6" s="115"/>
      <c r="EBP6" s="115"/>
      <c r="EBQ6" s="115"/>
      <c r="EBR6" s="115"/>
      <c r="EBS6" s="115"/>
      <c r="EBT6" s="115"/>
      <c r="EBU6" s="115"/>
      <c r="EBV6" s="115"/>
      <c r="EBW6" s="115"/>
      <c r="EBX6" s="115"/>
      <c r="EBY6" s="115"/>
      <c r="EBZ6" s="115"/>
      <c r="ECA6" s="115"/>
      <c r="ECB6" s="115"/>
      <c r="ECC6" s="115"/>
      <c r="ECD6" s="115"/>
      <c r="ECE6" s="115"/>
      <c r="ECF6" s="115"/>
      <c r="ECG6" s="115"/>
      <c r="ECH6" s="115"/>
      <c r="ECI6" s="115"/>
      <c r="ECJ6" s="115"/>
      <c r="ECK6" s="115"/>
      <c r="ECL6" s="115"/>
      <c r="ECM6" s="115"/>
      <c r="ECN6" s="115"/>
      <c r="ECO6" s="115"/>
      <c r="ECP6" s="115"/>
      <c r="ECQ6" s="115"/>
      <c r="ECR6" s="115"/>
      <c r="ECS6" s="115"/>
      <c r="ECT6" s="115"/>
      <c r="ECU6" s="115"/>
      <c r="ECV6" s="115"/>
      <c r="ECW6" s="115"/>
      <c r="ECX6" s="115"/>
      <c r="ECY6" s="115"/>
      <c r="ECZ6" s="115"/>
      <c r="EDA6" s="115"/>
      <c r="EDB6" s="115"/>
      <c r="EDC6" s="115"/>
      <c r="EDD6" s="115"/>
      <c r="EDE6" s="115"/>
      <c r="EDF6" s="115"/>
      <c r="EDG6" s="115"/>
      <c r="EDH6" s="115"/>
      <c r="EDI6" s="115"/>
      <c r="EDJ6" s="115"/>
      <c r="EDK6" s="115"/>
      <c r="EDL6" s="115"/>
      <c r="EDM6" s="115"/>
      <c r="EDN6" s="115"/>
      <c r="EDO6" s="115"/>
      <c r="EDP6" s="115"/>
      <c r="EDQ6" s="115"/>
      <c r="EDR6" s="115"/>
      <c r="EDS6" s="115"/>
      <c r="EDT6" s="115"/>
      <c r="EDU6" s="115"/>
      <c r="EDV6" s="115"/>
      <c r="EDW6" s="115"/>
      <c r="EDX6" s="115"/>
      <c r="EDY6" s="115"/>
      <c r="EDZ6" s="115"/>
      <c r="EEA6" s="115"/>
      <c r="EEB6" s="115"/>
      <c r="EEC6" s="115"/>
      <c r="EED6" s="115"/>
      <c r="EEE6" s="115"/>
      <c r="EEF6" s="115"/>
      <c r="EEG6" s="115"/>
      <c r="EEH6" s="115"/>
      <c r="EEI6" s="115"/>
      <c r="EEJ6" s="115"/>
      <c r="EEK6" s="115"/>
      <c r="EEL6" s="115"/>
      <c r="EEM6" s="115"/>
      <c r="EEN6" s="115"/>
      <c r="EEO6" s="115"/>
      <c r="EEP6" s="115"/>
      <c r="EEQ6" s="115"/>
      <c r="EER6" s="115"/>
      <c r="EES6" s="115"/>
      <c r="EET6" s="115"/>
      <c r="EEU6" s="115"/>
      <c r="EEV6" s="115"/>
      <c r="EEW6" s="115"/>
      <c r="EEX6" s="115"/>
      <c r="EEY6" s="115"/>
      <c r="EEZ6" s="115"/>
      <c r="EFA6" s="115"/>
      <c r="EFB6" s="115"/>
      <c r="EFC6" s="115"/>
      <c r="EFD6" s="115"/>
      <c r="EFE6" s="115"/>
      <c r="EFF6" s="115"/>
      <c r="EFG6" s="115"/>
      <c r="EFH6" s="115"/>
      <c r="EFI6" s="115"/>
      <c r="EFJ6" s="115"/>
      <c r="EFK6" s="115"/>
      <c r="EFL6" s="115"/>
      <c r="EFM6" s="115"/>
      <c r="EFN6" s="115"/>
      <c r="EFO6" s="115"/>
      <c r="EFP6" s="115"/>
      <c r="EFQ6" s="115"/>
      <c r="EFR6" s="115"/>
      <c r="EFS6" s="115"/>
      <c r="EFT6" s="115"/>
      <c r="EFU6" s="115"/>
      <c r="EFV6" s="115"/>
      <c r="EFW6" s="115"/>
      <c r="EFX6" s="115"/>
      <c r="EFY6" s="115"/>
      <c r="EFZ6" s="115"/>
      <c r="EGA6" s="115"/>
      <c r="EGB6" s="115"/>
      <c r="EGC6" s="115"/>
      <c r="EGD6" s="115"/>
      <c r="EGE6" s="115"/>
      <c r="EGF6" s="115"/>
      <c r="EGG6" s="115"/>
      <c r="EGH6" s="115"/>
      <c r="EGI6" s="115"/>
      <c r="EGJ6" s="115"/>
      <c r="EGK6" s="115"/>
      <c r="EGL6" s="115"/>
      <c r="EGM6" s="115"/>
      <c r="EGN6" s="115"/>
      <c r="EGO6" s="115"/>
      <c r="EGP6" s="115"/>
      <c r="EGQ6" s="115"/>
      <c r="EGR6" s="115"/>
      <c r="EGS6" s="115"/>
      <c r="EGT6" s="115"/>
      <c r="EGU6" s="115"/>
      <c r="EGV6" s="115"/>
      <c r="EGW6" s="115"/>
      <c r="EGX6" s="115"/>
      <c r="EGY6" s="115"/>
      <c r="EGZ6" s="115"/>
      <c r="EHA6" s="115"/>
      <c r="EHB6" s="115"/>
      <c r="EHC6" s="115"/>
      <c r="EHD6" s="115"/>
      <c r="EHE6" s="115"/>
      <c r="EHF6" s="115"/>
      <c r="EHG6" s="115"/>
      <c r="EHH6" s="115"/>
      <c r="EHI6" s="115"/>
      <c r="EHJ6" s="115"/>
      <c r="EHK6" s="115"/>
      <c r="EHL6" s="115"/>
      <c r="EHM6" s="115"/>
      <c r="EHN6" s="115"/>
      <c r="EHO6" s="115"/>
      <c r="EHP6" s="115"/>
      <c r="EHQ6" s="115"/>
      <c r="EHR6" s="115"/>
      <c r="EHS6" s="115"/>
      <c r="EHT6" s="115"/>
      <c r="EHU6" s="115"/>
      <c r="EHV6" s="115"/>
      <c r="EHW6" s="115"/>
      <c r="EHX6" s="115"/>
      <c r="EHY6" s="115"/>
      <c r="EHZ6" s="115"/>
      <c r="EIA6" s="115"/>
      <c r="EIB6" s="115"/>
      <c r="EIC6" s="115"/>
      <c r="EID6" s="115"/>
      <c r="EIE6" s="115"/>
      <c r="EIF6" s="115"/>
      <c r="EIG6" s="115"/>
      <c r="EIH6" s="115"/>
      <c r="EII6" s="115"/>
      <c r="EIJ6" s="115"/>
      <c r="EIK6" s="115"/>
      <c r="EIL6" s="115"/>
      <c r="EIM6" s="115"/>
      <c r="EIN6" s="115"/>
      <c r="EIO6" s="115"/>
      <c r="EIP6" s="115"/>
      <c r="EIQ6" s="115"/>
      <c r="EIR6" s="115"/>
      <c r="EIS6" s="115"/>
      <c r="EIT6" s="115"/>
      <c r="EIU6" s="115"/>
      <c r="EIV6" s="115"/>
      <c r="EIW6" s="115"/>
      <c r="EIX6" s="115"/>
      <c r="EIY6" s="115"/>
      <c r="EIZ6" s="115"/>
      <c r="EJA6" s="115"/>
      <c r="EJB6" s="115"/>
      <c r="EJC6" s="115"/>
      <c r="EJD6" s="115"/>
      <c r="EJE6" s="115"/>
      <c r="EJF6" s="115"/>
      <c r="EJG6" s="115"/>
      <c r="EJH6" s="115"/>
      <c r="EJI6" s="115"/>
      <c r="EJJ6" s="115"/>
      <c r="EJK6" s="115"/>
      <c r="EJL6" s="115"/>
      <c r="EJM6" s="115"/>
      <c r="EJN6" s="115"/>
      <c r="EJO6" s="115"/>
      <c r="EJP6" s="115"/>
      <c r="EJQ6" s="115"/>
      <c r="EJR6" s="115"/>
      <c r="EJS6" s="115"/>
      <c r="EJT6" s="115"/>
      <c r="EJU6" s="115"/>
      <c r="EJV6" s="115"/>
      <c r="EJW6" s="115"/>
      <c r="EJX6" s="115"/>
      <c r="EJY6" s="115"/>
      <c r="EJZ6" s="115"/>
      <c r="EKA6" s="115"/>
      <c r="EKB6" s="115"/>
      <c r="EKC6" s="115"/>
      <c r="EKD6" s="115"/>
      <c r="EKE6" s="115"/>
      <c r="EKF6" s="115"/>
      <c r="EKG6" s="115"/>
      <c r="EKH6" s="115"/>
      <c r="EKI6" s="115"/>
      <c r="EKJ6" s="115"/>
      <c r="EKK6" s="115"/>
      <c r="EKL6" s="115"/>
      <c r="EKM6" s="115"/>
      <c r="EKN6" s="115"/>
      <c r="EKO6" s="115"/>
      <c r="EKP6" s="115"/>
      <c r="EKQ6" s="115"/>
      <c r="EKR6" s="115"/>
      <c r="EKS6" s="115"/>
      <c r="EKT6" s="115"/>
      <c r="EKU6" s="115"/>
      <c r="EKV6" s="115"/>
      <c r="EKW6" s="115"/>
      <c r="EKX6" s="115"/>
      <c r="EKY6" s="115"/>
      <c r="EKZ6" s="115"/>
      <c r="ELA6" s="115"/>
      <c r="ELB6" s="115"/>
      <c r="ELC6" s="115"/>
      <c r="ELD6" s="115"/>
      <c r="ELE6" s="115"/>
      <c r="ELF6" s="115"/>
      <c r="ELG6" s="115"/>
      <c r="ELH6" s="115"/>
      <c r="ELI6" s="115"/>
      <c r="ELJ6" s="115"/>
      <c r="ELK6" s="115"/>
      <c r="ELL6" s="115"/>
      <c r="ELM6" s="115"/>
      <c r="ELN6" s="115"/>
      <c r="ELO6" s="115"/>
      <c r="ELP6" s="115"/>
      <c r="ELQ6" s="115"/>
      <c r="ELR6" s="115"/>
      <c r="ELS6" s="115"/>
      <c r="ELT6" s="115"/>
      <c r="ELU6" s="115"/>
      <c r="ELV6" s="115"/>
      <c r="ELW6" s="115"/>
      <c r="ELX6" s="115"/>
      <c r="ELY6" s="115"/>
      <c r="ELZ6" s="115"/>
      <c r="EMA6" s="115"/>
      <c r="EMB6" s="115"/>
      <c r="EMC6" s="115"/>
      <c r="EMD6" s="115"/>
      <c r="EME6" s="115"/>
      <c r="EMF6" s="115"/>
      <c r="EMG6" s="115"/>
      <c r="EMH6" s="115"/>
      <c r="EMI6" s="115"/>
      <c r="EMJ6" s="115"/>
      <c r="EMK6" s="115"/>
      <c r="EML6" s="115"/>
      <c r="EMM6" s="115"/>
      <c r="EMN6" s="115"/>
      <c r="EMO6" s="115"/>
      <c r="EMP6" s="115"/>
      <c r="EMQ6" s="115"/>
      <c r="EMR6" s="115"/>
      <c r="EMS6" s="115"/>
      <c r="EMT6" s="115"/>
      <c r="EMU6" s="115"/>
      <c r="EMV6" s="115"/>
      <c r="EMW6" s="115"/>
      <c r="EMX6" s="115"/>
      <c r="EMY6" s="115"/>
      <c r="EMZ6" s="115"/>
      <c r="ENA6" s="115"/>
      <c r="ENB6" s="115"/>
      <c r="ENC6" s="115"/>
      <c r="END6" s="115"/>
      <c r="ENE6" s="115"/>
      <c r="ENF6" s="115"/>
      <c r="ENG6" s="115"/>
      <c r="ENH6" s="115"/>
      <c r="ENI6" s="115"/>
      <c r="ENJ6" s="115"/>
      <c r="ENK6" s="115"/>
      <c r="ENL6" s="115"/>
      <c r="ENM6" s="115"/>
      <c r="ENN6" s="115"/>
      <c r="ENO6" s="115"/>
      <c r="ENP6" s="115"/>
      <c r="ENQ6" s="115"/>
      <c r="ENR6" s="115"/>
      <c r="ENS6" s="115"/>
      <c r="ENT6" s="115"/>
      <c r="ENU6" s="115"/>
      <c r="ENV6" s="115"/>
      <c r="ENW6" s="115"/>
      <c r="ENX6" s="115"/>
      <c r="ENY6" s="115"/>
      <c r="ENZ6" s="115"/>
      <c r="EOA6" s="115"/>
      <c r="EOB6" s="115"/>
      <c r="EOC6" s="115"/>
      <c r="EOD6" s="115"/>
      <c r="EOE6" s="115"/>
      <c r="EOF6" s="115"/>
      <c r="EOG6" s="115"/>
      <c r="EOH6" s="115"/>
      <c r="EOI6" s="115"/>
      <c r="EOJ6" s="115"/>
      <c r="EOK6" s="115"/>
      <c r="EOL6" s="115"/>
      <c r="EOM6" s="115"/>
      <c r="EON6" s="115"/>
      <c r="EOO6" s="115"/>
      <c r="EOP6" s="115"/>
      <c r="EOQ6" s="115"/>
      <c r="EOR6" s="115"/>
      <c r="EOS6" s="115"/>
      <c r="EOT6" s="115"/>
      <c r="EOU6" s="115"/>
      <c r="EOV6" s="115"/>
      <c r="EOW6" s="115"/>
      <c r="EOX6" s="115"/>
      <c r="EOY6" s="115"/>
      <c r="EOZ6" s="115"/>
      <c r="EPA6" s="115"/>
      <c r="EPB6" s="115"/>
      <c r="EPC6" s="115"/>
      <c r="EPD6" s="115"/>
      <c r="EPE6" s="115"/>
      <c r="EPF6" s="115"/>
      <c r="EPG6" s="115"/>
      <c r="EPH6" s="115"/>
      <c r="EPI6" s="115"/>
      <c r="EPJ6" s="115"/>
      <c r="EPK6" s="115"/>
      <c r="EPL6" s="115"/>
      <c r="EPM6" s="115"/>
      <c r="EPN6" s="115"/>
      <c r="EPO6" s="115"/>
      <c r="EPP6" s="115"/>
      <c r="EPQ6" s="115"/>
      <c r="EPR6" s="115"/>
      <c r="EPS6" s="115"/>
      <c r="EPT6" s="115"/>
      <c r="EPU6" s="115"/>
      <c r="EPV6" s="115"/>
      <c r="EPW6" s="115"/>
      <c r="EPX6" s="115"/>
      <c r="EPY6" s="115"/>
      <c r="EPZ6" s="115"/>
      <c r="EQA6" s="115"/>
      <c r="EQB6" s="115"/>
      <c r="EQC6" s="115"/>
      <c r="EQD6" s="115"/>
      <c r="EQE6" s="115"/>
      <c r="EQF6" s="115"/>
      <c r="EQG6" s="115"/>
      <c r="EQH6" s="115"/>
      <c r="EQI6" s="115"/>
      <c r="EQJ6" s="115"/>
      <c r="EQK6" s="115"/>
      <c r="EQL6" s="115"/>
      <c r="EQM6" s="115"/>
      <c r="EQN6" s="115"/>
      <c r="EQO6" s="115"/>
      <c r="EQP6" s="115"/>
      <c r="EQQ6" s="115"/>
      <c r="EQR6" s="115"/>
      <c r="EQS6" s="115"/>
      <c r="EQT6" s="115"/>
      <c r="EQU6" s="115"/>
      <c r="EQV6" s="115"/>
      <c r="EQW6" s="115"/>
      <c r="EQX6" s="115"/>
      <c r="EQY6" s="115"/>
      <c r="EQZ6" s="115"/>
      <c r="ERA6" s="115"/>
      <c r="ERB6" s="115"/>
      <c r="ERC6" s="115"/>
      <c r="ERD6" s="115"/>
      <c r="ERE6" s="115"/>
      <c r="ERF6" s="115"/>
      <c r="ERG6" s="115"/>
      <c r="ERH6" s="115"/>
      <c r="ERI6" s="115"/>
      <c r="ERJ6" s="115"/>
      <c r="ERK6" s="115"/>
      <c r="ERL6" s="115"/>
      <c r="ERM6" s="115"/>
      <c r="ERN6" s="115"/>
      <c r="ERO6" s="115"/>
      <c r="ERP6" s="115"/>
      <c r="ERQ6" s="115"/>
      <c r="ERR6" s="115"/>
      <c r="ERS6" s="115"/>
      <c r="ERT6" s="115"/>
      <c r="ERU6" s="115"/>
      <c r="ERV6" s="115"/>
      <c r="ERW6" s="115"/>
      <c r="ERX6" s="115"/>
      <c r="ERY6" s="115"/>
      <c r="ERZ6" s="115"/>
      <c r="ESA6" s="115"/>
      <c r="ESB6" s="115"/>
      <c r="ESC6" s="115"/>
      <c r="ESD6" s="115"/>
      <c r="ESE6" s="115"/>
      <c r="ESF6" s="115"/>
      <c r="ESG6" s="115"/>
      <c r="ESH6" s="115"/>
      <c r="ESI6" s="115"/>
      <c r="ESJ6" s="115"/>
      <c r="ESK6" s="115"/>
      <c r="ESL6" s="115"/>
      <c r="ESM6" s="115"/>
      <c r="ESN6" s="115"/>
      <c r="ESO6" s="115"/>
      <c r="ESP6" s="115"/>
      <c r="ESQ6" s="115"/>
      <c r="ESR6" s="115"/>
      <c r="ESS6" s="115"/>
      <c r="EST6" s="115"/>
      <c r="ESU6" s="115"/>
      <c r="ESV6" s="115"/>
      <c r="ESW6" s="115"/>
      <c r="ESX6" s="115"/>
      <c r="ESY6" s="115"/>
      <c r="ESZ6" s="115"/>
      <c r="ETA6" s="115"/>
      <c r="ETB6" s="115"/>
      <c r="ETC6" s="115"/>
      <c r="ETD6" s="115"/>
      <c r="ETE6" s="115"/>
      <c r="ETF6" s="115"/>
      <c r="ETG6" s="115"/>
      <c r="ETH6" s="115"/>
      <c r="ETI6" s="115"/>
      <c r="ETJ6" s="115"/>
      <c r="ETK6" s="115"/>
      <c r="ETL6" s="115"/>
      <c r="ETM6" s="115"/>
      <c r="ETN6" s="115"/>
      <c r="ETO6" s="115"/>
      <c r="ETP6" s="115"/>
      <c r="ETQ6" s="115"/>
      <c r="ETR6" s="115"/>
      <c r="ETS6" s="115"/>
      <c r="ETT6" s="115"/>
      <c r="ETU6" s="115"/>
      <c r="ETV6" s="115"/>
      <c r="ETW6" s="115"/>
      <c r="ETX6" s="115"/>
      <c r="ETY6" s="115"/>
      <c r="ETZ6" s="115"/>
      <c r="EUA6" s="115"/>
      <c r="EUB6" s="115"/>
      <c r="EUC6" s="115"/>
      <c r="EUD6" s="115"/>
      <c r="EUE6" s="115"/>
      <c r="EUF6" s="115"/>
      <c r="EUG6" s="115"/>
      <c r="EUH6" s="115"/>
      <c r="EUI6" s="115"/>
      <c r="EUJ6" s="115"/>
      <c r="EUK6" s="115"/>
      <c r="EUL6" s="115"/>
      <c r="EUM6" s="115"/>
      <c r="EUN6" s="115"/>
      <c r="EUO6" s="115"/>
      <c r="EUP6" s="115"/>
      <c r="EUQ6" s="115"/>
      <c r="EUR6" s="115"/>
      <c r="EUS6" s="115"/>
      <c r="EUT6" s="115"/>
      <c r="EUU6" s="115"/>
      <c r="EUV6" s="115"/>
      <c r="EUW6" s="115"/>
      <c r="EUX6" s="115"/>
      <c r="EUY6" s="115"/>
      <c r="EUZ6" s="115"/>
      <c r="EVA6" s="115"/>
      <c r="EVB6" s="115"/>
      <c r="EVC6" s="115"/>
      <c r="EVD6" s="115"/>
      <c r="EVE6" s="115"/>
      <c r="EVF6" s="115"/>
      <c r="EVG6" s="115"/>
      <c r="EVH6" s="115"/>
      <c r="EVI6" s="115"/>
      <c r="EVJ6" s="115"/>
      <c r="EVK6" s="115"/>
      <c r="EVL6" s="115"/>
      <c r="EVM6" s="115"/>
      <c r="EVN6" s="115"/>
      <c r="EVO6" s="115"/>
      <c r="EVP6" s="115"/>
      <c r="EVQ6" s="115"/>
      <c r="EVR6" s="115"/>
      <c r="EVS6" s="115"/>
      <c r="EVT6" s="115"/>
      <c r="EVU6" s="115"/>
      <c r="EVV6" s="115"/>
      <c r="EVW6" s="115"/>
      <c r="EVX6" s="115"/>
      <c r="EVY6" s="115"/>
      <c r="EVZ6" s="115"/>
      <c r="EWA6" s="115"/>
      <c r="EWB6" s="115"/>
      <c r="EWC6" s="115"/>
      <c r="EWD6" s="115"/>
      <c r="EWE6" s="115"/>
      <c r="EWF6" s="115"/>
      <c r="EWG6" s="115"/>
      <c r="EWH6" s="115"/>
      <c r="EWI6" s="115"/>
      <c r="EWJ6" s="115"/>
      <c r="EWK6" s="115"/>
      <c r="EWL6" s="115"/>
      <c r="EWM6" s="115"/>
      <c r="EWN6" s="115"/>
      <c r="EWO6" s="115"/>
      <c r="EWP6" s="115"/>
      <c r="EWQ6" s="115"/>
      <c r="EWR6" s="115"/>
      <c r="EWS6" s="115"/>
      <c r="EWT6" s="115"/>
      <c r="EWU6" s="115"/>
      <c r="EWV6" s="115"/>
      <c r="EWW6" s="115"/>
      <c r="EWX6" s="115"/>
      <c r="EWY6" s="115"/>
      <c r="EWZ6" s="115"/>
      <c r="EXA6" s="115"/>
      <c r="EXB6" s="115"/>
      <c r="EXC6" s="115"/>
      <c r="EXD6" s="115"/>
      <c r="EXE6" s="115"/>
      <c r="EXF6" s="115"/>
      <c r="EXG6" s="115"/>
      <c r="EXH6" s="115"/>
      <c r="EXI6" s="115"/>
      <c r="EXJ6" s="115"/>
      <c r="EXK6" s="115"/>
      <c r="EXL6" s="115"/>
      <c r="EXM6" s="115"/>
      <c r="EXN6" s="115"/>
      <c r="EXO6" s="115"/>
      <c r="EXP6" s="115"/>
      <c r="EXQ6" s="115"/>
      <c r="EXR6" s="115"/>
      <c r="EXS6" s="115"/>
      <c r="EXT6" s="115"/>
      <c r="EXU6" s="115"/>
      <c r="EXV6" s="115"/>
      <c r="EXW6" s="115"/>
      <c r="EXX6" s="115"/>
      <c r="EXY6" s="115"/>
      <c r="EXZ6" s="115"/>
      <c r="EYA6" s="115"/>
      <c r="EYB6" s="115"/>
      <c r="EYC6" s="115"/>
      <c r="EYD6" s="115"/>
      <c r="EYE6" s="115"/>
      <c r="EYF6" s="115"/>
      <c r="EYG6" s="115"/>
      <c r="EYH6" s="115"/>
      <c r="EYI6" s="115"/>
      <c r="EYJ6" s="115"/>
      <c r="EYK6" s="115"/>
      <c r="EYL6" s="115"/>
      <c r="EYM6" s="115"/>
      <c r="EYN6" s="115"/>
      <c r="EYO6" s="115"/>
      <c r="EYP6" s="115"/>
      <c r="EYQ6" s="115"/>
      <c r="EYR6" s="115"/>
      <c r="EYS6" s="115"/>
      <c r="EYT6" s="115"/>
      <c r="EYU6" s="115"/>
      <c r="EYV6" s="115"/>
      <c r="EYW6" s="115"/>
      <c r="EYX6" s="115"/>
      <c r="EYY6" s="115"/>
      <c r="EYZ6" s="115"/>
      <c r="EZA6" s="115"/>
      <c r="EZB6" s="115"/>
      <c r="EZC6" s="115"/>
      <c r="EZD6" s="115"/>
      <c r="EZE6" s="115"/>
      <c r="EZF6" s="115"/>
      <c r="EZG6" s="115"/>
      <c r="EZH6" s="115"/>
      <c r="EZI6" s="115"/>
      <c r="EZJ6" s="115"/>
      <c r="EZK6" s="115"/>
      <c r="EZL6" s="115"/>
      <c r="EZM6" s="115"/>
      <c r="EZN6" s="115"/>
      <c r="EZO6" s="115"/>
      <c r="EZP6" s="115"/>
      <c r="EZQ6" s="115"/>
      <c r="EZR6" s="115"/>
      <c r="EZS6" s="115"/>
      <c r="EZT6" s="115"/>
      <c r="EZU6" s="115"/>
      <c r="EZV6" s="115"/>
      <c r="EZW6" s="115"/>
      <c r="EZX6" s="115"/>
      <c r="EZY6" s="115"/>
      <c r="EZZ6" s="115"/>
      <c r="FAA6" s="115"/>
      <c r="FAB6" s="115"/>
      <c r="FAC6" s="115"/>
      <c r="FAD6" s="115"/>
      <c r="FAE6" s="115"/>
      <c r="FAF6" s="115"/>
      <c r="FAG6" s="115"/>
      <c r="FAH6" s="115"/>
      <c r="FAI6" s="115"/>
      <c r="FAJ6" s="115"/>
      <c r="FAK6" s="115"/>
      <c r="FAL6" s="115"/>
      <c r="FAM6" s="115"/>
      <c r="FAN6" s="115"/>
      <c r="FAO6" s="115"/>
      <c r="FAP6" s="115"/>
      <c r="FAQ6" s="115"/>
      <c r="FAR6" s="115"/>
      <c r="FAS6" s="115"/>
      <c r="FAT6" s="115"/>
      <c r="FAU6" s="115"/>
      <c r="FAV6" s="115"/>
      <c r="FAW6" s="115"/>
      <c r="FAX6" s="115"/>
      <c r="FAY6" s="115"/>
      <c r="FAZ6" s="115"/>
      <c r="FBA6" s="115"/>
      <c r="FBB6" s="115"/>
      <c r="FBC6" s="115"/>
      <c r="FBD6" s="115"/>
      <c r="FBE6" s="115"/>
      <c r="FBF6" s="115"/>
      <c r="FBG6" s="115"/>
      <c r="FBH6" s="115"/>
      <c r="FBI6" s="115"/>
      <c r="FBJ6" s="115"/>
      <c r="FBK6" s="115"/>
      <c r="FBL6" s="115"/>
      <c r="FBM6" s="115"/>
      <c r="FBN6" s="115"/>
      <c r="FBO6" s="115"/>
      <c r="FBP6" s="115"/>
      <c r="FBQ6" s="115"/>
      <c r="FBR6" s="115"/>
      <c r="FBS6" s="115"/>
      <c r="FBT6" s="115"/>
      <c r="FBU6" s="115"/>
      <c r="FBV6" s="115"/>
      <c r="FBW6" s="115"/>
      <c r="FBX6" s="115"/>
      <c r="FBY6" s="115"/>
      <c r="FBZ6" s="115"/>
      <c r="FCA6" s="115"/>
      <c r="FCB6" s="115"/>
      <c r="FCC6" s="115"/>
      <c r="FCD6" s="115"/>
      <c r="FCE6" s="115"/>
      <c r="FCF6" s="115"/>
      <c r="FCG6" s="115"/>
      <c r="FCH6" s="115"/>
      <c r="FCI6" s="115"/>
      <c r="FCJ6" s="115"/>
      <c r="FCK6" s="115"/>
      <c r="FCL6" s="115"/>
      <c r="FCM6" s="115"/>
      <c r="FCN6" s="115"/>
      <c r="FCO6" s="115"/>
      <c r="FCP6" s="115"/>
      <c r="FCQ6" s="115"/>
      <c r="FCR6" s="115"/>
      <c r="FCS6" s="115"/>
      <c r="FCT6" s="115"/>
      <c r="FCU6" s="115"/>
      <c r="FCV6" s="115"/>
      <c r="FCW6" s="115"/>
      <c r="FCX6" s="115"/>
      <c r="FCY6" s="115"/>
      <c r="FCZ6" s="115"/>
      <c r="FDA6" s="115"/>
      <c r="FDB6" s="115"/>
      <c r="FDC6" s="115"/>
      <c r="FDD6" s="115"/>
      <c r="FDE6" s="115"/>
      <c r="FDF6" s="115"/>
      <c r="FDG6" s="115"/>
      <c r="FDH6" s="115"/>
      <c r="FDI6" s="115"/>
      <c r="FDJ6" s="115"/>
      <c r="FDK6" s="115"/>
      <c r="FDL6" s="115"/>
      <c r="FDM6" s="115"/>
      <c r="FDN6" s="115"/>
      <c r="FDO6" s="115"/>
      <c r="FDP6" s="115"/>
      <c r="FDQ6" s="115"/>
      <c r="FDR6" s="115"/>
      <c r="FDS6" s="115"/>
      <c r="FDT6" s="115"/>
      <c r="FDU6" s="115"/>
      <c r="FDV6" s="115"/>
      <c r="FDW6" s="115"/>
      <c r="FDX6" s="115"/>
      <c r="FDY6" s="115"/>
      <c r="FDZ6" s="115"/>
      <c r="FEA6" s="115"/>
      <c r="FEB6" s="115"/>
      <c r="FEC6" s="115"/>
      <c r="FED6" s="115"/>
      <c r="FEE6" s="115"/>
      <c r="FEF6" s="115"/>
      <c r="FEG6" s="115"/>
      <c r="FEH6" s="115"/>
      <c r="FEI6" s="115"/>
      <c r="FEJ6" s="115"/>
      <c r="FEK6" s="115"/>
      <c r="FEL6" s="115"/>
      <c r="FEM6" s="115"/>
      <c r="FEN6" s="115"/>
      <c r="FEO6" s="115"/>
      <c r="FEP6" s="115"/>
      <c r="FEQ6" s="115"/>
      <c r="FER6" s="115"/>
      <c r="FES6" s="115"/>
      <c r="FET6" s="115"/>
      <c r="FEU6" s="115"/>
      <c r="FEV6" s="115"/>
      <c r="FEW6" s="115"/>
      <c r="FEX6" s="115"/>
      <c r="FEY6" s="115"/>
      <c r="FEZ6" s="115"/>
      <c r="FFA6" s="115"/>
      <c r="FFB6" s="115"/>
      <c r="FFC6" s="115"/>
      <c r="FFD6" s="115"/>
      <c r="FFE6" s="115"/>
      <c r="FFF6" s="115"/>
      <c r="FFG6" s="115"/>
      <c r="FFH6" s="115"/>
      <c r="FFI6" s="115"/>
      <c r="FFJ6" s="115"/>
      <c r="FFK6" s="115"/>
      <c r="FFL6" s="115"/>
      <c r="FFM6" s="115"/>
      <c r="FFN6" s="115"/>
      <c r="FFO6" s="115"/>
      <c r="FFP6" s="115"/>
      <c r="FFQ6" s="115"/>
      <c r="FFR6" s="115"/>
      <c r="FFS6" s="115"/>
      <c r="FFT6" s="115"/>
      <c r="FFU6" s="115"/>
      <c r="FFV6" s="115"/>
      <c r="FFW6" s="115"/>
      <c r="FFX6" s="115"/>
      <c r="FFY6" s="115"/>
      <c r="FFZ6" s="115"/>
      <c r="FGA6" s="115"/>
      <c r="FGB6" s="115"/>
      <c r="FGC6" s="115"/>
      <c r="FGD6" s="115"/>
      <c r="FGE6" s="115"/>
      <c r="FGF6" s="115"/>
      <c r="FGG6" s="115"/>
      <c r="FGH6" s="115"/>
      <c r="FGI6" s="115"/>
      <c r="FGJ6" s="115"/>
      <c r="FGK6" s="115"/>
      <c r="FGL6" s="115"/>
      <c r="FGM6" s="115"/>
      <c r="FGN6" s="115"/>
      <c r="FGO6" s="115"/>
      <c r="FGP6" s="115"/>
      <c r="FGQ6" s="115"/>
      <c r="FGR6" s="115"/>
      <c r="FGS6" s="115"/>
      <c r="FGT6" s="115"/>
      <c r="FGU6" s="115"/>
      <c r="FGV6" s="115"/>
      <c r="FGW6" s="115"/>
      <c r="FGX6" s="115"/>
      <c r="FGY6" s="115"/>
      <c r="FGZ6" s="115"/>
      <c r="FHA6" s="115"/>
      <c r="FHB6" s="115"/>
      <c r="FHC6" s="115"/>
      <c r="FHD6" s="115"/>
      <c r="FHE6" s="115"/>
      <c r="FHF6" s="115"/>
      <c r="FHG6" s="115"/>
      <c r="FHH6" s="115"/>
      <c r="FHI6" s="115"/>
      <c r="FHJ6" s="115"/>
      <c r="FHK6" s="115"/>
      <c r="FHL6" s="115"/>
      <c r="FHM6" s="115"/>
      <c r="FHN6" s="115"/>
      <c r="FHO6" s="115"/>
      <c r="FHP6" s="115"/>
      <c r="FHQ6" s="115"/>
      <c r="FHR6" s="115"/>
      <c r="FHS6" s="115"/>
      <c r="FHT6" s="115"/>
      <c r="FHU6" s="115"/>
      <c r="FHV6" s="115"/>
      <c r="FHW6" s="115"/>
      <c r="FHX6" s="115"/>
      <c r="FHY6" s="115"/>
      <c r="FHZ6" s="115"/>
      <c r="FIA6" s="115"/>
      <c r="FIB6" s="115"/>
      <c r="FIC6" s="115"/>
      <c r="FID6" s="115"/>
      <c r="FIE6" s="115"/>
      <c r="FIF6" s="115"/>
      <c r="FIG6" s="115"/>
      <c r="FIH6" s="115"/>
      <c r="FII6" s="115"/>
      <c r="FIJ6" s="115"/>
      <c r="FIK6" s="115"/>
      <c r="FIL6" s="115"/>
      <c r="FIM6" s="115"/>
      <c r="FIN6" s="115"/>
      <c r="FIO6" s="115"/>
      <c r="FIP6" s="115"/>
      <c r="FIQ6" s="115"/>
      <c r="FIR6" s="115"/>
      <c r="FIS6" s="115"/>
      <c r="FIT6" s="115"/>
      <c r="FIU6" s="115"/>
      <c r="FIV6" s="115"/>
      <c r="FIW6" s="115"/>
      <c r="FIX6" s="115"/>
      <c r="FIY6" s="115"/>
      <c r="FIZ6" s="115"/>
      <c r="FJA6" s="115"/>
      <c r="FJB6" s="115"/>
      <c r="FJC6" s="115"/>
      <c r="FJD6" s="115"/>
      <c r="FJE6" s="115"/>
      <c r="FJF6" s="115"/>
      <c r="FJG6" s="115"/>
      <c r="FJH6" s="115"/>
      <c r="FJI6" s="115"/>
      <c r="FJJ6" s="115"/>
      <c r="FJK6" s="115"/>
      <c r="FJL6" s="115"/>
      <c r="FJM6" s="115"/>
      <c r="FJN6" s="115"/>
      <c r="FJO6" s="115"/>
      <c r="FJP6" s="115"/>
      <c r="FJQ6" s="115"/>
      <c r="FJR6" s="115"/>
      <c r="FJS6" s="115"/>
      <c r="FJT6" s="115"/>
      <c r="FJU6" s="115"/>
      <c r="FJV6" s="115"/>
      <c r="FJW6" s="115"/>
      <c r="FJX6" s="115"/>
      <c r="FJY6" s="115"/>
      <c r="FJZ6" s="115"/>
      <c r="FKA6" s="115"/>
      <c r="FKB6" s="115"/>
      <c r="FKC6" s="115"/>
      <c r="FKD6" s="115"/>
      <c r="FKE6" s="115"/>
      <c r="FKF6" s="115"/>
      <c r="FKG6" s="115"/>
      <c r="FKH6" s="115"/>
      <c r="FKI6" s="115"/>
      <c r="FKJ6" s="115"/>
      <c r="FKK6" s="115"/>
      <c r="FKL6" s="115"/>
      <c r="FKM6" s="115"/>
      <c r="FKN6" s="115"/>
      <c r="FKO6" s="115"/>
      <c r="FKP6" s="115"/>
      <c r="FKQ6" s="115"/>
      <c r="FKR6" s="115"/>
      <c r="FKS6" s="115"/>
      <c r="FKT6" s="115"/>
      <c r="FKU6" s="115"/>
      <c r="FKV6" s="115"/>
      <c r="FKW6" s="115"/>
      <c r="FKX6" s="115"/>
      <c r="FKY6" s="115"/>
      <c r="FKZ6" s="115"/>
      <c r="FLA6" s="115"/>
      <c r="FLB6" s="115"/>
      <c r="FLC6" s="115"/>
      <c r="FLD6" s="115"/>
      <c r="FLE6" s="115"/>
      <c r="FLF6" s="115"/>
      <c r="FLG6" s="115"/>
      <c r="FLH6" s="115"/>
      <c r="FLI6" s="115"/>
      <c r="FLJ6" s="115"/>
      <c r="FLK6" s="115"/>
      <c r="FLL6" s="115"/>
      <c r="FLM6" s="115"/>
      <c r="FLN6" s="115"/>
      <c r="FLO6" s="115"/>
      <c r="FLP6" s="115"/>
      <c r="FLQ6" s="115"/>
      <c r="FLR6" s="115"/>
      <c r="FLS6" s="115"/>
      <c r="FLT6" s="115"/>
      <c r="FLU6" s="115"/>
      <c r="FLV6" s="115"/>
      <c r="FLW6" s="115"/>
      <c r="FLX6" s="115"/>
      <c r="FLY6" s="115"/>
      <c r="FLZ6" s="115"/>
      <c r="FMA6" s="115"/>
      <c r="FMB6" s="115"/>
      <c r="FMC6" s="115"/>
      <c r="FMD6" s="115"/>
      <c r="FME6" s="115"/>
      <c r="FMF6" s="115"/>
      <c r="FMG6" s="115"/>
      <c r="FMH6" s="115"/>
      <c r="FMI6" s="115"/>
      <c r="FMJ6" s="115"/>
      <c r="FMK6" s="115"/>
      <c r="FML6" s="115"/>
      <c r="FMM6" s="115"/>
      <c r="FMN6" s="115"/>
      <c r="FMO6" s="115"/>
      <c r="FMP6" s="115"/>
      <c r="FMQ6" s="115"/>
      <c r="FMR6" s="115"/>
      <c r="FMS6" s="115"/>
      <c r="FMT6" s="115"/>
      <c r="FMU6" s="115"/>
      <c r="FMV6" s="115"/>
      <c r="FMW6" s="115"/>
      <c r="FMX6" s="115"/>
      <c r="FMY6" s="115"/>
      <c r="FMZ6" s="115"/>
      <c r="FNA6" s="115"/>
      <c r="FNB6" s="115"/>
      <c r="FNC6" s="115"/>
      <c r="FND6" s="115"/>
      <c r="FNE6" s="115"/>
      <c r="FNF6" s="115"/>
      <c r="FNG6" s="115"/>
      <c r="FNH6" s="115"/>
      <c r="FNI6" s="115"/>
      <c r="FNJ6" s="115"/>
      <c r="FNK6" s="115"/>
      <c r="FNL6" s="115"/>
      <c r="FNM6" s="115"/>
      <c r="FNN6" s="115"/>
      <c r="FNO6" s="115"/>
      <c r="FNP6" s="115"/>
      <c r="FNQ6" s="115"/>
      <c r="FNR6" s="115"/>
      <c r="FNS6" s="115"/>
      <c r="FNT6" s="115"/>
      <c r="FNU6" s="115"/>
      <c r="FNV6" s="115"/>
      <c r="FNW6" s="115"/>
      <c r="FNX6" s="115"/>
      <c r="FNY6" s="115"/>
      <c r="FNZ6" s="115"/>
      <c r="FOA6" s="115"/>
      <c r="FOB6" s="115"/>
      <c r="FOC6" s="115"/>
      <c r="FOD6" s="115"/>
      <c r="FOE6" s="115"/>
      <c r="FOF6" s="115"/>
      <c r="FOG6" s="115"/>
      <c r="FOH6" s="115"/>
      <c r="FOI6" s="115"/>
      <c r="FOJ6" s="115"/>
      <c r="FOK6" s="115"/>
      <c r="FOL6" s="115"/>
      <c r="FOM6" s="115"/>
      <c r="FON6" s="115"/>
      <c r="FOO6" s="115"/>
      <c r="FOP6" s="115"/>
      <c r="FOQ6" s="115"/>
      <c r="FOR6" s="115"/>
      <c r="FOS6" s="115"/>
      <c r="FOT6" s="115"/>
      <c r="FOU6" s="115"/>
      <c r="FOV6" s="115"/>
      <c r="FOW6" s="115"/>
      <c r="FOX6" s="115"/>
      <c r="FOY6" s="115"/>
      <c r="FOZ6" s="115"/>
      <c r="FPA6" s="115"/>
      <c r="FPB6" s="115"/>
      <c r="FPC6" s="115"/>
      <c r="FPD6" s="115"/>
      <c r="FPE6" s="115"/>
      <c r="FPF6" s="115"/>
      <c r="FPG6" s="115"/>
      <c r="FPH6" s="115"/>
      <c r="FPI6" s="115"/>
      <c r="FPJ6" s="115"/>
      <c r="FPK6" s="115"/>
      <c r="FPL6" s="115"/>
      <c r="FPM6" s="115"/>
      <c r="FPN6" s="115"/>
      <c r="FPO6" s="115"/>
      <c r="FPP6" s="115"/>
      <c r="FPQ6" s="115"/>
      <c r="FPR6" s="115"/>
      <c r="FPS6" s="115"/>
      <c r="FPT6" s="115"/>
      <c r="FPU6" s="115"/>
      <c r="FPV6" s="115"/>
      <c r="FPW6" s="115"/>
      <c r="FPX6" s="115"/>
      <c r="FPY6" s="115"/>
      <c r="FPZ6" s="115"/>
      <c r="FQA6" s="115"/>
      <c r="FQB6" s="115"/>
      <c r="FQC6" s="115"/>
      <c r="FQD6" s="115"/>
      <c r="FQE6" s="115"/>
      <c r="FQF6" s="115"/>
      <c r="FQG6" s="115"/>
      <c r="FQH6" s="115"/>
      <c r="FQI6" s="115"/>
      <c r="FQJ6" s="115"/>
      <c r="FQK6" s="115"/>
      <c r="FQL6" s="115"/>
      <c r="FQM6" s="115"/>
      <c r="FQN6" s="115"/>
      <c r="FQO6" s="115"/>
      <c r="FQP6" s="115"/>
      <c r="FQQ6" s="115"/>
      <c r="FQR6" s="115"/>
      <c r="FQS6" s="115"/>
      <c r="FQT6" s="115"/>
      <c r="FQU6" s="115"/>
      <c r="FQV6" s="115"/>
      <c r="FQW6" s="115"/>
      <c r="FQX6" s="115"/>
      <c r="FQY6" s="115"/>
      <c r="FQZ6" s="115"/>
      <c r="FRA6" s="115"/>
      <c r="FRB6" s="115"/>
      <c r="FRC6" s="115"/>
      <c r="FRD6" s="115"/>
      <c r="FRE6" s="115"/>
      <c r="FRF6" s="115"/>
      <c r="FRG6" s="115"/>
      <c r="FRH6" s="115"/>
      <c r="FRI6" s="115"/>
      <c r="FRJ6" s="115"/>
      <c r="FRK6" s="115"/>
      <c r="FRL6" s="115"/>
      <c r="FRM6" s="115"/>
      <c r="FRN6" s="115"/>
      <c r="FRO6" s="115"/>
      <c r="FRP6" s="115"/>
      <c r="FRQ6" s="115"/>
      <c r="FRR6" s="115"/>
      <c r="FRS6" s="115"/>
      <c r="FRT6" s="115"/>
      <c r="FRU6" s="115"/>
      <c r="FRV6" s="115"/>
      <c r="FRW6" s="115"/>
      <c r="FRX6" s="115"/>
      <c r="FRY6" s="115"/>
      <c r="FRZ6" s="115"/>
      <c r="FSA6" s="115"/>
      <c r="FSB6" s="115"/>
      <c r="FSC6" s="115"/>
      <c r="FSD6" s="115"/>
      <c r="FSE6" s="115"/>
      <c r="FSF6" s="115"/>
      <c r="FSG6" s="115"/>
      <c r="FSH6" s="115"/>
      <c r="FSI6" s="115"/>
      <c r="FSJ6" s="115"/>
      <c r="FSK6" s="115"/>
      <c r="FSL6" s="115"/>
      <c r="FSM6" s="115"/>
      <c r="FSN6" s="115"/>
      <c r="FSO6" s="115"/>
      <c r="FSP6" s="115"/>
      <c r="FSQ6" s="115"/>
      <c r="FSR6" s="115"/>
      <c r="FSS6" s="115"/>
      <c r="FST6" s="115"/>
      <c r="FSU6" s="115"/>
      <c r="FSV6" s="115"/>
      <c r="FSW6" s="115"/>
      <c r="FSX6" s="115"/>
      <c r="FSY6" s="115"/>
      <c r="FSZ6" s="115"/>
      <c r="FTA6" s="115"/>
      <c r="FTB6" s="115"/>
      <c r="FTC6" s="115"/>
      <c r="FTD6" s="115"/>
      <c r="FTE6" s="115"/>
      <c r="FTF6" s="115"/>
      <c r="FTG6" s="115"/>
      <c r="FTH6" s="115"/>
      <c r="FTI6" s="115"/>
      <c r="FTJ6" s="115"/>
      <c r="FTK6" s="115"/>
      <c r="FTL6" s="115"/>
      <c r="FTM6" s="115"/>
      <c r="FTN6" s="115"/>
      <c r="FTO6" s="115"/>
      <c r="FTP6" s="115"/>
      <c r="FTQ6" s="115"/>
      <c r="FTR6" s="115"/>
      <c r="FTS6" s="115"/>
      <c r="FTT6" s="115"/>
      <c r="FTU6" s="115"/>
      <c r="FTV6" s="115"/>
      <c r="FTW6" s="115"/>
      <c r="FTX6" s="115"/>
      <c r="FTY6" s="115"/>
      <c r="FTZ6" s="115"/>
      <c r="FUA6" s="115"/>
      <c r="FUB6" s="115"/>
      <c r="FUC6" s="115"/>
      <c r="FUD6" s="115"/>
      <c r="FUE6" s="115"/>
      <c r="FUF6" s="115"/>
      <c r="FUG6" s="115"/>
      <c r="FUH6" s="115"/>
      <c r="FUI6" s="115"/>
      <c r="FUJ6" s="115"/>
      <c r="FUK6" s="115"/>
      <c r="FUL6" s="115"/>
      <c r="FUM6" s="115"/>
      <c r="FUN6" s="115"/>
      <c r="FUO6" s="115"/>
      <c r="FUP6" s="115"/>
      <c r="FUQ6" s="115"/>
      <c r="FUR6" s="115"/>
      <c r="FUS6" s="115"/>
      <c r="FUT6" s="115"/>
      <c r="FUU6" s="115"/>
      <c r="FUV6" s="115"/>
      <c r="FUW6" s="115"/>
      <c r="FUX6" s="115"/>
      <c r="FUY6" s="115"/>
      <c r="FUZ6" s="115"/>
      <c r="FVA6" s="115"/>
      <c r="FVB6" s="115"/>
      <c r="FVC6" s="115"/>
      <c r="FVD6" s="115"/>
      <c r="FVE6" s="115"/>
      <c r="FVF6" s="115"/>
      <c r="FVG6" s="115"/>
      <c r="FVH6" s="115"/>
      <c r="FVI6" s="115"/>
      <c r="FVJ6" s="115"/>
      <c r="FVK6" s="115"/>
      <c r="FVL6" s="115"/>
      <c r="FVM6" s="115"/>
      <c r="FVN6" s="115"/>
      <c r="FVO6" s="115"/>
      <c r="FVP6" s="115"/>
      <c r="FVQ6" s="115"/>
      <c r="FVR6" s="115"/>
      <c r="FVS6" s="115"/>
      <c r="FVT6" s="115"/>
      <c r="FVU6" s="115"/>
      <c r="FVV6" s="115"/>
      <c r="FVW6" s="115"/>
      <c r="FVX6" s="115"/>
      <c r="FVY6" s="115"/>
      <c r="FVZ6" s="115"/>
      <c r="FWA6" s="115"/>
      <c r="FWB6" s="115"/>
      <c r="FWC6" s="115"/>
      <c r="FWD6" s="115"/>
      <c r="FWE6" s="115"/>
      <c r="FWF6" s="115"/>
      <c r="FWG6" s="115"/>
      <c r="FWH6" s="115"/>
      <c r="FWI6" s="115"/>
      <c r="FWJ6" s="115"/>
      <c r="FWK6" s="115"/>
      <c r="FWL6" s="115"/>
      <c r="FWM6" s="115"/>
      <c r="FWN6" s="115"/>
      <c r="FWO6" s="115"/>
      <c r="FWP6" s="115"/>
      <c r="FWQ6" s="115"/>
      <c r="FWR6" s="115"/>
      <c r="FWS6" s="115"/>
      <c r="FWT6" s="115"/>
      <c r="FWU6" s="115"/>
      <c r="FWV6" s="115"/>
      <c r="FWW6" s="115"/>
      <c r="FWX6" s="115"/>
      <c r="FWY6" s="115"/>
      <c r="FWZ6" s="115"/>
      <c r="FXA6" s="115"/>
      <c r="FXB6" s="115"/>
      <c r="FXC6" s="115"/>
      <c r="FXD6" s="115"/>
      <c r="FXE6" s="115"/>
      <c r="FXF6" s="115"/>
      <c r="FXG6" s="115"/>
      <c r="FXH6" s="115"/>
      <c r="FXI6" s="115"/>
      <c r="FXJ6" s="115"/>
      <c r="FXK6" s="115"/>
      <c r="FXL6" s="115"/>
      <c r="FXM6" s="115"/>
      <c r="FXN6" s="115"/>
      <c r="FXO6" s="115"/>
      <c r="FXP6" s="115"/>
      <c r="FXQ6" s="115"/>
      <c r="FXR6" s="115"/>
      <c r="FXS6" s="115"/>
      <c r="FXT6" s="115"/>
      <c r="FXU6" s="115"/>
      <c r="FXV6" s="115"/>
      <c r="FXW6" s="115"/>
      <c r="FXX6" s="115"/>
      <c r="FXY6" s="115"/>
      <c r="FXZ6" s="115"/>
      <c r="FYA6" s="115"/>
      <c r="FYB6" s="115"/>
      <c r="FYC6" s="115"/>
      <c r="FYD6" s="115"/>
      <c r="FYE6" s="115"/>
      <c r="FYF6" s="115"/>
      <c r="FYG6" s="115"/>
      <c r="FYH6" s="115"/>
      <c r="FYI6" s="115"/>
      <c r="FYJ6" s="115"/>
      <c r="FYK6" s="115"/>
      <c r="FYL6" s="115"/>
      <c r="FYM6" s="115"/>
      <c r="FYN6" s="115"/>
      <c r="FYO6" s="115"/>
      <c r="FYP6" s="115"/>
      <c r="FYQ6" s="115"/>
      <c r="FYR6" s="115"/>
      <c r="FYS6" s="115"/>
      <c r="FYT6" s="115"/>
      <c r="FYU6" s="115"/>
      <c r="FYV6" s="115"/>
      <c r="FYW6" s="115"/>
      <c r="FYX6" s="115"/>
      <c r="FYY6" s="115"/>
      <c r="FYZ6" s="115"/>
      <c r="FZA6" s="115"/>
      <c r="FZB6" s="115"/>
      <c r="FZC6" s="115"/>
      <c r="FZD6" s="115"/>
      <c r="FZE6" s="115"/>
      <c r="FZF6" s="115"/>
      <c r="FZG6" s="115"/>
      <c r="FZH6" s="115"/>
      <c r="FZI6" s="115"/>
      <c r="FZJ6" s="115"/>
      <c r="FZK6" s="115"/>
      <c r="FZL6" s="115"/>
      <c r="FZM6" s="115"/>
      <c r="FZN6" s="115"/>
      <c r="FZO6" s="115"/>
      <c r="FZP6" s="115"/>
      <c r="FZQ6" s="115"/>
      <c r="FZR6" s="115"/>
      <c r="FZS6" s="115"/>
      <c r="FZT6" s="115"/>
      <c r="FZU6" s="115"/>
      <c r="FZV6" s="115"/>
      <c r="FZW6" s="115"/>
      <c r="FZX6" s="115"/>
      <c r="FZY6" s="115"/>
      <c r="FZZ6" s="115"/>
      <c r="GAA6" s="115"/>
      <c r="GAB6" s="115"/>
      <c r="GAC6" s="115"/>
      <c r="GAD6" s="115"/>
      <c r="GAE6" s="115"/>
      <c r="GAF6" s="115"/>
      <c r="GAG6" s="115"/>
      <c r="GAH6" s="115"/>
      <c r="GAI6" s="115"/>
      <c r="GAJ6" s="115"/>
      <c r="GAK6" s="115"/>
      <c r="GAL6" s="115"/>
      <c r="GAM6" s="115"/>
      <c r="GAN6" s="115"/>
      <c r="GAO6" s="115"/>
      <c r="GAP6" s="115"/>
      <c r="GAQ6" s="115"/>
      <c r="GAR6" s="115"/>
      <c r="GAS6" s="115"/>
      <c r="GAT6" s="115"/>
      <c r="GAU6" s="115"/>
      <c r="GAV6" s="115"/>
      <c r="GAW6" s="115"/>
      <c r="GAX6" s="115"/>
      <c r="GAY6" s="115"/>
      <c r="GAZ6" s="115"/>
      <c r="GBA6" s="115"/>
      <c r="GBB6" s="115"/>
      <c r="GBC6" s="115"/>
      <c r="GBD6" s="115"/>
      <c r="GBE6" s="115"/>
      <c r="GBF6" s="115"/>
      <c r="GBG6" s="115"/>
      <c r="GBH6" s="115"/>
      <c r="GBI6" s="115"/>
      <c r="GBJ6" s="115"/>
      <c r="GBK6" s="115"/>
      <c r="GBL6" s="115"/>
      <c r="GBM6" s="115"/>
      <c r="GBN6" s="115"/>
      <c r="GBO6" s="115"/>
      <c r="GBP6" s="115"/>
      <c r="GBQ6" s="115"/>
      <c r="GBR6" s="115"/>
      <c r="GBS6" s="115"/>
      <c r="GBT6" s="115"/>
      <c r="GBU6" s="115"/>
      <c r="GBV6" s="115"/>
      <c r="GBW6" s="115"/>
      <c r="GBX6" s="115"/>
      <c r="GBY6" s="115"/>
      <c r="GBZ6" s="115"/>
      <c r="GCA6" s="115"/>
      <c r="GCB6" s="115"/>
      <c r="GCC6" s="115"/>
      <c r="GCD6" s="115"/>
      <c r="GCE6" s="115"/>
      <c r="GCF6" s="115"/>
      <c r="GCG6" s="115"/>
      <c r="GCH6" s="115"/>
      <c r="GCI6" s="115"/>
      <c r="GCJ6" s="115"/>
      <c r="GCK6" s="115"/>
      <c r="GCL6" s="115"/>
      <c r="GCM6" s="115"/>
      <c r="GCN6" s="115"/>
      <c r="GCO6" s="115"/>
      <c r="GCP6" s="115"/>
      <c r="GCQ6" s="115"/>
      <c r="GCR6" s="115"/>
      <c r="GCS6" s="115"/>
      <c r="GCT6" s="115"/>
      <c r="GCU6" s="115"/>
      <c r="GCV6" s="115"/>
      <c r="GCW6" s="115"/>
      <c r="GCX6" s="115"/>
      <c r="GCY6" s="115"/>
      <c r="GCZ6" s="115"/>
      <c r="GDA6" s="115"/>
      <c r="GDB6" s="115"/>
      <c r="GDC6" s="115"/>
      <c r="GDD6" s="115"/>
      <c r="GDE6" s="115"/>
      <c r="GDF6" s="115"/>
      <c r="GDG6" s="115"/>
      <c r="GDH6" s="115"/>
      <c r="GDI6" s="115"/>
      <c r="GDJ6" s="115"/>
      <c r="GDK6" s="115"/>
      <c r="GDL6" s="115"/>
      <c r="GDM6" s="115"/>
      <c r="GDN6" s="115"/>
      <c r="GDO6" s="115"/>
      <c r="GDP6" s="115"/>
      <c r="GDQ6" s="115"/>
      <c r="GDR6" s="115"/>
      <c r="GDS6" s="115"/>
      <c r="GDT6" s="115"/>
      <c r="GDU6" s="115"/>
      <c r="GDV6" s="115"/>
      <c r="GDW6" s="115"/>
      <c r="GDX6" s="115"/>
      <c r="GDY6" s="115"/>
      <c r="GDZ6" s="115"/>
      <c r="GEA6" s="115"/>
      <c r="GEB6" s="115"/>
      <c r="GEC6" s="115"/>
      <c r="GED6" s="115"/>
      <c r="GEE6" s="115"/>
      <c r="GEF6" s="115"/>
      <c r="GEG6" s="115"/>
      <c r="GEH6" s="115"/>
      <c r="GEI6" s="115"/>
      <c r="GEJ6" s="115"/>
      <c r="GEK6" s="115"/>
      <c r="GEL6" s="115"/>
      <c r="GEM6" s="115"/>
      <c r="GEN6" s="115"/>
      <c r="GEO6" s="115"/>
      <c r="GEP6" s="115"/>
      <c r="GEQ6" s="115"/>
      <c r="GER6" s="115"/>
      <c r="GES6" s="115"/>
      <c r="GET6" s="115"/>
      <c r="GEU6" s="115"/>
      <c r="GEV6" s="115"/>
      <c r="GEW6" s="115"/>
      <c r="GEX6" s="115"/>
      <c r="GEY6" s="115"/>
      <c r="GEZ6" s="115"/>
      <c r="GFA6" s="115"/>
      <c r="GFB6" s="115"/>
      <c r="GFC6" s="115"/>
      <c r="GFD6" s="115"/>
      <c r="GFE6" s="115"/>
      <c r="GFF6" s="115"/>
      <c r="GFG6" s="115"/>
      <c r="GFH6" s="115"/>
      <c r="GFI6" s="115"/>
      <c r="GFJ6" s="115"/>
      <c r="GFK6" s="115"/>
      <c r="GFL6" s="115"/>
      <c r="GFM6" s="115"/>
      <c r="GFN6" s="115"/>
      <c r="GFO6" s="115"/>
      <c r="GFP6" s="115"/>
      <c r="GFQ6" s="115"/>
      <c r="GFR6" s="115"/>
      <c r="GFS6" s="115"/>
      <c r="GFT6" s="115"/>
      <c r="GFU6" s="115"/>
      <c r="GFV6" s="115"/>
      <c r="GFW6" s="115"/>
      <c r="GFX6" s="115"/>
      <c r="GFY6" s="115"/>
      <c r="GFZ6" s="115"/>
      <c r="GGA6" s="115"/>
      <c r="GGB6" s="115"/>
      <c r="GGC6" s="115"/>
      <c r="GGD6" s="115"/>
      <c r="GGE6" s="115"/>
      <c r="GGF6" s="115"/>
      <c r="GGG6" s="115"/>
      <c r="GGH6" s="115"/>
      <c r="GGI6" s="115"/>
      <c r="GGJ6" s="115"/>
      <c r="GGK6" s="115"/>
      <c r="GGL6" s="115"/>
      <c r="GGM6" s="115"/>
      <c r="GGN6" s="115"/>
      <c r="GGO6" s="115"/>
      <c r="GGP6" s="115"/>
      <c r="GGQ6" s="115"/>
      <c r="GGR6" s="115"/>
      <c r="GGS6" s="115"/>
      <c r="GGT6" s="115"/>
      <c r="GGU6" s="115"/>
      <c r="GGV6" s="115"/>
      <c r="GGW6" s="115"/>
      <c r="GGX6" s="115"/>
      <c r="GGY6" s="115"/>
      <c r="GGZ6" s="115"/>
      <c r="GHA6" s="115"/>
      <c r="GHB6" s="115"/>
      <c r="GHC6" s="115"/>
      <c r="GHD6" s="115"/>
      <c r="GHE6" s="115"/>
      <c r="GHF6" s="115"/>
      <c r="GHG6" s="115"/>
      <c r="GHH6" s="115"/>
      <c r="GHI6" s="115"/>
      <c r="GHJ6" s="115"/>
      <c r="GHK6" s="115"/>
      <c r="GHL6" s="115"/>
      <c r="GHM6" s="115"/>
      <c r="GHN6" s="115"/>
      <c r="GHO6" s="115"/>
      <c r="GHP6" s="115"/>
      <c r="GHQ6" s="115"/>
      <c r="GHR6" s="115"/>
      <c r="GHS6" s="115"/>
      <c r="GHT6" s="115"/>
      <c r="GHU6" s="115"/>
      <c r="GHV6" s="115"/>
      <c r="GHW6" s="115"/>
      <c r="GHX6" s="115"/>
      <c r="GHY6" s="115"/>
      <c r="GHZ6" s="115"/>
      <c r="GIA6" s="115"/>
      <c r="GIB6" s="115"/>
      <c r="GIC6" s="115"/>
      <c r="GID6" s="115"/>
      <c r="GIE6" s="115"/>
      <c r="GIF6" s="115"/>
      <c r="GIG6" s="115"/>
      <c r="GIH6" s="115"/>
      <c r="GII6" s="115"/>
      <c r="GIJ6" s="115"/>
      <c r="GIK6" s="115"/>
      <c r="GIL6" s="115"/>
      <c r="GIM6" s="115"/>
      <c r="GIN6" s="115"/>
      <c r="GIO6" s="115"/>
      <c r="GIP6" s="115"/>
      <c r="GIQ6" s="115"/>
      <c r="GIR6" s="115"/>
      <c r="GIS6" s="115"/>
      <c r="GIT6" s="115"/>
      <c r="GIU6" s="115"/>
      <c r="GIV6" s="115"/>
      <c r="GIW6" s="115"/>
      <c r="GIX6" s="115"/>
      <c r="GIY6" s="115"/>
      <c r="GIZ6" s="115"/>
      <c r="GJA6" s="115"/>
      <c r="GJB6" s="115"/>
      <c r="GJC6" s="115"/>
      <c r="GJD6" s="115"/>
      <c r="GJE6" s="115"/>
      <c r="GJF6" s="115"/>
      <c r="GJG6" s="115"/>
      <c r="GJH6" s="115"/>
      <c r="GJI6" s="115"/>
      <c r="GJJ6" s="115"/>
      <c r="GJK6" s="115"/>
      <c r="GJL6" s="115"/>
      <c r="GJM6" s="115"/>
      <c r="GJN6" s="115"/>
      <c r="GJO6" s="115"/>
      <c r="GJP6" s="115"/>
      <c r="GJQ6" s="115"/>
      <c r="GJR6" s="115"/>
      <c r="GJS6" s="115"/>
      <c r="GJT6" s="115"/>
      <c r="GJU6" s="115"/>
      <c r="GJV6" s="115"/>
      <c r="GJW6" s="115"/>
      <c r="GJX6" s="115"/>
      <c r="GJY6" s="115"/>
      <c r="GJZ6" s="115"/>
      <c r="GKA6" s="115"/>
      <c r="GKB6" s="115"/>
      <c r="GKC6" s="115"/>
      <c r="GKD6" s="115"/>
      <c r="GKE6" s="115"/>
      <c r="GKF6" s="115"/>
      <c r="GKG6" s="115"/>
      <c r="GKH6" s="115"/>
      <c r="GKI6" s="115"/>
      <c r="GKJ6" s="115"/>
      <c r="GKK6" s="115"/>
      <c r="GKL6" s="115"/>
      <c r="GKM6" s="115"/>
      <c r="GKN6" s="115"/>
      <c r="GKO6" s="115"/>
      <c r="GKP6" s="115"/>
      <c r="GKQ6" s="115"/>
      <c r="GKR6" s="115"/>
      <c r="GKS6" s="115"/>
      <c r="GKT6" s="115"/>
      <c r="GKU6" s="115"/>
      <c r="GKV6" s="115"/>
      <c r="GKW6" s="115"/>
      <c r="GKX6" s="115"/>
      <c r="GKY6" s="115"/>
      <c r="GKZ6" s="115"/>
      <c r="GLA6" s="115"/>
      <c r="GLB6" s="115"/>
      <c r="GLC6" s="115"/>
      <c r="GLD6" s="115"/>
      <c r="GLE6" s="115"/>
      <c r="GLF6" s="115"/>
      <c r="GLG6" s="115"/>
      <c r="GLH6" s="115"/>
      <c r="GLI6" s="115"/>
      <c r="GLJ6" s="115"/>
      <c r="GLK6" s="115"/>
      <c r="GLL6" s="115"/>
      <c r="GLM6" s="115"/>
      <c r="GLN6" s="115"/>
      <c r="GLO6" s="115"/>
      <c r="GLP6" s="115"/>
      <c r="GLQ6" s="115"/>
      <c r="GLR6" s="115"/>
      <c r="GLS6" s="115"/>
      <c r="GLT6" s="115"/>
      <c r="GLU6" s="115"/>
      <c r="GLV6" s="115"/>
      <c r="GLW6" s="115"/>
      <c r="GLX6" s="115"/>
      <c r="GLY6" s="115"/>
      <c r="GLZ6" s="115"/>
      <c r="GMA6" s="115"/>
      <c r="GMB6" s="115"/>
      <c r="GMC6" s="115"/>
      <c r="GMD6" s="115"/>
      <c r="GME6" s="115"/>
      <c r="GMF6" s="115"/>
      <c r="GMG6" s="115"/>
      <c r="GMH6" s="115"/>
      <c r="GMI6" s="115"/>
      <c r="GMJ6" s="115"/>
      <c r="GMK6" s="115"/>
      <c r="GML6" s="115"/>
      <c r="GMM6" s="115"/>
      <c r="GMN6" s="115"/>
      <c r="GMO6" s="115"/>
      <c r="GMP6" s="115"/>
      <c r="GMQ6" s="115"/>
      <c r="GMR6" s="115"/>
      <c r="GMS6" s="115"/>
      <c r="GMT6" s="115"/>
      <c r="GMU6" s="115"/>
      <c r="GMV6" s="115"/>
      <c r="GMW6" s="115"/>
      <c r="GMX6" s="115"/>
      <c r="GMY6" s="115"/>
      <c r="GMZ6" s="115"/>
      <c r="GNA6" s="115"/>
      <c r="GNB6" s="115"/>
      <c r="GNC6" s="115"/>
      <c r="GND6" s="115"/>
      <c r="GNE6" s="115"/>
      <c r="GNF6" s="115"/>
      <c r="GNG6" s="115"/>
      <c r="GNH6" s="115"/>
      <c r="GNI6" s="115"/>
      <c r="GNJ6" s="115"/>
      <c r="GNK6" s="115"/>
      <c r="GNL6" s="115"/>
      <c r="GNM6" s="115"/>
      <c r="GNN6" s="115"/>
      <c r="GNO6" s="115"/>
      <c r="GNP6" s="115"/>
      <c r="GNQ6" s="115"/>
      <c r="GNR6" s="115"/>
      <c r="GNS6" s="115"/>
      <c r="GNT6" s="115"/>
      <c r="GNU6" s="115"/>
      <c r="GNV6" s="115"/>
      <c r="GNW6" s="115"/>
      <c r="GNX6" s="115"/>
      <c r="GNY6" s="115"/>
      <c r="GNZ6" s="115"/>
      <c r="GOA6" s="115"/>
      <c r="GOB6" s="115"/>
      <c r="GOC6" s="115"/>
      <c r="GOD6" s="115"/>
      <c r="GOE6" s="115"/>
      <c r="GOF6" s="115"/>
      <c r="GOG6" s="115"/>
      <c r="GOH6" s="115"/>
      <c r="GOI6" s="115"/>
      <c r="GOJ6" s="115"/>
      <c r="GOK6" s="115"/>
      <c r="GOL6" s="115"/>
      <c r="GOM6" s="115"/>
      <c r="GON6" s="115"/>
      <c r="GOO6" s="115"/>
      <c r="GOP6" s="115"/>
      <c r="GOQ6" s="115"/>
      <c r="GOR6" s="115"/>
      <c r="GOS6" s="115"/>
      <c r="GOT6" s="115"/>
      <c r="GOU6" s="115"/>
      <c r="GOV6" s="115"/>
      <c r="GOW6" s="115"/>
      <c r="GOX6" s="115"/>
      <c r="GOY6" s="115"/>
      <c r="GOZ6" s="115"/>
      <c r="GPA6" s="115"/>
      <c r="GPB6" s="115"/>
      <c r="GPC6" s="115"/>
      <c r="GPD6" s="115"/>
      <c r="GPE6" s="115"/>
      <c r="GPF6" s="115"/>
      <c r="GPG6" s="115"/>
      <c r="GPH6" s="115"/>
      <c r="GPI6" s="115"/>
      <c r="GPJ6" s="115"/>
      <c r="GPK6" s="115"/>
      <c r="GPL6" s="115"/>
      <c r="GPM6" s="115"/>
      <c r="GPN6" s="115"/>
      <c r="GPO6" s="115"/>
      <c r="GPP6" s="115"/>
      <c r="GPQ6" s="115"/>
      <c r="GPR6" s="115"/>
      <c r="GPS6" s="115"/>
      <c r="GPT6" s="115"/>
      <c r="GPU6" s="115"/>
      <c r="GPV6" s="115"/>
      <c r="GPW6" s="115"/>
      <c r="GPX6" s="115"/>
      <c r="GPY6" s="115"/>
      <c r="GPZ6" s="115"/>
      <c r="GQA6" s="115"/>
      <c r="GQB6" s="115"/>
      <c r="GQC6" s="115"/>
      <c r="GQD6" s="115"/>
      <c r="GQE6" s="115"/>
      <c r="GQF6" s="115"/>
      <c r="GQG6" s="115"/>
      <c r="GQH6" s="115"/>
      <c r="GQI6" s="115"/>
      <c r="GQJ6" s="115"/>
      <c r="GQK6" s="115"/>
      <c r="GQL6" s="115"/>
      <c r="GQM6" s="115"/>
      <c r="GQN6" s="115"/>
      <c r="GQO6" s="115"/>
      <c r="GQP6" s="115"/>
      <c r="GQQ6" s="115"/>
      <c r="GQR6" s="115"/>
      <c r="GQS6" s="115"/>
      <c r="GQT6" s="115"/>
      <c r="GQU6" s="115"/>
      <c r="GQV6" s="115"/>
      <c r="GQW6" s="115"/>
      <c r="GQX6" s="115"/>
      <c r="GQY6" s="115"/>
      <c r="GQZ6" s="115"/>
      <c r="GRA6" s="115"/>
      <c r="GRB6" s="115"/>
      <c r="GRC6" s="115"/>
      <c r="GRD6" s="115"/>
      <c r="GRE6" s="115"/>
      <c r="GRF6" s="115"/>
      <c r="GRG6" s="115"/>
      <c r="GRH6" s="115"/>
      <c r="GRI6" s="115"/>
      <c r="GRJ6" s="115"/>
      <c r="GRK6" s="115"/>
      <c r="GRL6" s="115"/>
      <c r="GRM6" s="115"/>
      <c r="GRN6" s="115"/>
      <c r="GRO6" s="115"/>
      <c r="GRP6" s="115"/>
      <c r="GRQ6" s="115"/>
      <c r="GRR6" s="115"/>
      <c r="GRS6" s="115"/>
      <c r="GRT6" s="115"/>
      <c r="GRU6" s="115"/>
      <c r="GRV6" s="115"/>
      <c r="GRW6" s="115"/>
      <c r="GRX6" s="115"/>
      <c r="GRY6" s="115"/>
      <c r="GRZ6" s="115"/>
      <c r="GSA6" s="115"/>
      <c r="GSB6" s="115"/>
      <c r="GSC6" s="115"/>
      <c r="GSD6" s="115"/>
      <c r="GSE6" s="115"/>
      <c r="GSF6" s="115"/>
      <c r="GSG6" s="115"/>
      <c r="GSH6" s="115"/>
      <c r="GSI6" s="115"/>
      <c r="GSJ6" s="115"/>
      <c r="GSK6" s="115"/>
      <c r="GSL6" s="115"/>
      <c r="GSM6" s="115"/>
      <c r="GSN6" s="115"/>
      <c r="GSO6" s="115"/>
      <c r="GSP6" s="115"/>
      <c r="GSQ6" s="115"/>
      <c r="GSR6" s="115"/>
      <c r="GSS6" s="115"/>
      <c r="GST6" s="115"/>
      <c r="GSU6" s="115"/>
      <c r="GSV6" s="115"/>
      <c r="GSW6" s="115"/>
      <c r="GSX6" s="115"/>
      <c r="GSY6" s="115"/>
      <c r="GSZ6" s="115"/>
      <c r="GTA6" s="115"/>
      <c r="GTB6" s="115"/>
      <c r="GTC6" s="115"/>
      <c r="GTD6" s="115"/>
      <c r="GTE6" s="115"/>
      <c r="GTF6" s="115"/>
      <c r="GTG6" s="115"/>
      <c r="GTH6" s="115"/>
      <c r="GTI6" s="115"/>
      <c r="GTJ6" s="115"/>
      <c r="GTK6" s="115"/>
      <c r="GTL6" s="115"/>
      <c r="GTM6" s="115"/>
      <c r="GTN6" s="115"/>
      <c r="GTO6" s="115"/>
      <c r="GTP6" s="115"/>
      <c r="GTQ6" s="115"/>
      <c r="GTR6" s="115"/>
      <c r="GTS6" s="115"/>
      <c r="GTT6" s="115"/>
      <c r="GTU6" s="115"/>
      <c r="GTV6" s="115"/>
      <c r="GTW6" s="115"/>
      <c r="GTX6" s="115"/>
      <c r="GTY6" s="115"/>
      <c r="GTZ6" s="115"/>
      <c r="GUA6" s="115"/>
      <c r="GUB6" s="115"/>
      <c r="GUC6" s="115"/>
      <c r="GUD6" s="115"/>
      <c r="GUE6" s="115"/>
      <c r="GUF6" s="115"/>
      <c r="GUG6" s="115"/>
      <c r="GUH6" s="115"/>
      <c r="GUI6" s="115"/>
      <c r="GUJ6" s="115"/>
      <c r="GUK6" s="115"/>
      <c r="GUL6" s="115"/>
      <c r="GUM6" s="115"/>
      <c r="GUN6" s="115"/>
      <c r="GUO6" s="115"/>
      <c r="GUP6" s="115"/>
      <c r="GUQ6" s="115"/>
      <c r="GUR6" s="115"/>
      <c r="GUS6" s="115"/>
      <c r="GUT6" s="115"/>
      <c r="GUU6" s="115"/>
      <c r="GUV6" s="115"/>
      <c r="GUW6" s="115"/>
      <c r="GUX6" s="115"/>
      <c r="GUY6" s="115"/>
      <c r="GUZ6" s="115"/>
      <c r="GVA6" s="115"/>
      <c r="GVB6" s="115"/>
      <c r="GVC6" s="115"/>
      <c r="GVD6" s="115"/>
      <c r="GVE6" s="115"/>
      <c r="GVF6" s="115"/>
      <c r="GVG6" s="115"/>
      <c r="GVH6" s="115"/>
      <c r="GVI6" s="115"/>
      <c r="GVJ6" s="115"/>
      <c r="GVK6" s="115"/>
      <c r="GVL6" s="115"/>
      <c r="GVM6" s="115"/>
      <c r="GVN6" s="115"/>
      <c r="GVO6" s="115"/>
      <c r="GVP6" s="115"/>
      <c r="GVQ6" s="115"/>
      <c r="GVR6" s="115"/>
      <c r="GVS6" s="115"/>
      <c r="GVT6" s="115"/>
      <c r="GVU6" s="115"/>
      <c r="GVV6" s="115"/>
      <c r="GVW6" s="115"/>
      <c r="GVX6" s="115"/>
      <c r="GVY6" s="115"/>
      <c r="GVZ6" s="115"/>
      <c r="GWA6" s="115"/>
      <c r="GWB6" s="115"/>
      <c r="GWC6" s="115"/>
      <c r="GWD6" s="115"/>
      <c r="GWE6" s="115"/>
      <c r="GWF6" s="115"/>
      <c r="GWG6" s="115"/>
      <c r="GWH6" s="115"/>
      <c r="GWI6" s="115"/>
      <c r="GWJ6" s="115"/>
      <c r="GWK6" s="115"/>
      <c r="GWL6" s="115"/>
      <c r="GWM6" s="115"/>
      <c r="GWN6" s="115"/>
      <c r="GWO6" s="115"/>
      <c r="GWP6" s="115"/>
      <c r="GWQ6" s="115"/>
      <c r="GWR6" s="115"/>
      <c r="GWS6" s="115"/>
      <c r="GWT6" s="115"/>
      <c r="GWU6" s="115"/>
      <c r="GWV6" s="115"/>
      <c r="GWW6" s="115"/>
      <c r="GWX6" s="115"/>
      <c r="GWY6" s="115"/>
      <c r="GWZ6" s="115"/>
      <c r="GXA6" s="115"/>
      <c r="GXB6" s="115"/>
      <c r="GXC6" s="115"/>
      <c r="GXD6" s="115"/>
      <c r="GXE6" s="115"/>
      <c r="GXF6" s="115"/>
      <c r="GXG6" s="115"/>
      <c r="GXH6" s="115"/>
      <c r="GXI6" s="115"/>
      <c r="GXJ6" s="115"/>
      <c r="GXK6" s="115"/>
      <c r="GXL6" s="115"/>
      <c r="GXM6" s="115"/>
      <c r="GXN6" s="115"/>
      <c r="GXO6" s="115"/>
      <c r="GXP6" s="115"/>
      <c r="GXQ6" s="115"/>
      <c r="GXR6" s="115"/>
      <c r="GXS6" s="115"/>
      <c r="GXT6" s="115"/>
      <c r="GXU6" s="115"/>
      <c r="GXV6" s="115"/>
      <c r="GXW6" s="115"/>
      <c r="GXX6" s="115"/>
      <c r="GXY6" s="115"/>
      <c r="GXZ6" s="115"/>
      <c r="GYA6" s="115"/>
      <c r="GYB6" s="115"/>
      <c r="GYC6" s="115"/>
      <c r="GYD6" s="115"/>
      <c r="GYE6" s="115"/>
      <c r="GYF6" s="115"/>
      <c r="GYG6" s="115"/>
      <c r="GYH6" s="115"/>
      <c r="GYI6" s="115"/>
      <c r="GYJ6" s="115"/>
      <c r="GYK6" s="115"/>
      <c r="GYL6" s="115"/>
      <c r="GYM6" s="115"/>
      <c r="GYN6" s="115"/>
      <c r="GYO6" s="115"/>
      <c r="GYP6" s="115"/>
      <c r="GYQ6" s="115"/>
      <c r="GYR6" s="115"/>
      <c r="GYS6" s="115"/>
      <c r="GYT6" s="115"/>
      <c r="GYU6" s="115"/>
      <c r="GYV6" s="115"/>
      <c r="GYW6" s="115"/>
      <c r="GYX6" s="115"/>
      <c r="GYY6" s="115"/>
      <c r="GYZ6" s="115"/>
      <c r="GZA6" s="115"/>
      <c r="GZB6" s="115"/>
      <c r="GZC6" s="115"/>
      <c r="GZD6" s="115"/>
      <c r="GZE6" s="115"/>
      <c r="GZF6" s="115"/>
      <c r="GZG6" s="115"/>
      <c r="GZH6" s="115"/>
      <c r="GZI6" s="115"/>
      <c r="GZJ6" s="115"/>
      <c r="GZK6" s="115"/>
      <c r="GZL6" s="115"/>
      <c r="GZM6" s="115"/>
      <c r="GZN6" s="115"/>
      <c r="GZO6" s="115"/>
      <c r="GZP6" s="115"/>
      <c r="GZQ6" s="115"/>
      <c r="GZR6" s="115"/>
      <c r="GZS6" s="115"/>
      <c r="GZT6" s="115"/>
      <c r="GZU6" s="115"/>
      <c r="GZV6" s="115"/>
      <c r="GZW6" s="115"/>
      <c r="GZX6" s="115"/>
      <c r="GZY6" s="115"/>
      <c r="GZZ6" s="115"/>
      <c r="HAA6" s="115"/>
      <c r="HAB6" s="115"/>
      <c r="HAC6" s="115"/>
      <c r="HAD6" s="115"/>
      <c r="HAE6" s="115"/>
      <c r="HAF6" s="115"/>
      <c r="HAG6" s="115"/>
      <c r="HAH6" s="115"/>
      <c r="HAI6" s="115"/>
      <c r="HAJ6" s="115"/>
      <c r="HAK6" s="115"/>
      <c r="HAL6" s="115"/>
      <c r="HAM6" s="115"/>
      <c r="HAN6" s="115"/>
      <c r="HAO6" s="115"/>
      <c r="HAP6" s="115"/>
      <c r="HAQ6" s="115"/>
      <c r="HAR6" s="115"/>
      <c r="HAS6" s="115"/>
      <c r="HAT6" s="115"/>
      <c r="HAU6" s="115"/>
      <c r="HAV6" s="115"/>
      <c r="HAW6" s="115"/>
      <c r="HAX6" s="115"/>
      <c r="HAY6" s="115"/>
      <c r="HAZ6" s="115"/>
      <c r="HBA6" s="115"/>
      <c r="HBB6" s="115"/>
      <c r="HBC6" s="115"/>
      <c r="HBD6" s="115"/>
      <c r="HBE6" s="115"/>
      <c r="HBF6" s="115"/>
      <c r="HBG6" s="115"/>
      <c r="HBH6" s="115"/>
      <c r="HBI6" s="115"/>
      <c r="HBJ6" s="115"/>
      <c r="HBK6" s="115"/>
      <c r="HBL6" s="115"/>
      <c r="HBM6" s="115"/>
      <c r="HBN6" s="115"/>
      <c r="HBO6" s="115"/>
      <c r="HBP6" s="115"/>
      <c r="HBQ6" s="115"/>
      <c r="HBR6" s="115"/>
      <c r="HBS6" s="115"/>
      <c r="HBT6" s="115"/>
      <c r="HBU6" s="115"/>
      <c r="HBV6" s="115"/>
      <c r="HBW6" s="115"/>
      <c r="HBX6" s="115"/>
      <c r="HBY6" s="115"/>
      <c r="HBZ6" s="115"/>
      <c r="HCA6" s="115"/>
      <c r="HCB6" s="115"/>
      <c r="HCC6" s="115"/>
      <c r="HCD6" s="115"/>
      <c r="HCE6" s="115"/>
      <c r="HCF6" s="115"/>
      <c r="HCG6" s="115"/>
      <c r="HCH6" s="115"/>
      <c r="HCI6" s="115"/>
      <c r="HCJ6" s="115"/>
      <c r="HCK6" s="115"/>
      <c r="HCL6" s="115"/>
      <c r="HCM6" s="115"/>
      <c r="HCN6" s="115"/>
      <c r="HCO6" s="115"/>
      <c r="HCP6" s="115"/>
      <c r="HCQ6" s="115"/>
      <c r="HCR6" s="115"/>
      <c r="HCS6" s="115"/>
      <c r="HCT6" s="115"/>
      <c r="HCU6" s="115"/>
      <c r="HCV6" s="115"/>
      <c r="HCW6" s="115"/>
      <c r="HCX6" s="115"/>
      <c r="HCY6" s="115"/>
      <c r="HCZ6" s="115"/>
      <c r="HDA6" s="115"/>
      <c r="HDB6" s="115"/>
      <c r="HDC6" s="115"/>
      <c r="HDD6" s="115"/>
      <c r="HDE6" s="115"/>
      <c r="HDF6" s="115"/>
      <c r="HDG6" s="115"/>
      <c r="HDH6" s="115"/>
      <c r="HDI6" s="115"/>
      <c r="HDJ6" s="115"/>
      <c r="HDK6" s="115"/>
      <c r="HDL6" s="115"/>
      <c r="HDM6" s="115"/>
      <c r="HDN6" s="115"/>
      <c r="HDO6" s="115"/>
      <c r="HDP6" s="115"/>
      <c r="HDQ6" s="115"/>
      <c r="HDR6" s="115"/>
      <c r="HDS6" s="115"/>
      <c r="HDT6" s="115"/>
      <c r="HDU6" s="115"/>
      <c r="HDV6" s="115"/>
      <c r="HDW6" s="115"/>
      <c r="HDX6" s="115"/>
      <c r="HDY6" s="115"/>
      <c r="HDZ6" s="115"/>
      <c r="HEA6" s="115"/>
      <c r="HEB6" s="115"/>
      <c r="HEC6" s="115"/>
      <c r="HED6" s="115"/>
      <c r="HEE6" s="115"/>
      <c r="HEF6" s="115"/>
      <c r="HEG6" s="115"/>
      <c r="HEH6" s="115"/>
      <c r="HEI6" s="115"/>
      <c r="HEJ6" s="115"/>
      <c r="HEK6" s="115"/>
      <c r="HEL6" s="115"/>
      <c r="HEM6" s="115"/>
      <c r="HEN6" s="115"/>
      <c r="HEO6" s="115"/>
      <c r="HEP6" s="115"/>
      <c r="HEQ6" s="115"/>
      <c r="HER6" s="115"/>
      <c r="HES6" s="115"/>
      <c r="HET6" s="115"/>
      <c r="HEU6" s="115"/>
      <c r="HEV6" s="115"/>
      <c r="HEW6" s="115"/>
      <c r="HEX6" s="115"/>
      <c r="HEY6" s="115"/>
      <c r="HEZ6" s="115"/>
      <c r="HFA6" s="115"/>
      <c r="HFB6" s="115"/>
      <c r="HFC6" s="115"/>
      <c r="HFD6" s="115"/>
      <c r="HFE6" s="115"/>
      <c r="HFF6" s="115"/>
      <c r="HFG6" s="115"/>
      <c r="HFH6" s="115"/>
      <c r="HFI6" s="115"/>
      <c r="HFJ6" s="115"/>
      <c r="HFK6" s="115"/>
      <c r="HFL6" s="115"/>
      <c r="HFM6" s="115"/>
      <c r="HFN6" s="115"/>
      <c r="HFO6" s="115"/>
      <c r="HFP6" s="115"/>
      <c r="HFQ6" s="115"/>
      <c r="HFR6" s="115"/>
      <c r="HFS6" s="115"/>
      <c r="HFT6" s="115"/>
      <c r="HFU6" s="115"/>
      <c r="HFV6" s="115"/>
      <c r="HFW6" s="115"/>
      <c r="HFX6" s="115"/>
      <c r="HFY6" s="115"/>
      <c r="HFZ6" s="115"/>
      <c r="HGA6" s="115"/>
      <c r="HGB6" s="115"/>
      <c r="HGC6" s="115"/>
      <c r="HGD6" s="115"/>
      <c r="HGE6" s="115"/>
      <c r="HGF6" s="115"/>
      <c r="HGG6" s="115"/>
      <c r="HGH6" s="115"/>
      <c r="HGI6" s="115"/>
      <c r="HGJ6" s="115"/>
      <c r="HGK6" s="115"/>
      <c r="HGL6" s="115"/>
      <c r="HGM6" s="115"/>
      <c r="HGN6" s="115"/>
      <c r="HGO6" s="115"/>
      <c r="HGP6" s="115"/>
      <c r="HGQ6" s="115"/>
      <c r="HGR6" s="115"/>
      <c r="HGS6" s="115"/>
      <c r="HGT6" s="115"/>
      <c r="HGU6" s="115"/>
      <c r="HGV6" s="115"/>
      <c r="HGW6" s="115"/>
      <c r="HGX6" s="115"/>
      <c r="HGY6" s="115"/>
      <c r="HGZ6" s="115"/>
      <c r="HHA6" s="115"/>
      <c r="HHB6" s="115"/>
      <c r="HHC6" s="115"/>
      <c r="HHD6" s="115"/>
      <c r="HHE6" s="115"/>
      <c r="HHF6" s="115"/>
      <c r="HHG6" s="115"/>
      <c r="HHH6" s="115"/>
      <c r="HHI6" s="115"/>
      <c r="HHJ6" s="115"/>
      <c r="HHK6" s="115"/>
      <c r="HHL6" s="115"/>
      <c r="HHM6" s="115"/>
      <c r="HHN6" s="115"/>
      <c r="HHO6" s="115"/>
      <c r="HHP6" s="115"/>
      <c r="HHQ6" s="115"/>
      <c r="HHR6" s="115"/>
      <c r="HHS6" s="115"/>
      <c r="HHT6" s="115"/>
      <c r="HHU6" s="115"/>
      <c r="HHV6" s="115"/>
      <c r="HHW6" s="115"/>
      <c r="HHX6" s="115"/>
      <c r="HHY6" s="115"/>
      <c r="HHZ6" s="115"/>
      <c r="HIA6" s="115"/>
      <c r="HIB6" s="115"/>
      <c r="HIC6" s="115"/>
      <c r="HID6" s="115"/>
      <c r="HIE6" s="115"/>
      <c r="HIF6" s="115"/>
      <c r="HIG6" s="115"/>
      <c r="HIH6" s="115"/>
      <c r="HII6" s="115"/>
      <c r="HIJ6" s="115"/>
      <c r="HIK6" s="115"/>
      <c r="HIL6" s="115"/>
      <c r="HIM6" s="115"/>
      <c r="HIN6" s="115"/>
      <c r="HIO6" s="115"/>
      <c r="HIP6" s="115"/>
      <c r="HIQ6" s="115"/>
      <c r="HIR6" s="115"/>
      <c r="HIS6" s="115"/>
      <c r="HIT6" s="115"/>
      <c r="HIU6" s="115"/>
      <c r="HIV6" s="115"/>
      <c r="HIW6" s="115"/>
      <c r="HIX6" s="115"/>
      <c r="HIY6" s="115"/>
      <c r="HIZ6" s="115"/>
      <c r="HJA6" s="115"/>
      <c r="HJB6" s="115"/>
      <c r="HJC6" s="115"/>
      <c r="HJD6" s="115"/>
      <c r="HJE6" s="115"/>
      <c r="HJF6" s="115"/>
      <c r="HJG6" s="115"/>
      <c r="HJH6" s="115"/>
      <c r="HJI6" s="115"/>
      <c r="HJJ6" s="115"/>
      <c r="HJK6" s="115"/>
      <c r="HJL6" s="115"/>
      <c r="HJM6" s="115"/>
      <c r="HJN6" s="115"/>
      <c r="HJO6" s="115"/>
      <c r="HJP6" s="115"/>
      <c r="HJQ6" s="115"/>
      <c r="HJR6" s="115"/>
      <c r="HJS6" s="115"/>
      <c r="HJT6" s="115"/>
      <c r="HJU6" s="115"/>
      <c r="HJV6" s="115"/>
      <c r="HJW6" s="115"/>
      <c r="HJX6" s="115"/>
      <c r="HJY6" s="115"/>
      <c r="HJZ6" s="115"/>
      <c r="HKA6" s="115"/>
      <c r="HKB6" s="115"/>
      <c r="HKC6" s="115"/>
      <c r="HKD6" s="115"/>
      <c r="HKE6" s="115"/>
      <c r="HKF6" s="115"/>
      <c r="HKG6" s="115"/>
      <c r="HKH6" s="115"/>
      <c r="HKI6" s="115"/>
      <c r="HKJ6" s="115"/>
      <c r="HKK6" s="115"/>
      <c r="HKL6" s="115"/>
      <c r="HKM6" s="115"/>
      <c r="HKN6" s="115"/>
      <c r="HKO6" s="115"/>
      <c r="HKP6" s="115"/>
      <c r="HKQ6" s="115"/>
      <c r="HKR6" s="115"/>
      <c r="HKS6" s="115"/>
      <c r="HKT6" s="115"/>
      <c r="HKU6" s="115"/>
      <c r="HKV6" s="115"/>
      <c r="HKW6" s="115"/>
      <c r="HKX6" s="115"/>
      <c r="HKY6" s="115"/>
      <c r="HKZ6" s="115"/>
      <c r="HLA6" s="115"/>
      <c r="HLB6" s="115"/>
      <c r="HLC6" s="115"/>
      <c r="HLD6" s="115"/>
      <c r="HLE6" s="115"/>
      <c r="HLF6" s="115"/>
      <c r="HLG6" s="115"/>
      <c r="HLH6" s="115"/>
      <c r="HLI6" s="115"/>
      <c r="HLJ6" s="115"/>
      <c r="HLK6" s="115"/>
      <c r="HLL6" s="115"/>
      <c r="HLM6" s="115"/>
      <c r="HLN6" s="115"/>
      <c r="HLO6" s="115"/>
      <c r="HLP6" s="115"/>
      <c r="HLQ6" s="115"/>
      <c r="HLR6" s="115"/>
      <c r="HLS6" s="115"/>
      <c r="HLT6" s="115"/>
      <c r="HLU6" s="115"/>
      <c r="HLV6" s="115"/>
      <c r="HLW6" s="115"/>
      <c r="HLX6" s="115"/>
      <c r="HLY6" s="115"/>
      <c r="HLZ6" s="115"/>
      <c r="HMA6" s="115"/>
      <c r="HMB6" s="115"/>
      <c r="HMC6" s="115"/>
      <c r="HMD6" s="115"/>
      <c r="HME6" s="115"/>
      <c r="HMF6" s="115"/>
      <c r="HMG6" s="115"/>
      <c r="HMH6" s="115"/>
      <c r="HMI6" s="115"/>
      <c r="HMJ6" s="115"/>
      <c r="HMK6" s="115"/>
      <c r="HML6" s="115"/>
      <c r="HMM6" s="115"/>
      <c r="HMN6" s="115"/>
      <c r="HMO6" s="115"/>
      <c r="HMP6" s="115"/>
      <c r="HMQ6" s="115"/>
      <c r="HMR6" s="115"/>
      <c r="HMS6" s="115"/>
      <c r="HMT6" s="115"/>
      <c r="HMU6" s="115"/>
      <c r="HMV6" s="115"/>
      <c r="HMW6" s="115"/>
      <c r="HMX6" s="115"/>
      <c r="HMY6" s="115"/>
      <c r="HMZ6" s="115"/>
      <c r="HNA6" s="115"/>
      <c r="HNB6" s="115"/>
      <c r="HNC6" s="115"/>
      <c r="HND6" s="115"/>
      <c r="HNE6" s="115"/>
      <c r="HNF6" s="115"/>
      <c r="HNG6" s="115"/>
      <c r="HNH6" s="115"/>
      <c r="HNI6" s="115"/>
      <c r="HNJ6" s="115"/>
      <c r="HNK6" s="115"/>
      <c r="HNL6" s="115"/>
      <c r="HNM6" s="115"/>
      <c r="HNN6" s="115"/>
      <c r="HNO6" s="115"/>
      <c r="HNP6" s="115"/>
      <c r="HNQ6" s="115"/>
      <c r="HNR6" s="115"/>
      <c r="HNS6" s="115"/>
      <c r="HNT6" s="115"/>
      <c r="HNU6" s="115"/>
      <c r="HNV6" s="115"/>
      <c r="HNW6" s="115"/>
      <c r="HNX6" s="115"/>
      <c r="HNY6" s="115"/>
      <c r="HNZ6" s="115"/>
      <c r="HOA6" s="115"/>
      <c r="HOB6" s="115"/>
      <c r="HOC6" s="115"/>
      <c r="HOD6" s="115"/>
      <c r="HOE6" s="115"/>
      <c r="HOF6" s="115"/>
      <c r="HOG6" s="115"/>
      <c r="HOH6" s="115"/>
      <c r="HOI6" s="115"/>
      <c r="HOJ6" s="115"/>
      <c r="HOK6" s="115"/>
      <c r="HOL6" s="115"/>
      <c r="HOM6" s="115"/>
      <c r="HON6" s="115"/>
      <c r="HOO6" s="115"/>
      <c r="HOP6" s="115"/>
      <c r="HOQ6" s="115"/>
      <c r="HOR6" s="115"/>
      <c r="HOS6" s="115"/>
      <c r="HOT6" s="115"/>
      <c r="HOU6" s="115"/>
      <c r="HOV6" s="115"/>
      <c r="HOW6" s="115"/>
      <c r="HOX6" s="115"/>
      <c r="HOY6" s="115"/>
      <c r="HOZ6" s="115"/>
      <c r="HPA6" s="115"/>
      <c r="HPB6" s="115"/>
      <c r="HPC6" s="115"/>
      <c r="HPD6" s="115"/>
      <c r="HPE6" s="115"/>
      <c r="HPF6" s="115"/>
      <c r="HPG6" s="115"/>
      <c r="HPH6" s="115"/>
      <c r="HPI6" s="115"/>
      <c r="HPJ6" s="115"/>
      <c r="HPK6" s="115"/>
      <c r="HPL6" s="115"/>
      <c r="HPM6" s="115"/>
      <c r="HPN6" s="115"/>
      <c r="HPO6" s="115"/>
      <c r="HPP6" s="115"/>
      <c r="HPQ6" s="115"/>
      <c r="HPR6" s="115"/>
      <c r="HPS6" s="115"/>
      <c r="HPT6" s="115"/>
      <c r="HPU6" s="115"/>
      <c r="HPV6" s="115"/>
      <c r="HPW6" s="115"/>
      <c r="HPX6" s="115"/>
      <c r="HPY6" s="115"/>
      <c r="HPZ6" s="115"/>
      <c r="HQA6" s="115"/>
      <c r="HQB6" s="115"/>
      <c r="HQC6" s="115"/>
      <c r="HQD6" s="115"/>
      <c r="HQE6" s="115"/>
      <c r="HQF6" s="115"/>
      <c r="HQG6" s="115"/>
      <c r="HQH6" s="115"/>
      <c r="HQI6" s="115"/>
      <c r="HQJ6" s="115"/>
      <c r="HQK6" s="115"/>
      <c r="HQL6" s="115"/>
      <c r="HQM6" s="115"/>
      <c r="HQN6" s="115"/>
      <c r="HQO6" s="115"/>
      <c r="HQP6" s="115"/>
      <c r="HQQ6" s="115"/>
      <c r="HQR6" s="115"/>
      <c r="HQS6" s="115"/>
      <c r="HQT6" s="115"/>
      <c r="HQU6" s="115"/>
      <c r="HQV6" s="115"/>
      <c r="HQW6" s="115"/>
      <c r="HQX6" s="115"/>
      <c r="HQY6" s="115"/>
      <c r="HQZ6" s="115"/>
      <c r="HRA6" s="115"/>
      <c r="HRB6" s="115"/>
      <c r="HRC6" s="115"/>
      <c r="HRD6" s="115"/>
      <c r="HRE6" s="115"/>
      <c r="HRF6" s="115"/>
      <c r="HRG6" s="115"/>
      <c r="HRH6" s="115"/>
      <c r="HRI6" s="115"/>
      <c r="HRJ6" s="115"/>
      <c r="HRK6" s="115"/>
      <c r="HRL6" s="115"/>
      <c r="HRM6" s="115"/>
      <c r="HRN6" s="115"/>
      <c r="HRO6" s="115"/>
      <c r="HRP6" s="115"/>
      <c r="HRQ6" s="115"/>
      <c r="HRR6" s="115"/>
      <c r="HRS6" s="115"/>
      <c r="HRT6" s="115"/>
      <c r="HRU6" s="115"/>
      <c r="HRV6" s="115"/>
      <c r="HRW6" s="115"/>
      <c r="HRX6" s="115"/>
      <c r="HRY6" s="115"/>
      <c r="HRZ6" s="115"/>
      <c r="HSA6" s="115"/>
      <c r="HSB6" s="115"/>
      <c r="HSC6" s="115"/>
      <c r="HSD6" s="115"/>
      <c r="HSE6" s="115"/>
      <c r="HSF6" s="115"/>
      <c r="HSG6" s="115"/>
      <c r="HSH6" s="115"/>
      <c r="HSI6" s="115"/>
      <c r="HSJ6" s="115"/>
      <c r="HSK6" s="115"/>
      <c r="HSL6" s="115"/>
      <c r="HSM6" s="115"/>
      <c r="HSN6" s="115"/>
      <c r="HSO6" s="115"/>
      <c r="HSP6" s="115"/>
      <c r="HSQ6" s="115"/>
      <c r="HSR6" s="115"/>
      <c r="HSS6" s="115"/>
      <c r="HST6" s="115"/>
      <c r="HSU6" s="115"/>
      <c r="HSV6" s="115"/>
      <c r="HSW6" s="115"/>
      <c r="HSX6" s="115"/>
      <c r="HSY6" s="115"/>
      <c r="HSZ6" s="115"/>
      <c r="HTA6" s="115"/>
      <c r="HTB6" s="115"/>
      <c r="HTC6" s="115"/>
      <c r="HTD6" s="115"/>
      <c r="HTE6" s="115"/>
      <c r="HTF6" s="115"/>
      <c r="HTG6" s="115"/>
      <c r="HTH6" s="115"/>
      <c r="HTI6" s="115"/>
      <c r="HTJ6" s="115"/>
      <c r="HTK6" s="115"/>
      <c r="HTL6" s="115"/>
      <c r="HTM6" s="115"/>
      <c r="HTN6" s="115"/>
      <c r="HTO6" s="115"/>
      <c r="HTP6" s="115"/>
      <c r="HTQ6" s="115"/>
      <c r="HTR6" s="115"/>
      <c r="HTS6" s="115"/>
      <c r="HTT6" s="115"/>
      <c r="HTU6" s="115"/>
      <c r="HTV6" s="115"/>
      <c r="HTW6" s="115"/>
      <c r="HTX6" s="115"/>
      <c r="HTY6" s="115"/>
      <c r="HTZ6" s="115"/>
      <c r="HUA6" s="115"/>
      <c r="HUB6" s="115"/>
      <c r="HUC6" s="115"/>
      <c r="HUD6" s="115"/>
      <c r="HUE6" s="115"/>
      <c r="HUF6" s="115"/>
      <c r="HUG6" s="115"/>
      <c r="HUH6" s="115"/>
      <c r="HUI6" s="115"/>
      <c r="HUJ6" s="115"/>
      <c r="HUK6" s="115"/>
      <c r="HUL6" s="115"/>
      <c r="HUM6" s="115"/>
      <c r="HUN6" s="115"/>
      <c r="HUO6" s="115"/>
      <c r="HUP6" s="115"/>
      <c r="HUQ6" s="115"/>
      <c r="HUR6" s="115"/>
      <c r="HUS6" s="115"/>
      <c r="HUT6" s="115"/>
      <c r="HUU6" s="115"/>
      <c r="HUV6" s="115"/>
      <c r="HUW6" s="115"/>
      <c r="HUX6" s="115"/>
      <c r="HUY6" s="115"/>
      <c r="HUZ6" s="115"/>
      <c r="HVA6" s="115"/>
      <c r="HVB6" s="115"/>
      <c r="HVC6" s="115"/>
      <c r="HVD6" s="115"/>
      <c r="HVE6" s="115"/>
      <c r="HVF6" s="115"/>
      <c r="HVG6" s="115"/>
      <c r="HVH6" s="115"/>
      <c r="HVI6" s="115"/>
      <c r="HVJ6" s="115"/>
      <c r="HVK6" s="115"/>
      <c r="HVL6" s="115"/>
      <c r="HVM6" s="115"/>
      <c r="HVN6" s="115"/>
      <c r="HVO6" s="115"/>
      <c r="HVP6" s="115"/>
      <c r="HVQ6" s="115"/>
      <c r="HVR6" s="115"/>
      <c r="HVS6" s="115"/>
      <c r="HVT6" s="115"/>
      <c r="HVU6" s="115"/>
      <c r="HVV6" s="115"/>
      <c r="HVW6" s="115"/>
      <c r="HVX6" s="115"/>
      <c r="HVY6" s="115"/>
      <c r="HVZ6" s="115"/>
      <c r="HWA6" s="115"/>
      <c r="HWB6" s="115"/>
      <c r="HWC6" s="115"/>
      <c r="HWD6" s="115"/>
      <c r="HWE6" s="115"/>
      <c r="HWF6" s="115"/>
      <c r="HWG6" s="115"/>
      <c r="HWH6" s="115"/>
      <c r="HWI6" s="115"/>
      <c r="HWJ6" s="115"/>
      <c r="HWK6" s="115"/>
      <c r="HWL6" s="115"/>
      <c r="HWM6" s="115"/>
      <c r="HWN6" s="115"/>
      <c r="HWO6" s="115"/>
      <c r="HWP6" s="115"/>
      <c r="HWQ6" s="115"/>
      <c r="HWR6" s="115"/>
      <c r="HWS6" s="115"/>
      <c r="HWT6" s="115"/>
      <c r="HWU6" s="115"/>
      <c r="HWV6" s="115"/>
      <c r="HWW6" s="115"/>
      <c r="HWX6" s="115"/>
      <c r="HWY6" s="115"/>
      <c r="HWZ6" s="115"/>
      <c r="HXA6" s="115"/>
      <c r="HXB6" s="115"/>
      <c r="HXC6" s="115"/>
      <c r="HXD6" s="115"/>
      <c r="HXE6" s="115"/>
      <c r="HXF6" s="115"/>
      <c r="HXG6" s="115"/>
      <c r="HXH6" s="115"/>
      <c r="HXI6" s="115"/>
      <c r="HXJ6" s="115"/>
      <c r="HXK6" s="115"/>
      <c r="HXL6" s="115"/>
      <c r="HXM6" s="115"/>
      <c r="HXN6" s="115"/>
      <c r="HXO6" s="115"/>
      <c r="HXP6" s="115"/>
      <c r="HXQ6" s="115"/>
      <c r="HXR6" s="115"/>
      <c r="HXS6" s="115"/>
      <c r="HXT6" s="115"/>
      <c r="HXU6" s="115"/>
      <c r="HXV6" s="115"/>
      <c r="HXW6" s="115"/>
      <c r="HXX6" s="115"/>
      <c r="HXY6" s="115"/>
      <c r="HXZ6" s="115"/>
      <c r="HYA6" s="115"/>
      <c r="HYB6" s="115"/>
      <c r="HYC6" s="115"/>
      <c r="HYD6" s="115"/>
      <c r="HYE6" s="115"/>
      <c r="HYF6" s="115"/>
      <c r="HYG6" s="115"/>
      <c r="HYH6" s="115"/>
      <c r="HYI6" s="115"/>
      <c r="HYJ6" s="115"/>
      <c r="HYK6" s="115"/>
      <c r="HYL6" s="115"/>
      <c r="HYM6" s="115"/>
      <c r="HYN6" s="115"/>
      <c r="HYO6" s="115"/>
      <c r="HYP6" s="115"/>
      <c r="HYQ6" s="115"/>
      <c r="HYR6" s="115"/>
      <c r="HYS6" s="115"/>
      <c r="HYT6" s="115"/>
      <c r="HYU6" s="115"/>
      <c r="HYV6" s="115"/>
      <c r="HYW6" s="115"/>
      <c r="HYX6" s="115"/>
      <c r="HYY6" s="115"/>
      <c r="HYZ6" s="115"/>
      <c r="HZA6" s="115"/>
      <c r="HZB6" s="115"/>
      <c r="HZC6" s="115"/>
      <c r="HZD6" s="115"/>
      <c r="HZE6" s="115"/>
      <c r="HZF6" s="115"/>
      <c r="HZG6" s="115"/>
      <c r="HZH6" s="115"/>
      <c r="HZI6" s="115"/>
      <c r="HZJ6" s="115"/>
      <c r="HZK6" s="115"/>
      <c r="HZL6" s="115"/>
      <c r="HZM6" s="115"/>
      <c r="HZN6" s="115"/>
      <c r="HZO6" s="115"/>
      <c r="HZP6" s="115"/>
      <c r="HZQ6" s="115"/>
      <c r="HZR6" s="115"/>
      <c r="HZS6" s="115"/>
      <c r="HZT6" s="115"/>
      <c r="HZU6" s="115"/>
      <c r="HZV6" s="115"/>
      <c r="HZW6" s="115"/>
      <c r="HZX6" s="115"/>
      <c r="HZY6" s="115"/>
      <c r="HZZ6" s="115"/>
      <c r="IAA6" s="115"/>
      <c r="IAB6" s="115"/>
      <c r="IAC6" s="115"/>
      <c r="IAD6" s="115"/>
      <c r="IAE6" s="115"/>
      <c r="IAF6" s="115"/>
      <c r="IAG6" s="115"/>
      <c r="IAH6" s="115"/>
      <c r="IAI6" s="115"/>
      <c r="IAJ6" s="115"/>
      <c r="IAK6" s="115"/>
      <c r="IAL6" s="115"/>
      <c r="IAM6" s="115"/>
      <c r="IAN6" s="115"/>
      <c r="IAO6" s="115"/>
      <c r="IAP6" s="115"/>
      <c r="IAQ6" s="115"/>
      <c r="IAR6" s="115"/>
      <c r="IAS6" s="115"/>
      <c r="IAT6" s="115"/>
      <c r="IAU6" s="115"/>
      <c r="IAV6" s="115"/>
      <c r="IAW6" s="115"/>
      <c r="IAX6" s="115"/>
      <c r="IAY6" s="115"/>
      <c r="IAZ6" s="115"/>
      <c r="IBA6" s="115"/>
      <c r="IBB6" s="115"/>
      <c r="IBC6" s="115"/>
      <c r="IBD6" s="115"/>
      <c r="IBE6" s="115"/>
      <c r="IBF6" s="115"/>
      <c r="IBG6" s="115"/>
      <c r="IBH6" s="115"/>
      <c r="IBI6" s="115"/>
      <c r="IBJ6" s="115"/>
      <c r="IBK6" s="115"/>
      <c r="IBL6" s="115"/>
      <c r="IBM6" s="115"/>
      <c r="IBN6" s="115"/>
      <c r="IBO6" s="115"/>
      <c r="IBP6" s="115"/>
      <c r="IBQ6" s="115"/>
      <c r="IBR6" s="115"/>
      <c r="IBS6" s="115"/>
      <c r="IBT6" s="115"/>
      <c r="IBU6" s="115"/>
      <c r="IBV6" s="115"/>
      <c r="IBW6" s="115"/>
      <c r="IBX6" s="115"/>
      <c r="IBY6" s="115"/>
      <c r="IBZ6" s="115"/>
      <c r="ICA6" s="115"/>
      <c r="ICB6" s="115"/>
      <c r="ICC6" s="115"/>
      <c r="ICD6" s="115"/>
      <c r="ICE6" s="115"/>
      <c r="ICF6" s="115"/>
      <c r="ICG6" s="115"/>
      <c r="ICH6" s="115"/>
      <c r="ICI6" s="115"/>
      <c r="ICJ6" s="115"/>
      <c r="ICK6" s="115"/>
      <c r="ICL6" s="115"/>
      <c r="ICM6" s="115"/>
      <c r="ICN6" s="115"/>
      <c r="ICO6" s="115"/>
      <c r="ICP6" s="115"/>
      <c r="ICQ6" s="115"/>
      <c r="ICR6" s="115"/>
      <c r="ICS6" s="115"/>
      <c r="ICT6" s="115"/>
      <c r="ICU6" s="115"/>
      <c r="ICV6" s="115"/>
      <c r="ICW6" s="115"/>
      <c r="ICX6" s="115"/>
      <c r="ICY6" s="115"/>
      <c r="ICZ6" s="115"/>
      <c r="IDA6" s="115"/>
      <c r="IDB6" s="115"/>
      <c r="IDC6" s="115"/>
      <c r="IDD6" s="115"/>
      <c r="IDE6" s="115"/>
      <c r="IDF6" s="115"/>
      <c r="IDG6" s="115"/>
      <c r="IDH6" s="115"/>
      <c r="IDI6" s="115"/>
      <c r="IDJ6" s="115"/>
      <c r="IDK6" s="115"/>
      <c r="IDL6" s="115"/>
      <c r="IDM6" s="115"/>
      <c r="IDN6" s="115"/>
      <c r="IDO6" s="115"/>
      <c r="IDP6" s="115"/>
      <c r="IDQ6" s="115"/>
      <c r="IDR6" s="115"/>
      <c r="IDS6" s="115"/>
      <c r="IDT6" s="115"/>
      <c r="IDU6" s="115"/>
      <c r="IDV6" s="115"/>
      <c r="IDW6" s="115"/>
      <c r="IDX6" s="115"/>
      <c r="IDY6" s="115"/>
      <c r="IDZ6" s="115"/>
      <c r="IEA6" s="115"/>
      <c r="IEB6" s="115"/>
      <c r="IEC6" s="115"/>
      <c r="IED6" s="115"/>
      <c r="IEE6" s="115"/>
      <c r="IEF6" s="115"/>
      <c r="IEG6" s="115"/>
      <c r="IEH6" s="115"/>
      <c r="IEI6" s="115"/>
      <c r="IEJ6" s="115"/>
      <c r="IEK6" s="115"/>
      <c r="IEL6" s="115"/>
      <c r="IEM6" s="115"/>
      <c r="IEN6" s="115"/>
      <c r="IEO6" s="115"/>
      <c r="IEP6" s="115"/>
      <c r="IEQ6" s="115"/>
      <c r="IER6" s="115"/>
      <c r="IES6" s="115"/>
      <c r="IET6" s="115"/>
      <c r="IEU6" s="115"/>
      <c r="IEV6" s="115"/>
      <c r="IEW6" s="115"/>
      <c r="IEX6" s="115"/>
      <c r="IEY6" s="115"/>
      <c r="IEZ6" s="115"/>
      <c r="IFA6" s="115"/>
      <c r="IFB6" s="115"/>
      <c r="IFC6" s="115"/>
      <c r="IFD6" s="115"/>
      <c r="IFE6" s="115"/>
      <c r="IFF6" s="115"/>
      <c r="IFG6" s="115"/>
      <c r="IFH6" s="115"/>
      <c r="IFI6" s="115"/>
      <c r="IFJ6" s="115"/>
      <c r="IFK6" s="115"/>
      <c r="IFL6" s="115"/>
      <c r="IFM6" s="115"/>
      <c r="IFN6" s="115"/>
      <c r="IFO6" s="115"/>
      <c r="IFP6" s="115"/>
      <c r="IFQ6" s="115"/>
      <c r="IFR6" s="115"/>
      <c r="IFS6" s="115"/>
      <c r="IFT6" s="115"/>
      <c r="IFU6" s="115"/>
      <c r="IFV6" s="115"/>
      <c r="IFW6" s="115"/>
      <c r="IFX6" s="115"/>
      <c r="IFY6" s="115"/>
      <c r="IFZ6" s="115"/>
      <c r="IGA6" s="115"/>
      <c r="IGB6" s="115"/>
      <c r="IGC6" s="115"/>
      <c r="IGD6" s="115"/>
      <c r="IGE6" s="115"/>
      <c r="IGF6" s="115"/>
      <c r="IGG6" s="115"/>
      <c r="IGH6" s="115"/>
      <c r="IGI6" s="115"/>
      <c r="IGJ6" s="115"/>
      <c r="IGK6" s="115"/>
      <c r="IGL6" s="115"/>
      <c r="IGM6" s="115"/>
      <c r="IGN6" s="115"/>
      <c r="IGO6" s="115"/>
      <c r="IGP6" s="115"/>
      <c r="IGQ6" s="115"/>
      <c r="IGR6" s="115"/>
      <c r="IGS6" s="115"/>
      <c r="IGT6" s="115"/>
      <c r="IGU6" s="115"/>
      <c r="IGV6" s="115"/>
      <c r="IGW6" s="115"/>
      <c r="IGX6" s="115"/>
      <c r="IGY6" s="115"/>
      <c r="IGZ6" s="115"/>
      <c r="IHA6" s="115"/>
      <c r="IHB6" s="115"/>
      <c r="IHC6" s="115"/>
      <c r="IHD6" s="115"/>
      <c r="IHE6" s="115"/>
      <c r="IHF6" s="115"/>
      <c r="IHG6" s="115"/>
      <c r="IHH6" s="115"/>
      <c r="IHI6" s="115"/>
      <c r="IHJ6" s="115"/>
      <c r="IHK6" s="115"/>
      <c r="IHL6" s="115"/>
      <c r="IHM6" s="115"/>
      <c r="IHN6" s="115"/>
      <c r="IHO6" s="115"/>
      <c r="IHP6" s="115"/>
      <c r="IHQ6" s="115"/>
      <c r="IHR6" s="115"/>
      <c r="IHS6" s="115"/>
      <c r="IHT6" s="115"/>
      <c r="IHU6" s="115"/>
      <c r="IHV6" s="115"/>
      <c r="IHW6" s="115"/>
      <c r="IHX6" s="115"/>
      <c r="IHY6" s="115"/>
      <c r="IHZ6" s="115"/>
      <c r="IIA6" s="115"/>
      <c r="IIB6" s="115"/>
      <c r="IIC6" s="115"/>
      <c r="IID6" s="115"/>
      <c r="IIE6" s="115"/>
      <c r="IIF6" s="115"/>
      <c r="IIG6" s="115"/>
      <c r="IIH6" s="115"/>
      <c r="III6" s="115"/>
      <c r="IIJ6" s="115"/>
      <c r="IIK6" s="115"/>
      <c r="IIL6" s="115"/>
      <c r="IIM6" s="115"/>
      <c r="IIN6" s="115"/>
      <c r="IIO6" s="115"/>
      <c r="IIP6" s="115"/>
      <c r="IIQ6" s="115"/>
      <c r="IIR6" s="115"/>
      <c r="IIS6" s="115"/>
      <c r="IIT6" s="115"/>
      <c r="IIU6" s="115"/>
      <c r="IIV6" s="115"/>
      <c r="IIW6" s="115"/>
      <c r="IIX6" s="115"/>
      <c r="IIY6" s="115"/>
      <c r="IIZ6" s="115"/>
      <c r="IJA6" s="115"/>
      <c r="IJB6" s="115"/>
      <c r="IJC6" s="115"/>
      <c r="IJD6" s="115"/>
      <c r="IJE6" s="115"/>
      <c r="IJF6" s="115"/>
      <c r="IJG6" s="115"/>
      <c r="IJH6" s="115"/>
      <c r="IJI6" s="115"/>
      <c r="IJJ6" s="115"/>
      <c r="IJK6" s="115"/>
      <c r="IJL6" s="115"/>
      <c r="IJM6" s="115"/>
      <c r="IJN6" s="115"/>
      <c r="IJO6" s="115"/>
      <c r="IJP6" s="115"/>
      <c r="IJQ6" s="115"/>
      <c r="IJR6" s="115"/>
      <c r="IJS6" s="115"/>
      <c r="IJT6" s="115"/>
      <c r="IJU6" s="115"/>
      <c r="IJV6" s="115"/>
      <c r="IJW6" s="115"/>
      <c r="IJX6" s="115"/>
      <c r="IJY6" s="115"/>
      <c r="IJZ6" s="115"/>
      <c r="IKA6" s="115"/>
      <c r="IKB6" s="115"/>
      <c r="IKC6" s="115"/>
      <c r="IKD6" s="115"/>
      <c r="IKE6" s="115"/>
      <c r="IKF6" s="115"/>
      <c r="IKG6" s="115"/>
      <c r="IKH6" s="115"/>
      <c r="IKI6" s="115"/>
      <c r="IKJ6" s="115"/>
      <c r="IKK6" s="115"/>
      <c r="IKL6" s="115"/>
      <c r="IKM6" s="115"/>
      <c r="IKN6" s="115"/>
      <c r="IKO6" s="115"/>
      <c r="IKP6" s="115"/>
      <c r="IKQ6" s="115"/>
      <c r="IKR6" s="115"/>
      <c r="IKS6" s="115"/>
      <c r="IKT6" s="115"/>
      <c r="IKU6" s="115"/>
      <c r="IKV6" s="115"/>
      <c r="IKW6" s="115"/>
      <c r="IKX6" s="115"/>
      <c r="IKY6" s="115"/>
      <c r="IKZ6" s="115"/>
      <c r="ILA6" s="115"/>
      <c r="ILB6" s="115"/>
      <c r="ILC6" s="115"/>
      <c r="ILD6" s="115"/>
      <c r="ILE6" s="115"/>
      <c r="ILF6" s="115"/>
      <c r="ILG6" s="115"/>
      <c r="ILH6" s="115"/>
      <c r="ILI6" s="115"/>
      <c r="ILJ6" s="115"/>
      <c r="ILK6" s="115"/>
      <c r="ILL6" s="115"/>
      <c r="ILM6" s="115"/>
      <c r="ILN6" s="115"/>
      <c r="ILO6" s="115"/>
      <c r="ILP6" s="115"/>
      <c r="ILQ6" s="115"/>
      <c r="ILR6" s="115"/>
      <c r="ILS6" s="115"/>
      <c r="ILT6" s="115"/>
      <c r="ILU6" s="115"/>
      <c r="ILV6" s="115"/>
      <c r="ILW6" s="115"/>
      <c r="ILX6" s="115"/>
      <c r="ILY6" s="115"/>
      <c r="ILZ6" s="115"/>
      <c r="IMA6" s="115"/>
      <c r="IMB6" s="115"/>
      <c r="IMC6" s="115"/>
      <c r="IMD6" s="115"/>
      <c r="IME6" s="115"/>
      <c r="IMF6" s="115"/>
      <c r="IMG6" s="115"/>
      <c r="IMH6" s="115"/>
      <c r="IMI6" s="115"/>
      <c r="IMJ6" s="115"/>
      <c r="IMK6" s="115"/>
      <c r="IML6" s="115"/>
      <c r="IMM6" s="115"/>
      <c r="IMN6" s="115"/>
      <c r="IMO6" s="115"/>
      <c r="IMP6" s="115"/>
      <c r="IMQ6" s="115"/>
      <c r="IMR6" s="115"/>
      <c r="IMS6" s="115"/>
      <c r="IMT6" s="115"/>
      <c r="IMU6" s="115"/>
      <c r="IMV6" s="115"/>
      <c r="IMW6" s="115"/>
      <c r="IMX6" s="115"/>
      <c r="IMY6" s="115"/>
      <c r="IMZ6" s="115"/>
      <c r="INA6" s="115"/>
      <c r="INB6" s="115"/>
      <c r="INC6" s="115"/>
      <c r="IND6" s="115"/>
      <c r="INE6" s="115"/>
      <c r="INF6" s="115"/>
      <c r="ING6" s="115"/>
      <c r="INH6" s="115"/>
      <c r="INI6" s="115"/>
      <c r="INJ6" s="115"/>
      <c r="INK6" s="115"/>
      <c r="INL6" s="115"/>
      <c r="INM6" s="115"/>
      <c r="INN6" s="115"/>
      <c r="INO6" s="115"/>
      <c r="INP6" s="115"/>
      <c r="INQ6" s="115"/>
      <c r="INR6" s="115"/>
      <c r="INS6" s="115"/>
      <c r="INT6" s="115"/>
      <c r="INU6" s="115"/>
      <c r="INV6" s="115"/>
      <c r="INW6" s="115"/>
      <c r="INX6" s="115"/>
      <c r="INY6" s="115"/>
      <c r="INZ6" s="115"/>
      <c r="IOA6" s="115"/>
      <c r="IOB6" s="115"/>
      <c r="IOC6" s="115"/>
      <c r="IOD6" s="115"/>
      <c r="IOE6" s="115"/>
      <c r="IOF6" s="115"/>
      <c r="IOG6" s="115"/>
      <c r="IOH6" s="115"/>
      <c r="IOI6" s="115"/>
      <c r="IOJ6" s="115"/>
      <c r="IOK6" s="115"/>
      <c r="IOL6" s="115"/>
      <c r="IOM6" s="115"/>
      <c r="ION6" s="115"/>
      <c r="IOO6" s="115"/>
      <c r="IOP6" s="115"/>
      <c r="IOQ6" s="115"/>
      <c r="IOR6" s="115"/>
      <c r="IOS6" s="115"/>
      <c r="IOT6" s="115"/>
      <c r="IOU6" s="115"/>
      <c r="IOV6" s="115"/>
      <c r="IOW6" s="115"/>
      <c r="IOX6" s="115"/>
      <c r="IOY6" s="115"/>
      <c r="IOZ6" s="115"/>
      <c r="IPA6" s="115"/>
      <c r="IPB6" s="115"/>
      <c r="IPC6" s="115"/>
      <c r="IPD6" s="115"/>
      <c r="IPE6" s="115"/>
      <c r="IPF6" s="115"/>
      <c r="IPG6" s="115"/>
      <c r="IPH6" s="115"/>
      <c r="IPI6" s="115"/>
      <c r="IPJ6" s="115"/>
      <c r="IPK6" s="115"/>
      <c r="IPL6" s="115"/>
      <c r="IPM6" s="115"/>
      <c r="IPN6" s="115"/>
      <c r="IPO6" s="115"/>
      <c r="IPP6" s="115"/>
      <c r="IPQ6" s="115"/>
      <c r="IPR6" s="115"/>
      <c r="IPS6" s="115"/>
      <c r="IPT6" s="115"/>
      <c r="IPU6" s="115"/>
      <c r="IPV6" s="115"/>
      <c r="IPW6" s="115"/>
      <c r="IPX6" s="115"/>
      <c r="IPY6" s="115"/>
      <c r="IPZ6" s="115"/>
      <c r="IQA6" s="115"/>
      <c r="IQB6" s="115"/>
      <c r="IQC6" s="115"/>
      <c r="IQD6" s="115"/>
      <c r="IQE6" s="115"/>
      <c r="IQF6" s="115"/>
      <c r="IQG6" s="115"/>
      <c r="IQH6" s="115"/>
      <c r="IQI6" s="115"/>
      <c r="IQJ6" s="115"/>
      <c r="IQK6" s="115"/>
      <c r="IQL6" s="115"/>
      <c r="IQM6" s="115"/>
      <c r="IQN6" s="115"/>
      <c r="IQO6" s="115"/>
      <c r="IQP6" s="115"/>
      <c r="IQQ6" s="115"/>
      <c r="IQR6" s="115"/>
      <c r="IQS6" s="115"/>
      <c r="IQT6" s="115"/>
      <c r="IQU6" s="115"/>
      <c r="IQV6" s="115"/>
      <c r="IQW6" s="115"/>
      <c r="IQX6" s="115"/>
      <c r="IQY6" s="115"/>
      <c r="IQZ6" s="115"/>
      <c r="IRA6" s="115"/>
      <c r="IRB6" s="115"/>
      <c r="IRC6" s="115"/>
      <c r="IRD6" s="115"/>
      <c r="IRE6" s="115"/>
      <c r="IRF6" s="115"/>
      <c r="IRG6" s="115"/>
      <c r="IRH6" s="115"/>
      <c r="IRI6" s="115"/>
      <c r="IRJ6" s="115"/>
      <c r="IRK6" s="115"/>
      <c r="IRL6" s="115"/>
      <c r="IRM6" s="115"/>
      <c r="IRN6" s="115"/>
      <c r="IRO6" s="115"/>
      <c r="IRP6" s="115"/>
      <c r="IRQ6" s="115"/>
      <c r="IRR6" s="115"/>
      <c r="IRS6" s="115"/>
      <c r="IRT6" s="115"/>
      <c r="IRU6" s="115"/>
      <c r="IRV6" s="115"/>
      <c r="IRW6" s="115"/>
      <c r="IRX6" s="115"/>
      <c r="IRY6" s="115"/>
      <c r="IRZ6" s="115"/>
      <c r="ISA6" s="115"/>
      <c r="ISB6" s="115"/>
      <c r="ISC6" s="115"/>
      <c r="ISD6" s="115"/>
      <c r="ISE6" s="115"/>
      <c r="ISF6" s="115"/>
      <c r="ISG6" s="115"/>
      <c r="ISH6" s="115"/>
      <c r="ISI6" s="115"/>
      <c r="ISJ6" s="115"/>
      <c r="ISK6" s="115"/>
      <c r="ISL6" s="115"/>
      <c r="ISM6" s="115"/>
      <c r="ISN6" s="115"/>
      <c r="ISO6" s="115"/>
      <c r="ISP6" s="115"/>
      <c r="ISQ6" s="115"/>
      <c r="ISR6" s="115"/>
      <c r="ISS6" s="115"/>
      <c r="IST6" s="115"/>
      <c r="ISU6" s="115"/>
      <c r="ISV6" s="115"/>
      <c r="ISW6" s="115"/>
      <c r="ISX6" s="115"/>
      <c r="ISY6" s="115"/>
      <c r="ISZ6" s="115"/>
      <c r="ITA6" s="115"/>
      <c r="ITB6" s="115"/>
      <c r="ITC6" s="115"/>
      <c r="ITD6" s="115"/>
      <c r="ITE6" s="115"/>
      <c r="ITF6" s="115"/>
      <c r="ITG6" s="115"/>
      <c r="ITH6" s="115"/>
      <c r="ITI6" s="115"/>
      <c r="ITJ6" s="115"/>
      <c r="ITK6" s="115"/>
      <c r="ITL6" s="115"/>
      <c r="ITM6" s="115"/>
      <c r="ITN6" s="115"/>
      <c r="ITO6" s="115"/>
      <c r="ITP6" s="115"/>
      <c r="ITQ6" s="115"/>
      <c r="ITR6" s="115"/>
      <c r="ITS6" s="115"/>
      <c r="ITT6" s="115"/>
      <c r="ITU6" s="115"/>
      <c r="ITV6" s="115"/>
      <c r="ITW6" s="115"/>
      <c r="ITX6" s="115"/>
      <c r="ITY6" s="115"/>
      <c r="ITZ6" s="115"/>
      <c r="IUA6" s="115"/>
      <c r="IUB6" s="115"/>
      <c r="IUC6" s="115"/>
      <c r="IUD6" s="115"/>
      <c r="IUE6" s="115"/>
      <c r="IUF6" s="115"/>
      <c r="IUG6" s="115"/>
      <c r="IUH6" s="115"/>
      <c r="IUI6" s="115"/>
      <c r="IUJ6" s="115"/>
      <c r="IUK6" s="115"/>
      <c r="IUL6" s="115"/>
      <c r="IUM6" s="115"/>
      <c r="IUN6" s="115"/>
      <c r="IUO6" s="115"/>
      <c r="IUP6" s="115"/>
      <c r="IUQ6" s="115"/>
      <c r="IUR6" s="115"/>
      <c r="IUS6" s="115"/>
      <c r="IUT6" s="115"/>
      <c r="IUU6" s="115"/>
      <c r="IUV6" s="115"/>
      <c r="IUW6" s="115"/>
      <c r="IUX6" s="115"/>
      <c r="IUY6" s="115"/>
      <c r="IUZ6" s="115"/>
      <c r="IVA6" s="115"/>
      <c r="IVB6" s="115"/>
      <c r="IVC6" s="115"/>
      <c r="IVD6" s="115"/>
      <c r="IVE6" s="115"/>
      <c r="IVF6" s="115"/>
      <c r="IVG6" s="115"/>
      <c r="IVH6" s="115"/>
      <c r="IVI6" s="115"/>
      <c r="IVJ6" s="115"/>
      <c r="IVK6" s="115"/>
      <c r="IVL6" s="115"/>
      <c r="IVM6" s="115"/>
      <c r="IVN6" s="115"/>
      <c r="IVO6" s="115"/>
      <c r="IVP6" s="115"/>
      <c r="IVQ6" s="115"/>
      <c r="IVR6" s="115"/>
      <c r="IVS6" s="115"/>
      <c r="IVT6" s="115"/>
      <c r="IVU6" s="115"/>
      <c r="IVV6" s="115"/>
      <c r="IVW6" s="115"/>
      <c r="IVX6" s="115"/>
      <c r="IVY6" s="115"/>
      <c r="IVZ6" s="115"/>
      <c r="IWA6" s="115"/>
      <c r="IWB6" s="115"/>
      <c r="IWC6" s="115"/>
      <c r="IWD6" s="115"/>
      <c r="IWE6" s="115"/>
      <c r="IWF6" s="115"/>
      <c r="IWG6" s="115"/>
      <c r="IWH6" s="115"/>
      <c r="IWI6" s="115"/>
      <c r="IWJ6" s="115"/>
      <c r="IWK6" s="115"/>
      <c r="IWL6" s="115"/>
      <c r="IWM6" s="115"/>
      <c r="IWN6" s="115"/>
      <c r="IWO6" s="115"/>
      <c r="IWP6" s="115"/>
      <c r="IWQ6" s="115"/>
      <c r="IWR6" s="115"/>
      <c r="IWS6" s="115"/>
      <c r="IWT6" s="115"/>
      <c r="IWU6" s="115"/>
      <c r="IWV6" s="115"/>
      <c r="IWW6" s="115"/>
      <c r="IWX6" s="115"/>
      <c r="IWY6" s="115"/>
      <c r="IWZ6" s="115"/>
      <c r="IXA6" s="115"/>
      <c r="IXB6" s="115"/>
      <c r="IXC6" s="115"/>
      <c r="IXD6" s="115"/>
      <c r="IXE6" s="115"/>
      <c r="IXF6" s="115"/>
      <c r="IXG6" s="115"/>
      <c r="IXH6" s="115"/>
      <c r="IXI6" s="115"/>
      <c r="IXJ6" s="115"/>
      <c r="IXK6" s="115"/>
      <c r="IXL6" s="115"/>
      <c r="IXM6" s="115"/>
      <c r="IXN6" s="115"/>
      <c r="IXO6" s="115"/>
      <c r="IXP6" s="115"/>
      <c r="IXQ6" s="115"/>
      <c r="IXR6" s="115"/>
      <c r="IXS6" s="115"/>
      <c r="IXT6" s="115"/>
      <c r="IXU6" s="115"/>
      <c r="IXV6" s="115"/>
      <c r="IXW6" s="115"/>
      <c r="IXX6" s="115"/>
      <c r="IXY6" s="115"/>
      <c r="IXZ6" s="115"/>
      <c r="IYA6" s="115"/>
      <c r="IYB6" s="115"/>
      <c r="IYC6" s="115"/>
      <c r="IYD6" s="115"/>
      <c r="IYE6" s="115"/>
      <c r="IYF6" s="115"/>
      <c r="IYG6" s="115"/>
      <c r="IYH6" s="115"/>
      <c r="IYI6" s="115"/>
      <c r="IYJ6" s="115"/>
      <c r="IYK6" s="115"/>
      <c r="IYL6" s="115"/>
      <c r="IYM6" s="115"/>
      <c r="IYN6" s="115"/>
      <c r="IYO6" s="115"/>
      <c r="IYP6" s="115"/>
      <c r="IYQ6" s="115"/>
      <c r="IYR6" s="115"/>
      <c r="IYS6" s="115"/>
      <c r="IYT6" s="115"/>
      <c r="IYU6" s="115"/>
      <c r="IYV6" s="115"/>
      <c r="IYW6" s="115"/>
      <c r="IYX6" s="115"/>
      <c r="IYY6" s="115"/>
      <c r="IYZ6" s="115"/>
      <c r="IZA6" s="115"/>
      <c r="IZB6" s="115"/>
      <c r="IZC6" s="115"/>
      <c r="IZD6" s="115"/>
      <c r="IZE6" s="115"/>
      <c r="IZF6" s="115"/>
      <c r="IZG6" s="115"/>
      <c r="IZH6" s="115"/>
      <c r="IZI6" s="115"/>
      <c r="IZJ6" s="115"/>
      <c r="IZK6" s="115"/>
      <c r="IZL6" s="115"/>
      <c r="IZM6" s="115"/>
      <c r="IZN6" s="115"/>
      <c r="IZO6" s="115"/>
      <c r="IZP6" s="115"/>
      <c r="IZQ6" s="115"/>
      <c r="IZR6" s="115"/>
      <c r="IZS6" s="115"/>
      <c r="IZT6" s="115"/>
      <c r="IZU6" s="115"/>
      <c r="IZV6" s="115"/>
      <c r="IZW6" s="115"/>
      <c r="IZX6" s="115"/>
      <c r="IZY6" s="115"/>
      <c r="IZZ6" s="115"/>
      <c r="JAA6" s="115"/>
      <c r="JAB6" s="115"/>
      <c r="JAC6" s="115"/>
      <c r="JAD6" s="115"/>
      <c r="JAE6" s="115"/>
      <c r="JAF6" s="115"/>
      <c r="JAG6" s="115"/>
      <c r="JAH6" s="115"/>
      <c r="JAI6" s="115"/>
      <c r="JAJ6" s="115"/>
      <c r="JAK6" s="115"/>
      <c r="JAL6" s="115"/>
      <c r="JAM6" s="115"/>
      <c r="JAN6" s="115"/>
      <c r="JAO6" s="115"/>
      <c r="JAP6" s="115"/>
      <c r="JAQ6" s="115"/>
      <c r="JAR6" s="115"/>
      <c r="JAS6" s="115"/>
      <c r="JAT6" s="115"/>
      <c r="JAU6" s="115"/>
      <c r="JAV6" s="115"/>
      <c r="JAW6" s="115"/>
      <c r="JAX6" s="115"/>
      <c r="JAY6" s="115"/>
      <c r="JAZ6" s="115"/>
      <c r="JBA6" s="115"/>
      <c r="JBB6" s="115"/>
      <c r="JBC6" s="115"/>
      <c r="JBD6" s="115"/>
      <c r="JBE6" s="115"/>
      <c r="JBF6" s="115"/>
      <c r="JBG6" s="115"/>
      <c r="JBH6" s="115"/>
      <c r="JBI6" s="115"/>
      <c r="JBJ6" s="115"/>
      <c r="JBK6" s="115"/>
      <c r="JBL6" s="115"/>
      <c r="JBM6" s="115"/>
      <c r="JBN6" s="115"/>
      <c r="JBO6" s="115"/>
      <c r="JBP6" s="115"/>
      <c r="JBQ6" s="115"/>
      <c r="JBR6" s="115"/>
      <c r="JBS6" s="115"/>
      <c r="JBT6" s="115"/>
      <c r="JBU6" s="115"/>
      <c r="JBV6" s="115"/>
      <c r="JBW6" s="115"/>
      <c r="JBX6" s="115"/>
      <c r="JBY6" s="115"/>
      <c r="JBZ6" s="115"/>
      <c r="JCA6" s="115"/>
      <c r="JCB6" s="115"/>
      <c r="JCC6" s="115"/>
      <c r="JCD6" s="115"/>
      <c r="JCE6" s="115"/>
      <c r="JCF6" s="115"/>
      <c r="JCG6" s="115"/>
      <c r="JCH6" s="115"/>
      <c r="JCI6" s="115"/>
      <c r="JCJ6" s="115"/>
      <c r="JCK6" s="115"/>
      <c r="JCL6" s="115"/>
      <c r="JCM6" s="115"/>
      <c r="JCN6" s="115"/>
      <c r="JCO6" s="115"/>
      <c r="JCP6" s="115"/>
      <c r="JCQ6" s="115"/>
      <c r="JCR6" s="115"/>
      <c r="JCS6" s="115"/>
      <c r="JCT6" s="115"/>
      <c r="JCU6" s="115"/>
      <c r="JCV6" s="115"/>
      <c r="JCW6" s="115"/>
      <c r="JCX6" s="115"/>
      <c r="JCY6" s="115"/>
      <c r="JCZ6" s="115"/>
      <c r="JDA6" s="115"/>
      <c r="JDB6" s="115"/>
      <c r="JDC6" s="115"/>
      <c r="JDD6" s="115"/>
      <c r="JDE6" s="115"/>
      <c r="JDF6" s="115"/>
      <c r="JDG6" s="115"/>
      <c r="JDH6" s="115"/>
      <c r="JDI6" s="115"/>
      <c r="JDJ6" s="115"/>
      <c r="JDK6" s="115"/>
      <c r="JDL6" s="115"/>
      <c r="JDM6" s="115"/>
      <c r="JDN6" s="115"/>
      <c r="JDO6" s="115"/>
      <c r="JDP6" s="115"/>
      <c r="JDQ6" s="115"/>
      <c r="JDR6" s="115"/>
      <c r="JDS6" s="115"/>
      <c r="JDT6" s="115"/>
      <c r="JDU6" s="115"/>
      <c r="JDV6" s="115"/>
      <c r="JDW6" s="115"/>
      <c r="JDX6" s="115"/>
      <c r="JDY6" s="115"/>
      <c r="JDZ6" s="115"/>
      <c r="JEA6" s="115"/>
      <c r="JEB6" s="115"/>
      <c r="JEC6" s="115"/>
      <c r="JED6" s="115"/>
      <c r="JEE6" s="115"/>
      <c r="JEF6" s="115"/>
      <c r="JEG6" s="115"/>
      <c r="JEH6" s="115"/>
      <c r="JEI6" s="115"/>
      <c r="JEJ6" s="115"/>
      <c r="JEK6" s="115"/>
      <c r="JEL6" s="115"/>
      <c r="JEM6" s="115"/>
      <c r="JEN6" s="115"/>
      <c r="JEO6" s="115"/>
      <c r="JEP6" s="115"/>
      <c r="JEQ6" s="115"/>
      <c r="JER6" s="115"/>
      <c r="JES6" s="115"/>
      <c r="JET6" s="115"/>
      <c r="JEU6" s="115"/>
      <c r="JEV6" s="115"/>
      <c r="JEW6" s="115"/>
      <c r="JEX6" s="115"/>
      <c r="JEY6" s="115"/>
      <c r="JEZ6" s="115"/>
      <c r="JFA6" s="115"/>
      <c r="JFB6" s="115"/>
      <c r="JFC6" s="115"/>
      <c r="JFD6" s="115"/>
      <c r="JFE6" s="115"/>
      <c r="JFF6" s="115"/>
      <c r="JFG6" s="115"/>
      <c r="JFH6" s="115"/>
      <c r="JFI6" s="115"/>
      <c r="JFJ6" s="115"/>
      <c r="JFK6" s="115"/>
      <c r="JFL6" s="115"/>
      <c r="JFM6" s="115"/>
      <c r="JFN6" s="115"/>
      <c r="JFO6" s="115"/>
      <c r="JFP6" s="115"/>
      <c r="JFQ6" s="115"/>
      <c r="JFR6" s="115"/>
      <c r="JFS6" s="115"/>
      <c r="JFT6" s="115"/>
      <c r="JFU6" s="115"/>
      <c r="JFV6" s="115"/>
      <c r="JFW6" s="115"/>
      <c r="JFX6" s="115"/>
      <c r="JFY6" s="115"/>
      <c r="JFZ6" s="115"/>
      <c r="JGA6" s="115"/>
      <c r="JGB6" s="115"/>
      <c r="JGC6" s="115"/>
      <c r="JGD6" s="115"/>
      <c r="JGE6" s="115"/>
      <c r="JGF6" s="115"/>
      <c r="JGG6" s="115"/>
      <c r="JGH6" s="115"/>
      <c r="JGI6" s="115"/>
      <c r="JGJ6" s="115"/>
      <c r="JGK6" s="115"/>
      <c r="JGL6" s="115"/>
      <c r="JGM6" s="115"/>
      <c r="JGN6" s="115"/>
      <c r="JGO6" s="115"/>
      <c r="JGP6" s="115"/>
      <c r="JGQ6" s="115"/>
      <c r="JGR6" s="115"/>
      <c r="JGS6" s="115"/>
      <c r="JGT6" s="115"/>
      <c r="JGU6" s="115"/>
      <c r="JGV6" s="115"/>
      <c r="JGW6" s="115"/>
      <c r="JGX6" s="115"/>
      <c r="JGY6" s="115"/>
      <c r="JGZ6" s="115"/>
      <c r="JHA6" s="115"/>
      <c r="JHB6" s="115"/>
      <c r="JHC6" s="115"/>
      <c r="JHD6" s="115"/>
      <c r="JHE6" s="115"/>
      <c r="JHF6" s="115"/>
      <c r="JHG6" s="115"/>
      <c r="JHH6" s="115"/>
      <c r="JHI6" s="115"/>
      <c r="JHJ6" s="115"/>
      <c r="JHK6" s="115"/>
      <c r="JHL6" s="115"/>
      <c r="JHM6" s="115"/>
      <c r="JHN6" s="115"/>
      <c r="JHO6" s="115"/>
      <c r="JHP6" s="115"/>
      <c r="JHQ6" s="115"/>
      <c r="JHR6" s="115"/>
      <c r="JHS6" s="115"/>
      <c r="JHT6" s="115"/>
      <c r="JHU6" s="115"/>
      <c r="JHV6" s="115"/>
      <c r="JHW6" s="115"/>
      <c r="JHX6" s="115"/>
      <c r="JHY6" s="115"/>
      <c r="JHZ6" s="115"/>
      <c r="JIA6" s="115"/>
      <c r="JIB6" s="115"/>
      <c r="JIC6" s="115"/>
      <c r="JID6" s="115"/>
      <c r="JIE6" s="115"/>
      <c r="JIF6" s="115"/>
      <c r="JIG6" s="115"/>
      <c r="JIH6" s="115"/>
      <c r="JII6" s="115"/>
      <c r="JIJ6" s="115"/>
      <c r="JIK6" s="115"/>
      <c r="JIL6" s="115"/>
      <c r="JIM6" s="115"/>
      <c r="JIN6" s="115"/>
      <c r="JIO6" s="115"/>
      <c r="JIP6" s="115"/>
      <c r="JIQ6" s="115"/>
      <c r="JIR6" s="115"/>
      <c r="JIS6" s="115"/>
      <c r="JIT6" s="115"/>
      <c r="JIU6" s="115"/>
      <c r="JIV6" s="115"/>
      <c r="JIW6" s="115"/>
      <c r="JIX6" s="115"/>
      <c r="JIY6" s="115"/>
      <c r="JIZ6" s="115"/>
      <c r="JJA6" s="115"/>
      <c r="JJB6" s="115"/>
      <c r="JJC6" s="115"/>
      <c r="JJD6" s="115"/>
      <c r="JJE6" s="115"/>
      <c r="JJF6" s="115"/>
      <c r="JJG6" s="115"/>
      <c r="JJH6" s="115"/>
      <c r="JJI6" s="115"/>
      <c r="JJJ6" s="115"/>
      <c r="JJK6" s="115"/>
      <c r="JJL6" s="115"/>
      <c r="JJM6" s="115"/>
      <c r="JJN6" s="115"/>
      <c r="JJO6" s="115"/>
      <c r="JJP6" s="115"/>
      <c r="JJQ6" s="115"/>
      <c r="JJR6" s="115"/>
      <c r="JJS6" s="115"/>
      <c r="JJT6" s="115"/>
      <c r="JJU6" s="115"/>
      <c r="JJV6" s="115"/>
      <c r="JJW6" s="115"/>
      <c r="JJX6" s="115"/>
      <c r="JJY6" s="115"/>
      <c r="JJZ6" s="115"/>
      <c r="JKA6" s="115"/>
      <c r="JKB6" s="115"/>
      <c r="JKC6" s="115"/>
      <c r="JKD6" s="115"/>
      <c r="JKE6" s="115"/>
      <c r="JKF6" s="115"/>
      <c r="JKG6" s="115"/>
      <c r="JKH6" s="115"/>
      <c r="JKI6" s="115"/>
      <c r="JKJ6" s="115"/>
      <c r="JKK6" s="115"/>
      <c r="JKL6" s="115"/>
      <c r="JKM6" s="115"/>
      <c r="JKN6" s="115"/>
      <c r="JKO6" s="115"/>
      <c r="JKP6" s="115"/>
      <c r="JKQ6" s="115"/>
      <c r="JKR6" s="115"/>
      <c r="JKS6" s="115"/>
      <c r="JKT6" s="115"/>
      <c r="JKU6" s="115"/>
      <c r="JKV6" s="115"/>
      <c r="JKW6" s="115"/>
      <c r="JKX6" s="115"/>
      <c r="JKY6" s="115"/>
      <c r="JKZ6" s="115"/>
      <c r="JLA6" s="115"/>
      <c r="JLB6" s="115"/>
      <c r="JLC6" s="115"/>
      <c r="JLD6" s="115"/>
      <c r="JLE6" s="115"/>
      <c r="JLF6" s="115"/>
      <c r="JLG6" s="115"/>
      <c r="JLH6" s="115"/>
      <c r="JLI6" s="115"/>
      <c r="JLJ6" s="115"/>
      <c r="JLK6" s="115"/>
      <c r="JLL6" s="115"/>
      <c r="JLM6" s="115"/>
      <c r="JLN6" s="115"/>
      <c r="JLO6" s="115"/>
      <c r="JLP6" s="115"/>
      <c r="JLQ6" s="115"/>
      <c r="JLR6" s="115"/>
      <c r="JLS6" s="115"/>
      <c r="JLT6" s="115"/>
      <c r="JLU6" s="115"/>
      <c r="JLV6" s="115"/>
      <c r="JLW6" s="115"/>
      <c r="JLX6" s="115"/>
      <c r="JLY6" s="115"/>
      <c r="JLZ6" s="115"/>
      <c r="JMA6" s="115"/>
      <c r="JMB6" s="115"/>
      <c r="JMC6" s="115"/>
      <c r="JMD6" s="115"/>
      <c r="JME6" s="115"/>
      <c r="JMF6" s="115"/>
      <c r="JMG6" s="115"/>
      <c r="JMH6" s="115"/>
      <c r="JMI6" s="115"/>
      <c r="JMJ6" s="115"/>
      <c r="JMK6" s="115"/>
      <c r="JML6" s="115"/>
      <c r="JMM6" s="115"/>
      <c r="JMN6" s="115"/>
      <c r="JMO6" s="115"/>
      <c r="JMP6" s="115"/>
      <c r="JMQ6" s="115"/>
      <c r="JMR6" s="115"/>
      <c r="JMS6" s="115"/>
      <c r="JMT6" s="115"/>
      <c r="JMU6" s="115"/>
      <c r="JMV6" s="115"/>
      <c r="JMW6" s="115"/>
      <c r="JMX6" s="115"/>
      <c r="JMY6" s="115"/>
      <c r="JMZ6" s="115"/>
      <c r="JNA6" s="115"/>
      <c r="JNB6" s="115"/>
      <c r="JNC6" s="115"/>
      <c r="JND6" s="115"/>
      <c r="JNE6" s="115"/>
      <c r="JNF6" s="115"/>
      <c r="JNG6" s="115"/>
      <c r="JNH6" s="115"/>
      <c r="JNI6" s="115"/>
      <c r="JNJ6" s="115"/>
      <c r="JNK6" s="115"/>
      <c r="JNL6" s="115"/>
      <c r="JNM6" s="115"/>
      <c r="JNN6" s="115"/>
      <c r="JNO6" s="115"/>
      <c r="JNP6" s="115"/>
      <c r="JNQ6" s="115"/>
      <c r="JNR6" s="115"/>
      <c r="JNS6" s="115"/>
      <c r="JNT6" s="115"/>
      <c r="JNU6" s="115"/>
      <c r="JNV6" s="115"/>
      <c r="JNW6" s="115"/>
      <c r="JNX6" s="115"/>
      <c r="JNY6" s="115"/>
      <c r="JNZ6" s="115"/>
      <c r="JOA6" s="115"/>
      <c r="JOB6" s="115"/>
      <c r="JOC6" s="115"/>
      <c r="JOD6" s="115"/>
      <c r="JOE6" s="115"/>
      <c r="JOF6" s="115"/>
      <c r="JOG6" s="115"/>
      <c r="JOH6" s="115"/>
      <c r="JOI6" s="115"/>
      <c r="JOJ6" s="115"/>
      <c r="JOK6" s="115"/>
      <c r="JOL6" s="115"/>
      <c r="JOM6" s="115"/>
      <c r="JON6" s="115"/>
      <c r="JOO6" s="115"/>
      <c r="JOP6" s="115"/>
      <c r="JOQ6" s="115"/>
      <c r="JOR6" s="115"/>
      <c r="JOS6" s="115"/>
      <c r="JOT6" s="115"/>
      <c r="JOU6" s="115"/>
      <c r="JOV6" s="115"/>
      <c r="JOW6" s="115"/>
      <c r="JOX6" s="115"/>
      <c r="JOY6" s="115"/>
      <c r="JOZ6" s="115"/>
      <c r="JPA6" s="115"/>
      <c r="JPB6" s="115"/>
      <c r="JPC6" s="115"/>
      <c r="JPD6" s="115"/>
      <c r="JPE6" s="115"/>
      <c r="JPF6" s="115"/>
      <c r="JPG6" s="115"/>
      <c r="JPH6" s="115"/>
      <c r="JPI6" s="115"/>
      <c r="JPJ6" s="115"/>
      <c r="JPK6" s="115"/>
      <c r="JPL6" s="115"/>
      <c r="JPM6" s="115"/>
      <c r="JPN6" s="115"/>
      <c r="JPO6" s="115"/>
      <c r="JPP6" s="115"/>
      <c r="JPQ6" s="115"/>
      <c r="JPR6" s="115"/>
      <c r="JPS6" s="115"/>
      <c r="JPT6" s="115"/>
      <c r="JPU6" s="115"/>
      <c r="JPV6" s="115"/>
      <c r="JPW6" s="115"/>
      <c r="JPX6" s="115"/>
      <c r="JPY6" s="115"/>
      <c r="JPZ6" s="115"/>
      <c r="JQA6" s="115"/>
      <c r="JQB6" s="115"/>
      <c r="JQC6" s="115"/>
      <c r="JQD6" s="115"/>
      <c r="JQE6" s="115"/>
      <c r="JQF6" s="115"/>
      <c r="JQG6" s="115"/>
      <c r="JQH6" s="115"/>
      <c r="JQI6" s="115"/>
      <c r="JQJ6" s="115"/>
      <c r="JQK6" s="115"/>
      <c r="JQL6" s="115"/>
      <c r="JQM6" s="115"/>
      <c r="JQN6" s="115"/>
      <c r="JQO6" s="115"/>
      <c r="JQP6" s="115"/>
      <c r="JQQ6" s="115"/>
      <c r="JQR6" s="115"/>
      <c r="JQS6" s="115"/>
      <c r="JQT6" s="115"/>
      <c r="JQU6" s="115"/>
      <c r="JQV6" s="115"/>
      <c r="JQW6" s="115"/>
      <c r="JQX6" s="115"/>
      <c r="JQY6" s="115"/>
      <c r="JQZ6" s="115"/>
      <c r="JRA6" s="115"/>
      <c r="JRB6" s="115"/>
      <c r="JRC6" s="115"/>
      <c r="JRD6" s="115"/>
      <c r="JRE6" s="115"/>
      <c r="JRF6" s="115"/>
      <c r="JRG6" s="115"/>
      <c r="JRH6" s="115"/>
      <c r="JRI6" s="115"/>
      <c r="JRJ6" s="115"/>
      <c r="JRK6" s="115"/>
      <c r="JRL6" s="115"/>
      <c r="JRM6" s="115"/>
      <c r="JRN6" s="115"/>
      <c r="JRO6" s="115"/>
      <c r="JRP6" s="115"/>
      <c r="JRQ6" s="115"/>
      <c r="JRR6" s="115"/>
      <c r="JRS6" s="115"/>
      <c r="JRT6" s="115"/>
      <c r="JRU6" s="115"/>
      <c r="JRV6" s="115"/>
      <c r="JRW6" s="115"/>
      <c r="JRX6" s="115"/>
      <c r="JRY6" s="115"/>
      <c r="JRZ6" s="115"/>
      <c r="JSA6" s="115"/>
      <c r="JSB6" s="115"/>
      <c r="JSC6" s="115"/>
      <c r="JSD6" s="115"/>
      <c r="JSE6" s="115"/>
      <c r="JSF6" s="115"/>
      <c r="JSG6" s="115"/>
      <c r="JSH6" s="115"/>
      <c r="JSI6" s="115"/>
      <c r="JSJ6" s="115"/>
      <c r="JSK6" s="115"/>
      <c r="JSL6" s="115"/>
      <c r="JSM6" s="115"/>
      <c r="JSN6" s="115"/>
      <c r="JSO6" s="115"/>
      <c r="JSP6" s="115"/>
      <c r="JSQ6" s="115"/>
      <c r="JSR6" s="115"/>
      <c r="JSS6" s="115"/>
      <c r="JST6" s="115"/>
      <c r="JSU6" s="115"/>
      <c r="JSV6" s="115"/>
      <c r="JSW6" s="115"/>
      <c r="JSX6" s="115"/>
      <c r="JSY6" s="115"/>
      <c r="JSZ6" s="115"/>
      <c r="JTA6" s="115"/>
      <c r="JTB6" s="115"/>
      <c r="JTC6" s="115"/>
      <c r="JTD6" s="115"/>
      <c r="JTE6" s="115"/>
      <c r="JTF6" s="115"/>
      <c r="JTG6" s="115"/>
      <c r="JTH6" s="115"/>
      <c r="JTI6" s="115"/>
      <c r="JTJ6" s="115"/>
      <c r="JTK6" s="115"/>
      <c r="JTL6" s="115"/>
      <c r="JTM6" s="115"/>
      <c r="JTN6" s="115"/>
      <c r="JTO6" s="115"/>
      <c r="JTP6" s="115"/>
      <c r="JTQ6" s="115"/>
      <c r="JTR6" s="115"/>
      <c r="JTS6" s="115"/>
      <c r="JTT6" s="115"/>
      <c r="JTU6" s="115"/>
      <c r="JTV6" s="115"/>
      <c r="JTW6" s="115"/>
      <c r="JTX6" s="115"/>
      <c r="JTY6" s="115"/>
      <c r="JTZ6" s="115"/>
      <c r="JUA6" s="115"/>
      <c r="JUB6" s="115"/>
      <c r="JUC6" s="115"/>
      <c r="JUD6" s="115"/>
      <c r="JUE6" s="115"/>
      <c r="JUF6" s="115"/>
      <c r="JUG6" s="115"/>
      <c r="JUH6" s="115"/>
      <c r="JUI6" s="115"/>
      <c r="JUJ6" s="115"/>
      <c r="JUK6" s="115"/>
      <c r="JUL6" s="115"/>
      <c r="JUM6" s="115"/>
      <c r="JUN6" s="115"/>
      <c r="JUO6" s="115"/>
      <c r="JUP6" s="115"/>
      <c r="JUQ6" s="115"/>
      <c r="JUR6" s="115"/>
      <c r="JUS6" s="115"/>
      <c r="JUT6" s="115"/>
      <c r="JUU6" s="115"/>
      <c r="JUV6" s="115"/>
      <c r="JUW6" s="115"/>
      <c r="JUX6" s="115"/>
      <c r="JUY6" s="115"/>
      <c r="JUZ6" s="115"/>
      <c r="JVA6" s="115"/>
      <c r="JVB6" s="115"/>
      <c r="JVC6" s="115"/>
      <c r="JVD6" s="115"/>
      <c r="JVE6" s="115"/>
      <c r="JVF6" s="115"/>
      <c r="JVG6" s="115"/>
      <c r="JVH6" s="115"/>
      <c r="JVI6" s="115"/>
      <c r="JVJ6" s="115"/>
      <c r="JVK6" s="115"/>
      <c r="JVL6" s="115"/>
      <c r="JVM6" s="115"/>
      <c r="JVN6" s="115"/>
      <c r="JVO6" s="115"/>
      <c r="JVP6" s="115"/>
      <c r="JVQ6" s="115"/>
      <c r="JVR6" s="115"/>
      <c r="JVS6" s="115"/>
      <c r="JVT6" s="115"/>
      <c r="JVU6" s="115"/>
      <c r="JVV6" s="115"/>
      <c r="JVW6" s="115"/>
      <c r="JVX6" s="115"/>
      <c r="JVY6" s="115"/>
      <c r="JVZ6" s="115"/>
      <c r="JWA6" s="115"/>
      <c r="JWB6" s="115"/>
      <c r="JWC6" s="115"/>
      <c r="JWD6" s="115"/>
      <c r="JWE6" s="115"/>
      <c r="JWF6" s="115"/>
      <c r="JWG6" s="115"/>
      <c r="JWH6" s="115"/>
      <c r="JWI6" s="115"/>
      <c r="JWJ6" s="115"/>
      <c r="JWK6" s="115"/>
      <c r="JWL6" s="115"/>
      <c r="JWM6" s="115"/>
      <c r="JWN6" s="115"/>
      <c r="JWO6" s="115"/>
      <c r="JWP6" s="115"/>
      <c r="JWQ6" s="115"/>
      <c r="JWR6" s="115"/>
      <c r="JWS6" s="115"/>
      <c r="JWT6" s="115"/>
      <c r="JWU6" s="115"/>
      <c r="JWV6" s="115"/>
      <c r="JWW6" s="115"/>
      <c r="JWX6" s="115"/>
      <c r="JWY6" s="115"/>
      <c r="JWZ6" s="115"/>
      <c r="JXA6" s="115"/>
      <c r="JXB6" s="115"/>
      <c r="JXC6" s="115"/>
      <c r="JXD6" s="115"/>
      <c r="JXE6" s="115"/>
      <c r="JXF6" s="115"/>
      <c r="JXG6" s="115"/>
      <c r="JXH6" s="115"/>
      <c r="JXI6" s="115"/>
      <c r="JXJ6" s="115"/>
      <c r="JXK6" s="115"/>
      <c r="JXL6" s="115"/>
      <c r="JXM6" s="115"/>
      <c r="JXN6" s="115"/>
      <c r="JXO6" s="115"/>
      <c r="JXP6" s="115"/>
      <c r="JXQ6" s="115"/>
      <c r="JXR6" s="115"/>
      <c r="JXS6" s="115"/>
      <c r="JXT6" s="115"/>
      <c r="JXU6" s="115"/>
      <c r="JXV6" s="115"/>
      <c r="JXW6" s="115"/>
      <c r="JXX6" s="115"/>
      <c r="JXY6" s="115"/>
      <c r="JXZ6" s="115"/>
      <c r="JYA6" s="115"/>
      <c r="JYB6" s="115"/>
      <c r="JYC6" s="115"/>
      <c r="JYD6" s="115"/>
      <c r="JYE6" s="115"/>
      <c r="JYF6" s="115"/>
      <c r="JYG6" s="115"/>
      <c r="JYH6" s="115"/>
      <c r="JYI6" s="115"/>
      <c r="JYJ6" s="115"/>
      <c r="JYK6" s="115"/>
      <c r="JYL6" s="115"/>
      <c r="JYM6" s="115"/>
      <c r="JYN6" s="115"/>
      <c r="JYO6" s="115"/>
      <c r="JYP6" s="115"/>
      <c r="JYQ6" s="115"/>
      <c r="JYR6" s="115"/>
      <c r="JYS6" s="115"/>
      <c r="JYT6" s="115"/>
      <c r="JYU6" s="115"/>
      <c r="JYV6" s="115"/>
      <c r="JYW6" s="115"/>
      <c r="JYX6" s="115"/>
      <c r="JYY6" s="115"/>
      <c r="JYZ6" s="115"/>
      <c r="JZA6" s="115"/>
      <c r="JZB6" s="115"/>
      <c r="JZC6" s="115"/>
      <c r="JZD6" s="115"/>
      <c r="JZE6" s="115"/>
      <c r="JZF6" s="115"/>
      <c r="JZG6" s="115"/>
      <c r="JZH6" s="115"/>
      <c r="JZI6" s="115"/>
      <c r="JZJ6" s="115"/>
      <c r="JZK6" s="115"/>
      <c r="JZL6" s="115"/>
      <c r="JZM6" s="115"/>
      <c r="JZN6" s="115"/>
      <c r="JZO6" s="115"/>
      <c r="JZP6" s="115"/>
      <c r="JZQ6" s="115"/>
      <c r="JZR6" s="115"/>
      <c r="JZS6" s="115"/>
      <c r="JZT6" s="115"/>
      <c r="JZU6" s="115"/>
      <c r="JZV6" s="115"/>
      <c r="JZW6" s="115"/>
      <c r="JZX6" s="115"/>
      <c r="JZY6" s="115"/>
      <c r="JZZ6" s="115"/>
      <c r="KAA6" s="115"/>
      <c r="KAB6" s="115"/>
      <c r="KAC6" s="115"/>
      <c r="KAD6" s="115"/>
      <c r="KAE6" s="115"/>
      <c r="KAF6" s="115"/>
      <c r="KAG6" s="115"/>
      <c r="KAH6" s="115"/>
      <c r="KAI6" s="115"/>
      <c r="KAJ6" s="115"/>
      <c r="KAK6" s="115"/>
      <c r="KAL6" s="115"/>
      <c r="KAM6" s="115"/>
      <c r="KAN6" s="115"/>
      <c r="KAO6" s="115"/>
      <c r="KAP6" s="115"/>
      <c r="KAQ6" s="115"/>
      <c r="KAR6" s="115"/>
      <c r="KAS6" s="115"/>
      <c r="KAT6" s="115"/>
      <c r="KAU6" s="115"/>
      <c r="KAV6" s="115"/>
      <c r="KAW6" s="115"/>
      <c r="KAX6" s="115"/>
      <c r="KAY6" s="115"/>
      <c r="KAZ6" s="115"/>
      <c r="KBA6" s="115"/>
      <c r="KBB6" s="115"/>
      <c r="KBC6" s="115"/>
      <c r="KBD6" s="115"/>
      <c r="KBE6" s="115"/>
      <c r="KBF6" s="115"/>
      <c r="KBG6" s="115"/>
      <c r="KBH6" s="115"/>
      <c r="KBI6" s="115"/>
      <c r="KBJ6" s="115"/>
      <c r="KBK6" s="115"/>
      <c r="KBL6" s="115"/>
      <c r="KBM6" s="115"/>
      <c r="KBN6" s="115"/>
      <c r="KBO6" s="115"/>
      <c r="KBP6" s="115"/>
      <c r="KBQ6" s="115"/>
      <c r="KBR6" s="115"/>
      <c r="KBS6" s="115"/>
      <c r="KBT6" s="115"/>
      <c r="KBU6" s="115"/>
      <c r="KBV6" s="115"/>
      <c r="KBW6" s="115"/>
      <c r="KBX6" s="115"/>
      <c r="KBY6" s="115"/>
      <c r="KBZ6" s="115"/>
      <c r="KCA6" s="115"/>
      <c r="KCB6" s="115"/>
      <c r="KCC6" s="115"/>
      <c r="KCD6" s="115"/>
      <c r="KCE6" s="115"/>
      <c r="KCF6" s="115"/>
      <c r="KCG6" s="115"/>
      <c r="KCH6" s="115"/>
      <c r="KCI6" s="115"/>
      <c r="KCJ6" s="115"/>
      <c r="KCK6" s="115"/>
      <c r="KCL6" s="115"/>
      <c r="KCM6" s="115"/>
      <c r="KCN6" s="115"/>
      <c r="KCO6" s="115"/>
      <c r="KCP6" s="115"/>
      <c r="KCQ6" s="115"/>
      <c r="KCR6" s="115"/>
      <c r="KCS6" s="115"/>
      <c r="KCT6" s="115"/>
      <c r="KCU6" s="115"/>
      <c r="KCV6" s="115"/>
      <c r="KCW6" s="115"/>
      <c r="KCX6" s="115"/>
      <c r="KCY6" s="115"/>
      <c r="KCZ6" s="115"/>
      <c r="KDA6" s="115"/>
      <c r="KDB6" s="115"/>
      <c r="KDC6" s="115"/>
      <c r="KDD6" s="115"/>
      <c r="KDE6" s="115"/>
      <c r="KDF6" s="115"/>
      <c r="KDG6" s="115"/>
      <c r="KDH6" s="115"/>
      <c r="KDI6" s="115"/>
      <c r="KDJ6" s="115"/>
      <c r="KDK6" s="115"/>
      <c r="KDL6" s="115"/>
      <c r="KDM6" s="115"/>
      <c r="KDN6" s="115"/>
      <c r="KDO6" s="115"/>
      <c r="KDP6" s="115"/>
      <c r="KDQ6" s="115"/>
      <c r="KDR6" s="115"/>
      <c r="KDS6" s="115"/>
      <c r="KDT6" s="115"/>
      <c r="KDU6" s="115"/>
      <c r="KDV6" s="115"/>
      <c r="KDW6" s="115"/>
      <c r="KDX6" s="115"/>
      <c r="KDY6" s="115"/>
      <c r="KDZ6" s="115"/>
      <c r="KEA6" s="115"/>
      <c r="KEB6" s="115"/>
      <c r="KEC6" s="115"/>
      <c r="KED6" s="115"/>
      <c r="KEE6" s="115"/>
      <c r="KEF6" s="115"/>
      <c r="KEG6" s="115"/>
      <c r="KEH6" s="115"/>
      <c r="KEI6" s="115"/>
      <c r="KEJ6" s="115"/>
      <c r="KEK6" s="115"/>
      <c r="KEL6" s="115"/>
      <c r="KEM6" s="115"/>
      <c r="KEN6" s="115"/>
      <c r="KEO6" s="115"/>
      <c r="KEP6" s="115"/>
      <c r="KEQ6" s="115"/>
      <c r="KER6" s="115"/>
      <c r="KES6" s="115"/>
      <c r="KET6" s="115"/>
      <c r="KEU6" s="115"/>
      <c r="KEV6" s="115"/>
      <c r="KEW6" s="115"/>
      <c r="KEX6" s="115"/>
      <c r="KEY6" s="115"/>
      <c r="KEZ6" s="115"/>
      <c r="KFA6" s="115"/>
      <c r="KFB6" s="115"/>
      <c r="KFC6" s="115"/>
      <c r="KFD6" s="115"/>
      <c r="KFE6" s="115"/>
      <c r="KFF6" s="115"/>
      <c r="KFG6" s="115"/>
      <c r="KFH6" s="115"/>
      <c r="KFI6" s="115"/>
      <c r="KFJ6" s="115"/>
      <c r="KFK6" s="115"/>
      <c r="KFL6" s="115"/>
      <c r="KFM6" s="115"/>
      <c r="KFN6" s="115"/>
      <c r="KFO6" s="115"/>
      <c r="KFP6" s="115"/>
      <c r="KFQ6" s="115"/>
      <c r="KFR6" s="115"/>
      <c r="KFS6" s="115"/>
      <c r="KFT6" s="115"/>
      <c r="KFU6" s="115"/>
      <c r="KFV6" s="115"/>
      <c r="KFW6" s="115"/>
      <c r="KFX6" s="115"/>
      <c r="KFY6" s="115"/>
      <c r="KFZ6" s="115"/>
      <c r="KGA6" s="115"/>
      <c r="KGB6" s="115"/>
      <c r="KGC6" s="115"/>
      <c r="KGD6" s="115"/>
      <c r="KGE6" s="115"/>
      <c r="KGF6" s="115"/>
      <c r="KGG6" s="115"/>
      <c r="KGH6" s="115"/>
      <c r="KGI6" s="115"/>
      <c r="KGJ6" s="115"/>
      <c r="KGK6" s="115"/>
      <c r="KGL6" s="115"/>
      <c r="KGM6" s="115"/>
      <c r="KGN6" s="115"/>
      <c r="KGO6" s="115"/>
      <c r="KGP6" s="115"/>
      <c r="KGQ6" s="115"/>
      <c r="KGR6" s="115"/>
      <c r="KGS6" s="115"/>
      <c r="KGT6" s="115"/>
      <c r="KGU6" s="115"/>
      <c r="KGV6" s="115"/>
      <c r="KGW6" s="115"/>
      <c r="KGX6" s="115"/>
      <c r="KGY6" s="115"/>
      <c r="KGZ6" s="115"/>
      <c r="KHA6" s="115"/>
      <c r="KHB6" s="115"/>
      <c r="KHC6" s="115"/>
      <c r="KHD6" s="115"/>
      <c r="KHE6" s="115"/>
      <c r="KHF6" s="115"/>
      <c r="KHG6" s="115"/>
      <c r="KHH6" s="115"/>
      <c r="KHI6" s="115"/>
      <c r="KHJ6" s="115"/>
      <c r="KHK6" s="115"/>
      <c r="KHL6" s="115"/>
      <c r="KHM6" s="115"/>
      <c r="KHN6" s="115"/>
      <c r="KHO6" s="115"/>
      <c r="KHP6" s="115"/>
      <c r="KHQ6" s="115"/>
      <c r="KHR6" s="115"/>
      <c r="KHS6" s="115"/>
      <c r="KHT6" s="115"/>
      <c r="KHU6" s="115"/>
      <c r="KHV6" s="115"/>
      <c r="KHW6" s="115"/>
      <c r="KHX6" s="115"/>
      <c r="KHY6" s="115"/>
      <c r="KHZ6" s="115"/>
      <c r="KIA6" s="115"/>
      <c r="KIB6" s="115"/>
      <c r="KIC6" s="115"/>
      <c r="KID6" s="115"/>
      <c r="KIE6" s="115"/>
      <c r="KIF6" s="115"/>
      <c r="KIG6" s="115"/>
      <c r="KIH6" s="115"/>
      <c r="KII6" s="115"/>
      <c r="KIJ6" s="115"/>
      <c r="KIK6" s="115"/>
      <c r="KIL6" s="115"/>
      <c r="KIM6" s="115"/>
      <c r="KIN6" s="115"/>
      <c r="KIO6" s="115"/>
      <c r="KIP6" s="115"/>
      <c r="KIQ6" s="115"/>
      <c r="KIR6" s="115"/>
      <c r="KIS6" s="115"/>
      <c r="KIT6" s="115"/>
      <c r="KIU6" s="115"/>
      <c r="KIV6" s="115"/>
      <c r="KIW6" s="115"/>
      <c r="KIX6" s="115"/>
      <c r="KIY6" s="115"/>
      <c r="KIZ6" s="115"/>
      <c r="KJA6" s="115"/>
      <c r="KJB6" s="115"/>
      <c r="KJC6" s="115"/>
      <c r="KJD6" s="115"/>
      <c r="KJE6" s="115"/>
      <c r="KJF6" s="115"/>
      <c r="KJG6" s="115"/>
      <c r="KJH6" s="115"/>
      <c r="KJI6" s="115"/>
      <c r="KJJ6" s="115"/>
      <c r="KJK6" s="115"/>
      <c r="KJL6" s="115"/>
      <c r="KJM6" s="115"/>
      <c r="KJN6" s="115"/>
      <c r="KJO6" s="115"/>
      <c r="KJP6" s="115"/>
      <c r="KJQ6" s="115"/>
      <c r="KJR6" s="115"/>
      <c r="KJS6" s="115"/>
      <c r="KJT6" s="115"/>
      <c r="KJU6" s="115"/>
      <c r="KJV6" s="115"/>
      <c r="KJW6" s="115"/>
      <c r="KJX6" s="115"/>
      <c r="KJY6" s="115"/>
      <c r="KJZ6" s="115"/>
      <c r="KKA6" s="115"/>
      <c r="KKB6" s="115"/>
      <c r="KKC6" s="115"/>
      <c r="KKD6" s="115"/>
      <c r="KKE6" s="115"/>
      <c r="KKF6" s="115"/>
      <c r="KKG6" s="115"/>
      <c r="KKH6" s="115"/>
      <c r="KKI6" s="115"/>
      <c r="KKJ6" s="115"/>
      <c r="KKK6" s="115"/>
      <c r="KKL6" s="115"/>
      <c r="KKM6" s="115"/>
      <c r="KKN6" s="115"/>
      <c r="KKO6" s="115"/>
      <c r="KKP6" s="115"/>
      <c r="KKQ6" s="115"/>
      <c r="KKR6" s="115"/>
      <c r="KKS6" s="115"/>
      <c r="KKT6" s="115"/>
      <c r="KKU6" s="115"/>
      <c r="KKV6" s="115"/>
      <c r="KKW6" s="115"/>
      <c r="KKX6" s="115"/>
      <c r="KKY6" s="115"/>
      <c r="KKZ6" s="115"/>
      <c r="KLA6" s="115"/>
      <c r="KLB6" s="115"/>
      <c r="KLC6" s="115"/>
      <c r="KLD6" s="115"/>
      <c r="KLE6" s="115"/>
      <c r="KLF6" s="115"/>
      <c r="KLG6" s="115"/>
      <c r="KLH6" s="115"/>
      <c r="KLI6" s="115"/>
      <c r="KLJ6" s="115"/>
      <c r="KLK6" s="115"/>
      <c r="KLL6" s="115"/>
      <c r="KLM6" s="115"/>
      <c r="KLN6" s="115"/>
      <c r="KLO6" s="115"/>
      <c r="KLP6" s="115"/>
      <c r="KLQ6" s="115"/>
      <c r="KLR6" s="115"/>
      <c r="KLS6" s="115"/>
      <c r="KLT6" s="115"/>
      <c r="KLU6" s="115"/>
      <c r="KLV6" s="115"/>
      <c r="KLW6" s="115"/>
      <c r="KLX6" s="115"/>
      <c r="KLY6" s="115"/>
      <c r="KLZ6" s="115"/>
      <c r="KMA6" s="115"/>
      <c r="KMB6" s="115"/>
      <c r="KMC6" s="115"/>
      <c r="KMD6" s="115"/>
      <c r="KME6" s="115"/>
      <c r="KMF6" s="115"/>
      <c r="KMG6" s="115"/>
      <c r="KMH6" s="115"/>
      <c r="KMI6" s="115"/>
      <c r="KMJ6" s="115"/>
      <c r="KMK6" s="115"/>
      <c r="KML6" s="115"/>
      <c r="KMM6" s="115"/>
      <c r="KMN6" s="115"/>
      <c r="KMO6" s="115"/>
      <c r="KMP6" s="115"/>
      <c r="KMQ6" s="115"/>
      <c r="KMR6" s="115"/>
      <c r="KMS6" s="115"/>
      <c r="KMT6" s="115"/>
      <c r="KMU6" s="115"/>
      <c r="KMV6" s="115"/>
      <c r="KMW6" s="115"/>
      <c r="KMX6" s="115"/>
      <c r="KMY6" s="115"/>
      <c r="KMZ6" s="115"/>
      <c r="KNA6" s="115"/>
      <c r="KNB6" s="115"/>
      <c r="KNC6" s="115"/>
      <c r="KND6" s="115"/>
      <c r="KNE6" s="115"/>
      <c r="KNF6" s="115"/>
      <c r="KNG6" s="115"/>
      <c r="KNH6" s="115"/>
      <c r="KNI6" s="115"/>
      <c r="KNJ6" s="115"/>
      <c r="KNK6" s="115"/>
      <c r="KNL6" s="115"/>
      <c r="KNM6" s="115"/>
      <c r="KNN6" s="115"/>
      <c r="KNO6" s="115"/>
      <c r="KNP6" s="115"/>
      <c r="KNQ6" s="115"/>
      <c r="KNR6" s="115"/>
      <c r="KNS6" s="115"/>
      <c r="KNT6" s="115"/>
      <c r="KNU6" s="115"/>
      <c r="KNV6" s="115"/>
      <c r="KNW6" s="115"/>
      <c r="KNX6" s="115"/>
      <c r="KNY6" s="115"/>
      <c r="KNZ6" s="115"/>
      <c r="KOA6" s="115"/>
      <c r="KOB6" s="115"/>
      <c r="KOC6" s="115"/>
      <c r="KOD6" s="115"/>
      <c r="KOE6" s="115"/>
      <c r="KOF6" s="115"/>
      <c r="KOG6" s="115"/>
      <c r="KOH6" s="115"/>
      <c r="KOI6" s="115"/>
      <c r="KOJ6" s="115"/>
      <c r="KOK6" s="115"/>
      <c r="KOL6" s="115"/>
      <c r="KOM6" s="115"/>
      <c r="KON6" s="115"/>
      <c r="KOO6" s="115"/>
      <c r="KOP6" s="115"/>
      <c r="KOQ6" s="115"/>
      <c r="KOR6" s="115"/>
      <c r="KOS6" s="115"/>
      <c r="KOT6" s="115"/>
      <c r="KOU6" s="115"/>
      <c r="KOV6" s="115"/>
      <c r="KOW6" s="115"/>
      <c r="KOX6" s="115"/>
      <c r="KOY6" s="115"/>
      <c r="KOZ6" s="115"/>
      <c r="KPA6" s="115"/>
      <c r="KPB6" s="115"/>
      <c r="KPC6" s="115"/>
      <c r="KPD6" s="115"/>
      <c r="KPE6" s="115"/>
      <c r="KPF6" s="115"/>
      <c r="KPG6" s="115"/>
      <c r="KPH6" s="115"/>
      <c r="KPI6" s="115"/>
      <c r="KPJ6" s="115"/>
      <c r="KPK6" s="115"/>
      <c r="KPL6" s="115"/>
      <c r="KPM6" s="115"/>
      <c r="KPN6" s="115"/>
      <c r="KPO6" s="115"/>
      <c r="KPP6" s="115"/>
      <c r="KPQ6" s="115"/>
      <c r="KPR6" s="115"/>
      <c r="KPS6" s="115"/>
      <c r="KPT6" s="115"/>
      <c r="KPU6" s="115"/>
      <c r="KPV6" s="115"/>
      <c r="KPW6" s="115"/>
      <c r="KPX6" s="115"/>
      <c r="KPY6" s="115"/>
      <c r="KPZ6" s="115"/>
      <c r="KQA6" s="115"/>
      <c r="KQB6" s="115"/>
      <c r="KQC6" s="115"/>
      <c r="KQD6" s="115"/>
      <c r="KQE6" s="115"/>
      <c r="KQF6" s="115"/>
      <c r="KQG6" s="115"/>
      <c r="KQH6" s="115"/>
      <c r="KQI6" s="115"/>
      <c r="KQJ6" s="115"/>
      <c r="KQK6" s="115"/>
      <c r="KQL6" s="115"/>
      <c r="KQM6" s="115"/>
      <c r="KQN6" s="115"/>
      <c r="KQO6" s="115"/>
      <c r="KQP6" s="115"/>
      <c r="KQQ6" s="115"/>
      <c r="KQR6" s="115"/>
      <c r="KQS6" s="115"/>
      <c r="KQT6" s="115"/>
      <c r="KQU6" s="115"/>
      <c r="KQV6" s="115"/>
      <c r="KQW6" s="115"/>
      <c r="KQX6" s="115"/>
      <c r="KQY6" s="115"/>
      <c r="KQZ6" s="115"/>
      <c r="KRA6" s="115"/>
      <c r="KRB6" s="115"/>
      <c r="KRC6" s="115"/>
      <c r="KRD6" s="115"/>
      <c r="KRE6" s="115"/>
      <c r="KRF6" s="115"/>
      <c r="KRG6" s="115"/>
      <c r="KRH6" s="115"/>
      <c r="KRI6" s="115"/>
      <c r="KRJ6" s="115"/>
      <c r="KRK6" s="115"/>
      <c r="KRL6" s="115"/>
      <c r="KRM6" s="115"/>
      <c r="KRN6" s="115"/>
      <c r="KRO6" s="115"/>
      <c r="KRP6" s="115"/>
      <c r="KRQ6" s="115"/>
      <c r="KRR6" s="115"/>
      <c r="KRS6" s="115"/>
      <c r="KRT6" s="115"/>
      <c r="KRU6" s="115"/>
      <c r="KRV6" s="115"/>
      <c r="KRW6" s="115"/>
      <c r="KRX6" s="115"/>
      <c r="KRY6" s="115"/>
      <c r="KRZ6" s="115"/>
      <c r="KSA6" s="115"/>
      <c r="KSB6" s="115"/>
      <c r="KSC6" s="115"/>
      <c r="KSD6" s="115"/>
      <c r="KSE6" s="115"/>
      <c r="KSF6" s="115"/>
      <c r="KSG6" s="115"/>
      <c r="KSH6" s="115"/>
      <c r="KSI6" s="115"/>
      <c r="KSJ6" s="115"/>
      <c r="KSK6" s="115"/>
      <c r="KSL6" s="115"/>
      <c r="KSM6" s="115"/>
      <c r="KSN6" s="115"/>
      <c r="KSO6" s="115"/>
      <c r="KSP6" s="115"/>
      <c r="KSQ6" s="115"/>
      <c r="KSR6" s="115"/>
      <c r="KSS6" s="115"/>
      <c r="KST6" s="115"/>
      <c r="KSU6" s="115"/>
      <c r="KSV6" s="115"/>
      <c r="KSW6" s="115"/>
      <c r="KSX6" s="115"/>
      <c r="KSY6" s="115"/>
      <c r="KSZ6" s="115"/>
      <c r="KTA6" s="115"/>
      <c r="KTB6" s="115"/>
      <c r="KTC6" s="115"/>
      <c r="KTD6" s="115"/>
      <c r="KTE6" s="115"/>
      <c r="KTF6" s="115"/>
      <c r="KTG6" s="115"/>
      <c r="KTH6" s="115"/>
      <c r="KTI6" s="115"/>
      <c r="KTJ6" s="115"/>
      <c r="KTK6" s="115"/>
      <c r="KTL6" s="115"/>
      <c r="KTM6" s="115"/>
      <c r="KTN6" s="115"/>
      <c r="KTO6" s="115"/>
      <c r="KTP6" s="115"/>
      <c r="KTQ6" s="115"/>
      <c r="KTR6" s="115"/>
      <c r="KTS6" s="115"/>
      <c r="KTT6" s="115"/>
      <c r="KTU6" s="115"/>
      <c r="KTV6" s="115"/>
      <c r="KTW6" s="115"/>
      <c r="KTX6" s="115"/>
      <c r="KTY6" s="115"/>
      <c r="KTZ6" s="115"/>
      <c r="KUA6" s="115"/>
      <c r="KUB6" s="115"/>
      <c r="KUC6" s="115"/>
      <c r="KUD6" s="115"/>
      <c r="KUE6" s="115"/>
      <c r="KUF6" s="115"/>
      <c r="KUG6" s="115"/>
      <c r="KUH6" s="115"/>
      <c r="KUI6" s="115"/>
      <c r="KUJ6" s="115"/>
      <c r="KUK6" s="115"/>
      <c r="KUL6" s="115"/>
      <c r="KUM6" s="115"/>
      <c r="KUN6" s="115"/>
      <c r="KUO6" s="115"/>
      <c r="KUP6" s="115"/>
      <c r="KUQ6" s="115"/>
      <c r="KUR6" s="115"/>
      <c r="KUS6" s="115"/>
      <c r="KUT6" s="115"/>
      <c r="KUU6" s="115"/>
      <c r="KUV6" s="115"/>
      <c r="KUW6" s="115"/>
      <c r="KUX6" s="115"/>
      <c r="KUY6" s="115"/>
      <c r="KUZ6" s="115"/>
      <c r="KVA6" s="115"/>
      <c r="KVB6" s="115"/>
      <c r="KVC6" s="115"/>
      <c r="KVD6" s="115"/>
      <c r="KVE6" s="115"/>
      <c r="KVF6" s="115"/>
      <c r="KVG6" s="115"/>
      <c r="KVH6" s="115"/>
      <c r="KVI6" s="115"/>
      <c r="KVJ6" s="115"/>
      <c r="KVK6" s="115"/>
      <c r="KVL6" s="115"/>
      <c r="KVM6" s="115"/>
      <c r="KVN6" s="115"/>
      <c r="KVO6" s="115"/>
      <c r="KVP6" s="115"/>
      <c r="KVQ6" s="115"/>
      <c r="KVR6" s="115"/>
      <c r="KVS6" s="115"/>
      <c r="KVT6" s="115"/>
      <c r="KVU6" s="115"/>
      <c r="KVV6" s="115"/>
      <c r="KVW6" s="115"/>
      <c r="KVX6" s="115"/>
      <c r="KVY6" s="115"/>
      <c r="KVZ6" s="115"/>
      <c r="KWA6" s="115"/>
      <c r="KWB6" s="115"/>
      <c r="KWC6" s="115"/>
      <c r="KWD6" s="115"/>
      <c r="KWE6" s="115"/>
      <c r="KWF6" s="115"/>
      <c r="KWG6" s="115"/>
      <c r="KWH6" s="115"/>
      <c r="KWI6" s="115"/>
      <c r="KWJ6" s="115"/>
      <c r="KWK6" s="115"/>
      <c r="KWL6" s="115"/>
      <c r="KWM6" s="115"/>
      <c r="KWN6" s="115"/>
      <c r="KWO6" s="115"/>
      <c r="KWP6" s="115"/>
      <c r="KWQ6" s="115"/>
      <c r="KWR6" s="115"/>
      <c r="KWS6" s="115"/>
      <c r="KWT6" s="115"/>
      <c r="KWU6" s="115"/>
      <c r="KWV6" s="115"/>
      <c r="KWW6" s="115"/>
      <c r="KWX6" s="115"/>
      <c r="KWY6" s="115"/>
      <c r="KWZ6" s="115"/>
      <c r="KXA6" s="115"/>
      <c r="KXB6" s="115"/>
      <c r="KXC6" s="115"/>
      <c r="KXD6" s="115"/>
      <c r="KXE6" s="115"/>
      <c r="KXF6" s="115"/>
      <c r="KXG6" s="115"/>
      <c r="KXH6" s="115"/>
      <c r="KXI6" s="115"/>
      <c r="KXJ6" s="115"/>
      <c r="KXK6" s="115"/>
      <c r="KXL6" s="115"/>
      <c r="KXM6" s="115"/>
      <c r="KXN6" s="115"/>
      <c r="KXO6" s="115"/>
      <c r="KXP6" s="115"/>
      <c r="KXQ6" s="115"/>
      <c r="KXR6" s="115"/>
      <c r="KXS6" s="115"/>
      <c r="KXT6" s="115"/>
      <c r="KXU6" s="115"/>
      <c r="KXV6" s="115"/>
      <c r="KXW6" s="115"/>
      <c r="KXX6" s="115"/>
      <c r="KXY6" s="115"/>
      <c r="KXZ6" s="115"/>
      <c r="KYA6" s="115"/>
      <c r="KYB6" s="115"/>
      <c r="KYC6" s="115"/>
      <c r="KYD6" s="115"/>
      <c r="KYE6" s="115"/>
      <c r="KYF6" s="115"/>
      <c r="KYG6" s="115"/>
      <c r="KYH6" s="115"/>
      <c r="KYI6" s="115"/>
      <c r="KYJ6" s="115"/>
      <c r="KYK6" s="115"/>
      <c r="KYL6" s="115"/>
      <c r="KYM6" s="115"/>
      <c r="KYN6" s="115"/>
      <c r="KYO6" s="115"/>
      <c r="KYP6" s="115"/>
      <c r="KYQ6" s="115"/>
      <c r="KYR6" s="115"/>
      <c r="KYS6" s="115"/>
      <c r="KYT6" s="115"/>
      <c r="KYU6" s="115"/>
      <c r="KYV6" s="115"/>
      <c r="KYW6" s="115"/>
      <c r="KYX6" s="115"/>
      <c r="KYY6" s="115"/>
      <c r="KYZ6" s="115"/>
      <c r="KZA6" s="115"/>
      <c r="KZB6" s="115"/>
      <c r="KZC6" s="115"/>
      <c r="KZD6" s="115"/>
      <c r="KZE6" s="115"/>
      <c r="KZF6" s="115"/>
      <c r="KZG6" s="115"/>
      <c r="KZH6" s="115"/>
      <c r="KZI6" s="115"/>
      <c r="KZJ6" s="115"/>
      <c r="KZK6" s="115"/>
      <c r="KZL6" s="115"/>
      <c r="KZM6" s="115"/>
      <c r="KZN6" s="115"/>
      <c r="KZO6" s="115"/>
      <c r="KZP6" s="115"/>
      <c r="KZQ6" s="115"/>
      <c r="KZR6" s="115"/>
      <c r="KZS6" s="115"/>
      <c r="KZT6" s="115"/>
      <c r="KZU6" s="115"/>
      <c r="KZV6" s="115"/>
      <c r="KZW6" s="115"/>
      <c r="KZX6" s="115"/>
      <c r="KZY6" s="115"/>
      <c r="KZZ6" s="115"/>
      <c r="LAA6" s="115"/>
      <c r="LAB6" s="115"/>
      <c r="LAC6" s="115"/>
      <c r="LAD6" s="115"/>
      <c r="LAE6" s="115"/>
      <c r="LAF6" s="115"/>
      <c r="LAG6" s="115"/>
      <c r="LAH6" s="115"/>
      <c r="LAI6" s="115"/>
      <c r="LAJ6" s="115"/>
      <c r="LAK6" s="115"/>
      <c r="LAL6" s="115"/>
      <c r="LAM6" s="115"/>
      <c r="LAN6" s="115"/>
      <c r="LAO6" s="115"/>
      <c r="LAP6" s="115"/>
      <c r="LAQ6" s="115"/>
      <c r="LAR6" s="115"/>
      <c r="LAS6" s="115"/>
      <c r="LAT6" s="115"/>
      <c r="LAU6" s="115"/>
      <c r="LAV6" s="115"/>
      <c r="LAW6" s="115"/>
      <c r="LAX6" s="115"/>
      <c r="LAY6" s="115"/>
      <c r="LAZ6" s="115"/>
      <c r="LBA6" s="115"/>
      <c r="LBB6" s="115"/>
      <c r="LBC6" s="115"/>
      <c r="LBD6" s="115"/>
      <c r="LBE6" s="115"/>
      <c r="LBF6" s="115"/>
      <c r="LBG6" s="115"/>
      <c r="LBH6" s="115"/>
      <c r="LBI6" s="115"/>
      <c r="LBJ6" s="115"/>
      <c r="LBK6" s="115"/>
      <c r="LBL6" s="115"/>
      <c r="LBM6" s="115"/>
      <c r="LBN6" s="115"/>
      <c r="LBO6" s="115"/>
      <c r="LBP6" s="115"/>
      <c r="LBQ6" s="115"/>
      <c r="LBR6" s="115"/>
      <c r="LBS6" s="115"/>
      <c r="LBT6" s="115"/>
      <c r="LBU6" s="115"/>
      <c r="LBV6" s="115"/>
      <c r="LBW6" s="115"/>
      <c r="LBX6" s="115"/>
      <c r="LBY6" s="115"/>
      <c r="LBZ6" s="115"/>
      <c r="LCA6" s="115"/>
      <c r="LCB6" s="115"/>
      <c r="LCC6" s="115"/>
      <c r="LCD6" s="115"/>
      <c r="LCE6" s="115"/>
      <c r="LCF6" s="115"/>
      <c r="LCG6" s="115"/>
      <c r="LCH6" s="115"/>
      <c r="LCI6" s="115"/>
      <c r="LCJ6" s="115"/>
      <c r="LCK6" s="115"/>
      <c r="LCL6" s="115"/>
      <c r="LCM6" s="115"/>
      <c r="LCN6" s="115"/>
      <c r="LCO6" s="115"/>
      <c r="LCP6" s="115"/>
      <c r="LCQ6" s="115"/>
      <c r="LCR6" s="115"/>
      <c r="LCS6" s="115"/>
      <c r="LCT6" s="115"/>
      <c r="LCU6" s="115"/>
      <c r="LCV6" s="115"/>
      <c r="LCW6" s="115"/>
      <c r="LCX6" s="115"/>
      <c r="LCY6" s="115"/>
      <c r="LCZ6" s="115"/>
      <c r="LDA6" s="115"/>
      <c r="LDB6" s="115"/>
      <c r="LDC6" s="115"/>
      <c r="LDD6" s="115"/>
      <c r="LDE6" s="115"/>
      <c r="LDF6" s="115"/>
      <c r="LDG6" s="115"/>
      <c r="LDH6" s="115"/>
      <c r="LDI6" s="115"/>
      <c r="LDJ6" s="115"/>
      <c r="LDK6" s="115"/>
      <c r="LDL6" s="115"/>
      <c r="LDM6" s="115"/>
      <c r="LDN6" s="115"/>
      <c r="LDO6" s="115"/>
      <c r="LDP6" s="115"/>
      <c r="LDQ6" s="115"/>
      <c r="LDR6" s="115"/>
      <c r="LDS6" s="115"/>
      <c r="LDT6" s="115"/>
      <c r="LDU6" s="115"/>
      <c r="LDV6" s="115"/>
      <c r="LDW6" s="115"/>
      <c r="LDX6" s="115"/>
      <c r="LDY6" s="115"/>
      <c r="LDZ6" s="115"/>
      <c r="LEA6" s="115"/>
      <c r="LEB6" s="115"/>
      <c r="LEC6" s="115"/>
      <c r="LED6" s="115"/>
      <c r="LEE6" s="115"/>
      <c r="LEF6" s="115"/>
      <c r="LEG6" s="115"/>
      <c r="LEH6" s="115"/>
      <c r="LEI6" s="115"/>
      <c r="LEJ6" s="115"/>
      <c r="LEK6" s="115"/>
      <c r="LEL6" s="115"/>
      <c r="LEM6" s="115"/>
      <c r="LEN6" s="115"/>
      <c r="LEO6" s="115"/>
      <c r="LEP6" s="115"/>
      <c r="LEQ6" s="115"/>
      <c r="LER6" s="115"/>
      <c r="LES6" s="115"/>
      <c r="LET6" s="115"/>
      <c r="LEU6" s="115"/>
      <c r="LEV6" s="115"/>
      <c r="LEW6" s="115"/>
      <c r="LEX6" s="115"/>
      <c r="LEY6" s="115"/>
      <c r="LEZ6" s="115"/>
      <c r="LFA6" s="115"/>
      <c r="LFB6" s="115"/>
      <c r="LFC6" s="115"/>
      <c r="LFD6" s="115"/>
      <c r="LFE6" s="115"/>
      <c r="LFF6" s="115"/>
      <c r="LFG6" s="115"/>
      <c r="LFH6" s="115"/>
      <c r="LFI6" s="115"/>
      <c r="LFJ6" s="115"/>
      <c r="LFK6" s="115"/>
      <c r="LFL6" s="115"/>
      <c r="LFM6" s="115"/>
      <c r="LFN6" s="115"/>
      <c r="LFO6" s="115"/>
      <c r="LFP6" s="115"/>
      <c r="LFQ6" s="115"/>
      <c r="LFR6" s="115"/>
      <c r="LFS6" s="115"/>
      <c r="LFT6" s="115"/>
      <c r="LFU6" s="115"/>
      <c r="LFV6" s="115"/>
      <c r="LFW6" s="115"/>
      <c r="LFX6" s="115"/>
      <c r="LFY6" s="115"/>
      <c r="LFZ6" s="115"/>
      <c r="LGA6" s="115"/>
      <c r="LGB6" s="115"/>
      <c r="LGC6" s="115"/>
      <c r="LGD6" s="115"/>
      <c r="LGE6" s="115"/>
      <c r="LGF6" s="115"/>
      <c r="LGG6" s="115"/>
      <c r="LGH6" s="115"/>
      <c r="LGI6" s="115"/>
      <c r="LGJ6" s="115"/>
      <c r="LGK6" s="115"/>
      <c r="LGL6" s="115"/>
      <c r="LGM6" s="115"/>
      <c r="LGN6" s="115"/>
      <c r="LGO6" s="115"/>
      <c r="LGP6" s="115"/>
      <c r="LGQ6" s="115"/>
      <c r="LGR6" s="115"/>
      <c r="LGS6" s="115"/>
      <c r="LGT6" s="115"/>
      <c r="LGU6" s="115"/>
      <c r="LGV6" s="115"/>
      <c r="LGW6" s="115"/>
      <c r="LGX6" s="115"/>
      <c r="LGY6" s="115"/>
      <c r="LGZ6" s="115"/>
      <c r="LHA6" s="115"/>
      <c r="LHB6" s="115"/>
      <c r="LHC6" s="115"/>
      <c r="LHD6" s="115"/>
      <c r="LHE6" s="115"/>
      <c r="LHF6" s="115"/>
      <c r="LHG6" s="115"/>
      <c r="LHH6" s="115"/>
      <c r="LHI6" s="115"/>
      <c r="LHJ6" s="115"/>
      <c r="LHK6" s="115"/>
      <c r="LHL6" s="115"/>
      <c r="LHM6" s="115"/>
      <c r="LHN6" s="115"/>
      <c r="LHO6" s="115"/>
      <c r="LHP6" s="115"/>
      <c r="LHQ6" s="115"/>
      <c r="LHR6" s="115"/>
      <c r="LHS6" s="115"/>
      <c r="LHT6" s="115"/>
      <c r="LHU6" s="115"/>
      <c r="LHV6" s="115"/>
      <c r="LHW6" s="115"/>
      <c r="LHX6" s="115"/>
      <c r="LHY6" s="115"/>
      <c r="LHZ6" s="115"/>
      <c r="LIA6" s="115"/>
      <c r="LIB6" s="115"/>
      <c r="LIC6" s="115"/>
      <c r="LID6" s="115"/>
      <c r="LIE6" s="115"/>
      <c r="LIF6" s="115"/>
      <c r="LIG6" s="115"/>
      <c r="LIH6" s="115"/>
      <c r="LII6" s="115"/>
      <c r="LIJ6" s="115"/>
      <c r="LIK6" s="115"/>
      <c r="LIL6" s="115"/>
      <c r="LIM6" s="115"/>
      <c r="LIN6" s="115"/>
      <c r="LIO6" s="115"/>
      <c r="LIP6" s="115"/>
      <c r="LIQ6" s="115"/>
      <c r="LIR6" s="115"/>
      <c r="LIS6" s="115"/>
      <c r="LIT6" s="115"/>
      <c r="LIU6" s="115"/>
      <c r="LIV6" s="115"/>
      <c r="LIW6" s="115"/>
      <c r="LIX6" s="115"/>
      <c r="LIY6" s="115"/>
      <c r="LIZ6" s="115"/>
      <c r="LJA6" s="115"/>
      <c r="LJB6" s="115"/>
      <c r="LJC6" s="115"/>
      <c r="LJD6" s="115"/>
      <c r="LJE6" s="115"/>
      <c r="LJF6" s="115"/>
      <c r="LJG6" s="115"/>
      <c r="LJH6" s="115"/>
      <c r="LJI6" s="115"/>
      <c r="LJJ6" s="115"/>
      <c r="LJK6" s="115"/>
      <c r="LJL6" s="115"/>
      <c r="LJM6" s="115"/>
      <c r="LJN6" s="115"/>
      <c r="LJO6" s="115"/>
      <c r="LJP6" s="115"/>
      <c r="LJQ6" s="115"/>
      <c r="LJR6" s="115"/>
      <c r="LJS6" s="115"/>
      <c r="LJT6" s="115"/>
      <c r="LJU6" s="115"/>
      <c r="LJV6" s="115"/>
      <c r="LJW6" s="115"/>
      <c r="LJX6" s="115"/>
      <c r="LJY6" s="115"/>
      <c r="LJZ6" s="115"/>
      <c r="LKA6" s="115"/>
      <c r="LKB6" s="115"/>
      <c r="LKC6" s="115"/>
      <c r="LKD6" s="115"/>
      <c r="LKE6" s="115"/>
      <c r="LKF6" s="115"/>
      <c r="LKG6" s="115"/>
      <c r="LKH6" s="115"/>
      <c r="LKI6" s="115"/>
      <c r="LKJ6" s="115"/>
      <c r="LKK6" s="115"/>
      <c r="LKL6" s="115"/>
      <c r="LKM6" s="115"/>
      <c r="LKN6" s="115"/>
      <c r="LKO6" s="115"/>
      <c r="LKP6" s="115"/>
      <c r="LKQ6" s="115"/>
      <c r="LKR6" s="115"/>
      <c r="LKS6" s="115"/>
      <c r="LKT6" s="115"/>
      <c r="LKU6" s="115"/>
      <c r="LKV6" s="115"/>
      <c r="LKW6" s="115"/>
      <c r="LKX6" s="115"/>
      <c r="LKY6" s="115"/>
      <c r="LKZ6" s="115"/>
      <c r="LLA6" s="115"/>
      <c r="LLB6" s="115"/>
      <c r="LLC6" s="115"/>
      <c r="LLD6" s="115"/>
      <c r="LLE6" s="115"/>
      <c r="LLF6" s="115"/>
      <c r="LLG6" s="115"/>
      <c r="LLH6" s="115"/>
      <c r="LLI6" s="115"/>
      <c r="LLJ6" s="115"/>
      <c r="LLK6" s="115"/>
      <c r="LLL6" s="115"/>
      <c r="LLM6" s="115"/>
      <c r="LLN6" s="115"/>
      <c r="LLO6" s="115"/>
      <c r="LLP6" s="115"/>
      <c r="LLQ6" s="115"/>
      <c r="LLR6" s="115"/>
      <c r="LLS6" s="115"/>
      <c r="LLT6" s="115"/>
      <c r="LLU6" s="115"/>
      <c r="LLV6" s="115"/>
      <c r="LLW6" s="115"/>
      <c r="LLX6" s="115"/>
      <c r="LLY6" s="115"/>
      <c r="LLZ6" s="115"/>
      <c r="LMA6" s="115"/>
      <c r="LMB6" s="115"/>
      <c r="LMC6" s="115"/>
      <c r="LMD6" s="115"/>
      <c r="LME6" s="115"/>
      <c r="LMF6" s="115"/>
      <c r="LMG6" s="115"/>
      <c r="LMH6" s="115"/>
      <c r="LMI6" s="115"/>
      <c r="LMJ6" s="115"/>
      <c r="LMK6" s="115"/>
      <c r="LML6" s="115"/>
      <c r="LMM6" s="115"/>
      <c r="LMN6" s="115"/>
      <c r="LMO6" s="115"/>
      <c r="LMP6" s="115"/>
      <c r="LMQ6" s="115"/>
      <c r="LMR6" s="115"/>
      <c r="LMS6" s="115"/>
      <c r="LMT6" s="115"/>
      <c r="LMU6" s="115"/>
      <c r="LMV6" s="115"/>
      <c r="LMW6" s="115"/>
      <c r="LMX6" s="115"/>
      <c r="LMY6" s="115"/>
      <c r="LMZ6" s="115"/>
      <c r="LNA6" s="115"/>
      <c r="LNB6" s="115"/>
      <c r="LNC6" s="115"/>
      <c r="LND6" s="115"/>
      <c r="LNE6" s="115"/>
      <c r="LNF6" s="115"/>
      <c r="LNG6" s="115"/>
      <c r="LNH6" s="115"/>
      <c r="LNI6" s="115"/>
      <c r="LNJ6" s="115"/>
      <c r="LNK6" s="115"/>
      <c r="LNL6" s="115"/>
      <c r="LNM6" s="115"/>
      <c r="LNN6" s="115"/>
      <c r="LNO6" s="115"/>
      <c r="LNP6" s="115"/>
      <c r="LNQ6" s="115"/>
      <c r="LNR6" s="115"/>
      <c r="LNS6" s="115"/>
      <c r="LNT6" s="115"/>
      <c r="LNU6" s="115"/>
      <c r="LNV6" s="115"/>
      <c r="LNW6" s="115"/>
      <c r="LNX6" s="115"/>
      <c r="LNY6" s="115"/>
      <c r="LNZ6" s="115"/>
      <c r="LOA6" s="115"/>
      <c r="LOB6" s="115"/>
      <c r="LOC6" s="115"/>
      <c r="LOD6" s="115"/>
      <c r="LOE6" s="115"/>
      <c r="LOF6" s="115"/>
      <c r="LOG6" s="115"/>
      <c r="LOH6" s="115"/>
      <c r="LOI6" s="115"/>
      <c r="LOJ6" s="115"/>
      <c r="LOK6" s="115"/>
      <c r="LOL6" s="115"/>
      <c r="LOM6" s="115"/>
      <c r="LON6" s="115"/>
      <c r="LOO6" s="115"/>
      <c r="LOP6" s="115"/>
      <c r="LOQ6" s="115"/>
      <c r="LOR6" s="115"/>
      <c r="LOS6" s="115"/>
      <c r="LOT6" s="115"/>
      <c r="LOU6" s="115"/>
      <c r="LOV6" s="115"/>
      <c r="LOW6" s="115"/>
      <c r="LOX6" s="115"/>
      <c r="LOY6" s="115"/>
      <c r="LOZ6" s="115"/>
      <c r="LPA6" s="115"/>
      <c r="LPB6" s="115"/>
      <c r="LPC6" s="115"/>
      <c r="LPD6" s="115"/>
      <c r="LPE6" s="115"/>
      <c r="LPF6" s="115"/>
      <c r="LPG6" s="115"/>
      <c r="LPH6" s="115"/>
      <c r="LPI6" s="115"/>
      <c r="LPJ6" s="115"/>
      <c r="LPK6" s="115"/>
      <c r="LPL6" s="115"/>
      <c r="LPM6" s="115"/>
      <c r="LPN6" s="115"/>
      <c r="LPO6" s="115"/>
      <c r="LPP6" s="115"/>
      <c r="LPQ6" s="115"/>
      <c r="LPR6" s="115"/>
      <c r="LPS6" s="115"/>
      <c r="LPT6" s="115"/>
      <c r="LPU6" s="115"/>
      <c r="LPV6" s="115"/>
      <c r="LPW6" s="115"/>
      <c r="LPX6" s="115"/>
      <c r="LPY6" s="115"/>
      <c r="LPZ6" s="115"/>
      <c r="LQA6" s="115"/>
      <c r="LQB6" s="115"/>
      <c r="LQC6" s="115"/>
      <c r="LQD6" s="115"/>
      <c r="LQE6" s="115"/>
      <c r="LQF6" s="115"/>
      <c r="LQG6" s="115"/>
      <c r="LQH6" s="115"/>
      <c r="LQI6" s="115"/>
      <c r="LQJ6" s="115"/>
      <c r="LQK6" s="115"/>
      <c r="LQL6" s="115"/>
      <c r="LQM6" s="115"/>
      <c r="LQN6" s="115"/>
      <c r="LQO6" s="115"/>
      <c r="LQP6" s="115"/>
      <c r="LQQ6" s="115"/>
      <c r="LQR6" s="115"/>
      <c r="LQS6" s="115"/>
      <c r="LQT6" s="115"/>
      <c r="LQU6" s="115"/>
      <c r="LQV6" s="115"/>
      <c r="LQW6" s="115"/>
      <c r="LQX6" s="115"/>
      <c r="LQY6" s="115"/>
      <c r="LQZ6" s="115"/>
      <c r="LRA6" s="115"/>
      <c r="LRB6" s="115"/>
      <c r="LRC6" s="115"/>
      <c r="LRD6" s="115"/>
      <c r="LRE6" s="115"/>
      <c r="LRF6" s="115"/>
      <c r="LRG6" s="115"/>
      <c r="LRH6" s="115"/>
      <c r="LRI6" s="115"/>
      <c r="LRJ6" s="115"/>
      <c r="LRK6" s="115"/>
      <c r="LRL6" s="115"/>
      <c r="LRM6" s="115"/>
      <c r="LRN6" s="115"/>
      <c r="LRO6" s="115"/>
      <c r="LRP6" s="115"/>
      <c r="LRQ6" s="115"/>
      <c r="LRR6" s="115"/>
      <c r="LRS6" s="115"/>
      <c r="LRT6" s="115"/>
      <c r="LRU6" s="115"/>
      <c r="LRV6" s="115"/>
      <c r="LRW6" s="115"/>
      <c r="LRX6" s="115"/>
      <c r="LRY6" s="115"/>
      <c r="LRZ6" s="115"/>
      <c r="LSA6" s="115"/>
      <c r="LSB6" s="115"/>
      <c r="LSC6" s="115"/>
      <c r="LSD6" s="115"/>
      <c r="LSE6" s="115"/>
      <c r="LSF6" s="115"/>
      <c r="LSG6" s="115"/>
      <c r="LSH6" s="115"/>
      <c r="LSI6" s="115"/>
      <c r="LSJ6" s="115"/>
      <c r="LSK6" s="115"/>
      <c r="LSL6" s="115"/>
      <c r="LSM6" s="115"/>
      <c r="LSN6" s="115"/>
      <c r="LSO6" s="115"/>
      <c r="LSP6" s="115"/>
      <c r="LSQ6" s="115"/>
      <c r="LSR6" s="115"/>
      <c r="LSS6" s="115"/>
      <c r="LST6" s="115"/>
      <c r="LSU6" s="115"/>
      <c r="LSV6" s="115"/>
      <c r="LSW6" s="115"/>
      <c r="LSX6" s="115"/>
      <c r="LSY6" s="115"/>
      <c r="LSZ6" s="115"/>
      <c r="LTA6" s="115"/>
      <c r="LTB6" s="115"/>
      <c r="LTC6" s="115"/>
      <c r="LTD6" s="115"/>
      <c r="LTE6" s="115"/>
      <c r="LTF6" s="115"/>
      <c r="LTG6" s="115"/>
      <c r="LTH6" s="115"/>
      <c r="LTI6" s="115"/>
      <c r="LTJ6" s="115"/>
      <c r="LTK6" s="115"/>
      <c r="LTL6" s="115"/>
      <c r="LTM6" s="115"/>
      <c r="LTN6" s="115"/>
      <c r="LTO6" s="115"/>
      <c r="LTP6" s="115"/>
      <c r="LTQ6" s="115"/>
      <c r="LTR6" s="115"/>
      <c r="LTS6" s="115"/>
      <c r="LTT6" s="115"/>
      <c r="LTU6" s="115"/>
      <c r="LTV6" s="115"/>
      <c r="LTW6" s="115"/>
      <c r="LTX6" s="115"/>
      <c r="LTY6" s="115"/>
      <c r="LTZ6" s="115"/>
      <c r="LUA6" s="115"/>
      <c r="LUB6" s="115"/>
      <c r="LUC6" s="115"/>
      <c r="LUD6" s="115"/>
      <c r="LUE6" s="115"/>
      <c r="LUF6" s="115"/>
      <c r="LUG6" s="115"/>
      <c r="LUH6" s="115"/>
      <c r="LUI6" s="115"/>
      <c r="LUJ6" s="115"/>
      <c r="LUK6" s="115"/>
      <c r="LUL6" s="115"/>
      <c r="LUM6" s="115"/>
      <c r="LUN6" s="115"/>
      <c r="LUO6" s="115"/>
      <c r="LUP6" s="115"/>
      <c r="LUQ6" s="115"/>
      <c r="LUR6" s="115"/>
      <c r="LUS6" s="115"/>
      <c r="LUT6" s="115"/>
      <c r="LUU6" s="115"/>
      <c r="LUV6" s="115"/>
      <c r="LUW6" s="115"/>
      <c r="LUX6" s="115"/>
      <c r="LUY6" s="115"/>
      <c r="LUZ6" s="115"/>
      <c r="LVA6" s="115"/>
      <c r="LVB6" s="115"/>
      <c r="LVC6" s="115"/>
      <c r="LVD6" s="115"/>
      <c r="LVE6" s="115"/>
      <c r="LVF6" s="115"/>
      <c r="LVG6" s="115"/>
      <c r="LVH6" s="115"/>
      <c r="LVI6" s="115"/>
      <c r="LVJ6" s="115"/>
      <c r="LVK6" s="115"/>
      <c r="LVL6" s="115"/>
      <c r="LVM6" s="115"/>
      <c r="LVN6" s="115"/>
      <c r="LVO6" s="115"/>
      <c r="LVP6" s="115"/>
      <c r="LVQ6" s="115"/>
      <c r="LVR6" s="115"/>
      <c r="LVS6" s="115"/>
      <c r="LVT6" s="115"/>
      <c r="LVU6" s="115"/>
      <c r="LVV6" s="115"/>
      <c r="LVW6" s="115"/>
      <c r="LVX6" s="115"/>
      <c r="LVY6" s="115"/>
      <c r="LVZ6" s="115"/>
      <c r="LWA6" s="115"/>
      <c r="LWB6" s="115"/>
      <c r="LWC6" s="115"/>
      <c r="LWD6" s="115"/>
      <c r="LWE6" s="115"/>
      <c r="LWF6" s="115"/>
      <c r="LWG6" s="115"/>
      <c r="LWH6" s="115"/>
      <c r="LWI6" s="115"/>
      <c r="LWJ6" s="115"/>
      <c r="LWK6" s="115"/>
      <c r="LWL6" s="115"/>
      <c r="LWM6" s="115"/>
      <c r="LWN6" s="115"/>
      <c r="LWO6" s="115"/>
      <c r="LWP6" s="115"/>
      <c r="LWQ6" s="115"/>
      <c r="LWR6" s="115"/>
      <c r="LWS6" s="115"/>
      <c r="LWT6" s="115"/>
      <c r="LWU6" s="115"/>
      <c r="LWV6" s="115"/>
      <c r="LWW6" s="115"/>
      <c r="LWX6" s="115"/>
      <c r="LWY6" s="115"/>
      <c r="LWZ6" s="115"/>
      <c r="LXA6" s="115"/>
      <c r="LXB6" s="115"/>
      <c r="LXC6" s="115"/>
      <c r="LXD6" s="115"/>
      <c r="LXE6" s="115"/>
      <c r="LXF6" s="115"/>
      <c r="LXG6" s="115"/>
      <c r="LXH6" s="115"/>
      <c r="LXI6" s="115"/>
      <c r="LXJ6" s="115"/>
      <c r="LXK6" s="115"/>
      <c r="LXL6" s="115"/>
      <c r="LXM6" s="115"/>
      <c r="LXN6" s="115"/>
      <c r="LXO6" s="115"/>
      <c r="LXP6" s="115"/>
      <c r="LXQ6" s="115"/>
      <c r="LXR6" s="115"/>
      <c r="LXS6" s="115"/>
      <c r="LXT6" s="115"/>
      <c r="LXU6" s="115"/>
      <c r="LXV6" s="115"/>
      <c r="LXW6" s="115"/>
      <c r="LXX6" s="115"/>
      <c r="LXY6" s="115"/>
      <c r="LXZ6" s="115"/>
      <c r="LYA6" s="115"/>
      <c r="LYB6" s="115"/>
      <c r="LYC6" s="115"/>
      <c r="LYD6" s="115"/>
      <c r="LYE6" s="115"/>
      <c r="LYF6" s="115"/>
      <c r="LYG6" s="115"/>
      <c r="LYH6" s="115"/>
      <c r="LYI6" s="115"/>
      <c r="LYJ6" s="115"/>
      <c r="LYK6" s="115"/>
      <c r="LYL6" s="115"/>
      <c r="LYM6" s="115"/>
      <c r="LYN6" s="115"/>
      <c r="LYO6" s="115"/>
      <c r="LYP6" s="115"/>
      <c r="LYQ6" s="115"/>
      <c r="LYR6" s="115"/>
      <c r="LYS6" s="115"/>
      <c r="LYT6" s="115"/>
      <c r="LYU6" s="115"/>
      <c r="LYV6" s="115"/>
      <c r="LYW6" s="115"/>
      <c r="LYX6" s="115"/>
      <c r="LYY6" s="115"/>
      <c r="LYZ6" s="115"/>
      <c r="LZA6" s="115"/>
      <c r="LZB6" s="115"/>
      <c r="LZC6" s="115"/>
      <c r="LZD6" s="115"/>
      <c r="LZE6" s="115"/>
      <c r="LZF6" s="115"/>
      <c r="LZG6" s="115"/>
      <c r="LZH6" s="115"/>
      <c r="LZI6" s="115"/>
      <c r="LZJ6" s="115"/>
      <c r="LZK6" s="115"/>
      <c r="LZL6" s="115"/>
      <c r="LZM6" s="115"/>
      <c r="LZN6" s="115"/>
      <c r="LZO6" s="115"/>
      <c r="LZP6" s="115"/>
      <c r="LZQ6" s="115"/>
      <c r="LZR6" s="115"/>
      <c r="LZS6" s="115"/>
      <c r="LZT6" s="115"/>
      <c r="LZU6" s="115"/>
      <c r="LZV6" s="115"/>
      <c r="LZW6" s="115"/>
      <c r="LZX6" s="115"/>
      <c r="LZY6" s="115"/>
      <c r="LZZ6" s="115"/>
      <c r="MAA6" s="115"/>
      <c r="MAB6" s="115"/>
      <c r="MAC6" s="115"/>
      <c r="MAD6" s="115"/>
      <c r="MAE6" s="115"/>
      <c r="MAF6" s="115"/>
      <c r="MAG6" s="115"/>
      <c r="MAH6" s="115"/>
      <c r="MAI6" s="115"/>
      <c r="MAJ6" s="115"/>
      <c r="MAK6" s="115"/>
      <c r="MAL6" s="115"/>
      <c r="MAM6" s="115"/>
      <c r="MAN6" s="115"/>
      <c r="MAO6" s="115"/>
      <c r="MAP6" s="115"/>
      <c r="MAQ6" s="115"/>
      <c r="MAR6" s="115"/>
      <c r="MAS6" s="115"/>
      <c r="MAT6" s="115"/>
      <c r="MAU6" s="115"/>
      <c r="MAV6" s="115"/>
      <c r="MAW6" s="115"/>
      <c r="MAX6" s="115"/>
      <c r="MAY6" s="115"/>
      <c r="MAZ6" s="115"/>
      <c r="MBA6" s="115"/>
      <c r="MBB6" s="115"/>
      <c r="MBC6" s="115"/>
      <c r="MBD6" s="115"/>
      <c r="MBE6" s="115"/>
      <c r="MBF6" s="115"/>
      <c r="MBG6" s="115"/>
      <c r="MBH6" s="115"/>
      <c r="MBI6" s="115"/>
      <c r="MBJ6" s="115"/>
      <c r="MBK6" s="115"/>
      <c r="MBL6" s="115"/>
      <c r="MBM6" s="115"/>
      <c r="MBN6" s="115"/>
      <c r="MBO6" s="115"/>
      <c r="MBP6" s="115"/>
      <c r="MBQ6" s="115"/>
      <c r="MBR6" s="115"/>
      <c r="MBS6" s="115"/>
      <c r="MBT6" s="115"/>
      <c r="MBU6" s="115"/>
      <c r="MBV6" s="115"/>
      <c r="MBW6" s="115"/>
      <c r="MBX6" s="115"/>
      <c r="MBY6" s="115"/>
      <c r="MBZ6" s="115"/>
      <c r="MCA6" s="115"/>
      <c r="MCB6" s="115"/>
      <c r="MCC6" s="115"/>
      <c r="MCD6" s="115"/>
      <c r="MCE6" s="115"/>
      <c r="MCF6" s="115"/>
      <c r="MCG6" s="115"/>
      <c r="MCH6" s="115"/>
      <c r="MCI6" s="115"/>
      <c r="MCJ6" s="115"/>
      <c r="MCK6" s="115"/>
      <c r="MCL6" s="115"/>
      <c r="MCM6" s="115"/>
      <c r="MCN6" s="115"/>
      <c r="MCO6" s="115"/>
      <c r="MCP6" s="115"/>
      <c r="MCQ6" s="115"/>
      <c r="MCR6" s="115"/>
      <c r="MCS6" s="115"/>
      <c r="MCT6" s="115"/>
      <c r="MCU6" s="115"/>
      <c r="MCV6" s="115"/>
      <c r="MCW6" s="115"/>
      <c r="MCX6" s="115"/>
      <c r="MCY6" s="115"/>
      <c r="MCZ6" s="115"/>
      <c r="MDA6" s="115"/>
      <c r="MDB6" s="115"/>
      <c r="MDC6" s="115"/>
      <c r="MDD6" s="115"/>
      <c r="MDE6" s="115"/>
      <c r="MDF6" s="115"/>
      <c r="MDG6" s="115"/>
      <c r="MDH6" s="115"/>
      <c r="MDI6" s="115"/>
      <c r="MDJ6" s="115"/>
      <c r="MDK6" s="115"/>
      <c r="MDL6" s="115"/>
      <c r="MDM6" s="115"/>
      <c r="MDN6" s="115"/>
      <c r="MDO6" s="115"/>
      <c r="MDP6" s="115"/>
      <c r="MDQ6" s="115"/>
      <c r="MDR6" s="115"/>
      <c r="MDS6" s="115"/>
      <c r="MDT6" s="115"/>
      <c r="MDU6" s="115"/>
      <c r="MDV6" s="115"/>
      <c r="MDW6" s="115"/>
      <c r="MDX6" s="115"/>
      <c r="MDY6" s="115"/>
      <c r="MDZ6" s="115"/>
      <c r="MEA6" s="115"/>
      <c r="MEB6" s="115"/>
      <c r="MEC6" s="115"/>
      <c r="MED6" s="115"/>
      <c r="MEE6" s="115"/>
      <c r="MEF6" s="115"/>
      <c r="MEG6" s="115"/>
      <c r="MEH6" s="115"/>
      <c r="MEI6" s="115"/>
      <c r="MEJ6" s="115"/>
      <c r="MEK6" s="115"/>
      <c r="MEL6" s="115"/>
      <c r="MEM6" s="115"/>
      <c r="MEN6" s="115"/>
      <c r="MEO6" s="115"/>
      <c r="MEP6" s="115"/>
      <c r="MEQ6" s="115"/>
      <c r="MER6" s="115"/>
      <c r="MES6" s="115"/>
      <c r="MET6" s="115"/>
      <c r="MEU6" s="115"/>
      <c r="MEV6" s="115"/>
      <c r="MEW6" s="115"/>
      <c r="MEX6" s="115"/>
      <c r="MEY6" s="115"/>
      <c r="MEZ6" s="115"/>
      <c r="MFA6" s="115"/>
      <c r="MFB6" s="115"/>
      <c r="MFC6" s="115"/>
      <c r="MFD6" s="115"/>
      <c r="MFE6" s="115"/>
      <c r="MFF6" s="115"/>
      <c r="MFG6" s="115"/>
      <c r="MFH6" s="115"/>
      <c r="MFI6" s="115"/>
      <c r="MFJ6" s="115"/>
      <c r="MFK6" s="115"/>
      <c r="MFL6" s="115"/>
      <c r="MFM6" s="115"/>
      <c r="MFN6" s="115"/>
      <c r="MFO6" s="115"/>
      <c r="MFP6" s="115"/>
      <c r="MFQ6" s="115"/>
      <c r="MFR6" s="115"/>
      <c r="MFS6" s="115"/>
      <c r="MFT6" s="115"/>
      <c r="MFU6" s="115"/>
      <c r="MFV6" s="115"/>
      <c r="MFW6" s="115"/>
      <c r="MFX6" s="115"/>
      <c r="MFY6" s="115"/>
      <c r="MFZ6" s="115"/>
      <c r="MGA6" s="115"/>
      <c r="MGB6" s="115"/>
      <c r="MGC6" s="115"/>
      <c r="MGD6" s="115"/>
      <c r="MGE6" s="115"/>
      <c r="MGF6" s="115"/>
      <c r="MGG6" s="115"/>
      <c r="MGH6" s="115"/>
      <c r="MGI6" s="115"/>
      <c r="MGJ6" s="115"/>
      <c r="MGK6" s="115"/>
      <c r="MGL6" s="115"/>
      <c r="MGM6" s="115"/>
      <c r="MGN6" s="115"/>
      <c r="MGO6" s="115"/>
      <c r="MGP6" s="115"/>
      <c r="MGQ6" s="115"/>
      <c r="MGR6" s="115"/>
      <c r="MGS6" s="115"/>
      <c r="MGT6" s="115"/>
      <c r="MGU6" s="115"/>
      <c r="MGV6" s="115"/>
      <c r="MGW6" s="115"/>
      <c r="MGX6" s="115"/>
      <c r="MGY6" s="115"/>
      <c r="MGZ6" s="115"/>
      <c r="MHA6" s="115"/>
      <c r="MHB6" s="115"/>
      <c r="MHC6" s="115"/>
      <c r="MHD6" s="115"/>
      <c r="MHE6" s="115"/>
      <c r="MHF6" s="115"/>
      <c r="MHG6" s="115"/>
      <c r="MHH6" s="115"/>
      <c r="MHI6" s="115"/>
      <c r="MHJ6" s="115"/>
      <c r="MHK6" s="115"/>
      <c r="MHL6" s="115"/>
      <c r="MHM6" s="115"/>
      <c r="MHN6" s="115"/>
      <c r="MHO6" s="115"/>
      <c r="MHP6" s="115"/>
      <c r="MHQ6" s="115"/>
      <c r="MHR6" s="115"/>
      <c r="MHS6" s="115"/>
      <c r="MHT6" s="115"/>
      <c r="MHU6" s="115"/>
      <c r="MHV6" s="115"/>
      <c r="MHW6" s="115"/>
      <c r="MHX6" s="115"/>
      <c r="MHY6" s="115"/>
      <c r="MHZ6" s="115"/>
      <c r="MIA6" s="115"/>
      <c r="MIB6" s="115"/>
      <c r="MIC6" s="115"/>
      <c r="MID6" s="115"/>
      <c r="MIE6" s="115"/>
      <c r="MIF6" s="115"/>
      <c r="MIG6" s="115"/>
      <c r="MIH6" s="115"/>
      <c r="MII6" s="115"/>
      <c r="MIJ6" s="115"/>
      <c r="MIK6" s="115"/>
      <c r="MIL6" s="115"/>
      <c r="MIM6" s="115"/>
      <c r="MIN6" s="115"/>
      <c r="MIO6" s="115"/>
      <c r="MIP6" s="115"/>
      <c r="MIQ6" s="115"/>
      <c r="MIR6" s="115"/>
      <c r="MIS6" s="115"/>
      <c r="MIT6" s="115"/>
      <c r="MIU6" s="115"/>
      <c r="MIV6" s="115"/>
      <c r="MIW6" s="115"/>
      <c r="MIX6" s="115"/>
      <c r="MIY6" s="115"/>
      <c r="MIZ6" s="115"/>
      <c r="MJA6" s="115"/>
      <c r="MJB6" s="115"/>
      <c r="MJC6" s="115"/>
      <c r="MJD6" s="115"/>
      <c r="MJE6" s="115"/>
      <c r="MJF6" s="115"/>
      <c r="MJG6" s="115"/>
      <c r="MJH6" s="115"/>
      <c r="MJI6" s="115"/>
      <c r="MJJ6" s="115"/>
      <c r="MJK6" s="115"/>
      <c r="MJL6" s="115"/>
      <c r="MJM6" s="115"/>
      <c r="MJN6" s="115"/>
      <c r="MJO6" s="115"/>
      <c r="MJP6" s="115"/>
      <c r="MJQ6" s="115"/>
      <c r="MJR6" s="115"/>
      <c r="MJS6" s="115"/>
      <c r="MJT6" s="115"/>
      <c r="MJU6" s="115"/>
      <c r="MJV6" s="115"/>
      <c r="MJW6" s="115"/>
      <c r="MJX6" s="115"/>
      <c r="MJY6" s="115"/>
      <c r="MJZ6" s="115"/>
      <c r="MKA6" s="115"/>
      <c r="MKB6" s="115"/>
      <c r="MKC6" s="115"/>
      <c r="MKD6" s="115"/>
      <c r="MKE6" s="115"/>
      <c r="MKF6" s="115"/>
      <c r="MKG6" s="115"/>
      <c r="MKH6" s="115"/>
      <c r="MKI6" s="115"/>
      <c r="MKJ6" s="115"/>
      <c r="MKK6" s="115"/>
      <c r="MKL6" s="115"/>
      <c r="MKM6" s="115"/>
      <c r="MKN6" s="115"/>
      <c r="MKO6" s="115"/>
      <c r="MKP6" s="115"/>
      <c r="MKQ6" s="115"/>
      <c r="MKR6" s="115"/>
      <c r="MKS6" s="115"/>
      <c r="MKT6" s="115"/>
      <c r="MKU6" s="115"/>
      <c r="MKV6" s="115"/>
      <c r="MKW6" s="115"/>
      <c r="MKX6" s="115"/>
      <c r="MKY6" s="115"/>
      <c r="MKZ6" s="115"/>
      <c r="MLA6" s="115"/>
      <c r="MLB6" s="115"/>
      <c r="MLC6" s="115"/>
      <c r="MLD6" s="115"/>
      <c r="MLE6" s="115"/>
      <c r="MLF6" s="115"/>
      <c r="MLG6" s="115"/>
      <c r="MLH6" s="115"/>
      <c r="MLI6" s="115"/>
      <c r="MLJ6" s="115"/>
      <c r="MLK6" s="115"/>
      <c r="MLL6" s="115"/>
      <c r="MLM6" s="115"/>
      <c r="MLN6" s="115"/>
      <c r="MLO6" s="115"/>
      <c r="MLP6" s="115"/>
      <c r="MLQ6" s="115"/>
      <c r="MLR6" s="115"/>
      <c r="MLS6" s="115"/>
      <c r="MLT6" s="115"/>
      <c r="MLU6" s="115"/>
      <c r="MLV6" s="115"/>
      <c r="MLW6" s="115"/>
      <c r="MLX6" s="115"/>
      <c r="MLY6" s="115"/>
      <c r="MLZ6" s="115"/>
      <c r="MMA6" s="115"/>
      <c r="MMB6" s="115"/>
      <c r="MMC6" s="115"/>
      <c r="MMD6" s="115"/>
      <c r="MME6" s="115"/>
      <c r="MMF6" s="115"/>
      <c r="MMG6" s="115"/>
      <c r="MMH6" s="115"/>
      <c r="MMI6" s="115"/>
      <c r="MMJ6" s="115"/>
      <c r="MMK6" s="115"/>
      <c r="MML6" s="115"/>
      <c r="MMM6" s="115"/>
      <c r="MMN6" s="115"/>
      <c r="MMO6" s="115"/>
      <c r="MMP6" s="115"/>
      <c r="MMQ6" s="115"/>
      <c r="MMR6" s="115"/>
      <c r="MMS6" s="115"/>
      <c r="MMT6" s="115"/>
      <c r="MMU6" s="115"/>
      <c r="MMV6" s="115"/>
      <c r="MMW6" s="115"/>
      <c r="MMX6" s="115"/>
      <c r="MMY6" s="115"/>
      <c r="MMZ6" s="115"/>
      <c r="MNA6" s="115"/>
      <c r="MNB6" s="115"/>
      <c r="MNC6" s="115"/>
      <c r="MND6" s="115"/>
      <c r="MNE6" s="115"/>
      <c r="MNF6" s="115"/>
      <c r="MNG6" s="115"/>
      <c r="MNH6" s="115"/>
      <c r="MNI6" s="115"/>
      <c r="MNJ6" s="115"/>
      <c r="MNK6" s="115"/>
      <c r="MNL6" s="115"/>
      <c r="MNM6" s="115"/>
      <c r="MNN6" s="115"/>
      <c r="MNO6" s="115"/>
      <c r="MNP6" s="115"/>
      <c r="MNQ6" s="115"/>
      <c r="MNR6" s="115"/>
      <c r="MNS6" s="115"/>
      <c r="MNT6" s="115"/>
      <c r="MNU6" s="115"/>
      <c r="MNV6" s="115"/>
      <c r="MNW6" s="115"/>
      <c r="MNX6" s="115"/>
      <c r="MNY6" s="115"/>
      <c r="MNZ6" s="115"/>
      <c r="MOA6" s="115"/>
      <c r="MOB6" s="115"/>
      <c r="MOC6" s="115"/>
      <c r="MOD6" s="115"/>
      <c r="MOE6" s="115"/>
      <c r="MOF6" s="115"/>
      <c r="MOG6" s="115"/>
      <c r="MOH6" s="115"/>
      <c r="MOI6" s="115"/>
      <c r="MOJ6" s="115"/>
      <c r="MOK6" s="115"/>
      <c r="MOL6" s="115"/>
      <c r="MOM6" s="115"/>
      <c r="MON6" s="115"/>
      <c r="MOO6" s="115"/>
      <c r="MOP6" s="115"/>
      <c r="MOQ6" s="115"/>
      <c r="MOR6" s="115"/>
      <c r="MOS6" s="115"/>
      <c r="MOT6" s="115"/>
      <c r="MOU6" s="115"/>
      <c r="MOV6" s="115"/>
      <c r="MOW6" s="115"/>
      <c r="MOX6" s="115"/>
      <c r="MOY6" s="115"/>
      <c r="MOZ6" s="115"/>
      <c r="MPA6" s="115"/>
      <c r="MPB6" s="115"/>
      <c r="MPC6" s="115"/>
      <c r="MPD6" s="115"/>
      <c r="MPE6" s="115"/>
      <c r="MPF6" s="115"/>
      <c r="MPG6" s="115"/>
      <c r="MPH6" s="115"/>
      <c r="MPI6" s="115"/>
      <c r="MPJ6" s="115"/>
      <c r="MPK6" s="115"/>
      <c r="MPL6" s="115"/>
      <c r="MPM6" s="115"/>
      <c r="MPN6" s="115"/>
      <c r="MPO6" s="115"/>
      <c r="MPP6" s="115"/>
      <c r="MPQ6" s="115"/>
      <c r="MPR6" s="115"/>
      <c r="MPS6" s="115"/>
      <c r="MPT6" s="115"/>
      <c r="MPU6" s="115"/>
      <c r="MPV6" s="115"/>
      <c r="MPW6" s="115"/>
      <c r="MPX6" s="115"/>
      <c r="MPY6" s="115"/>
      <c r="MPZ6" s="115"/>
      <c r="MQA6" s="115"/>
      <c r="MQB6" s="115"/>
      <c r="MQC6" s="115"/>
      <c r="MQD6" s="115"/>
      <c r="MQE6" s="115"/>
      <c r="MQF6" s="115"/>
      <c r="MQG6" s="115"/>
      <c r="MQH6" s="115"/>
      <c r="MQI6" s="115"/>
      <c r="MQJ6" s="115"/>
      <c r="MQK6" s="115"/>
      <c r="MQL6" s="115"/>
      <c r="MQM6" s="115"/>
      <c r="MQN6" s="115"/>
      <c r="MQO6" s="115"/>
      <c r="MQP6" s="115"/>
      <c r="MQQ6" s="115"/>
      <c r="MQR6" s="115"/>
      <c r="MQS6" s="115"/>
      <c r="MQT6" s="115"/>
      <c r="MQU6" s="115"/>
      <c r="MQV6" s="115"/>
      <c r="MQW6" s="115"/>
      <c r="MQX6" s="115"/>
      <c r="MQY6" s="115"/>
      <c r="MQZ6" s="115"/>
      <c r="MRA6" s="115"/>
      <c r="MRB6" s="115"/>
      <c r="MRC6" s="115"/>
      <c r="MRD6" s="115"/>
      <c r="MRE6" s="115"/>
      <c r="MRF6" s="115"/>
      <c r="MRG6" s="115"/>
      <c r="MRH6" s="115"/>
      <c r="MRI6" s="115"/>
      <c r="MRJ6" s="115"/>
      <c r="MRK6" s="115"/>
      <c r="MRL6" s="115"/>
      <c r="MRM6" s="115"/>
      <c r="MRN6" s="115"/>
      <c r="MRO6" s="115"/>
      <c r="MRP6" s="115"/>
      <c r="MRQ6" s="115"/>
      <c r="MRR6" s="115"/>
      <c r="MRS6" s="115"/>
      <c r="MRT6" s="115"/>
      <c r="MRU6" s="115"/>
      <c r="MRV6" s="115"/>
      <c r="MRW6" s="115"/>
      <c r="MRX6" s="115"/>
      <c r="MRY6" s="115"/>
      <c r="MRZ6" s="115"/>
      <c r="MSA6" s="115"/>
      <c r="MSB6" s="115"/>
      <c r="MSC6" s="115"/>
      <c r="MSD6" s="115"/>
      <c r="MSE6" s="115"/>
      <c r="MSF6" s="115"/>
      <c r="MSG6" s="115"/>
      <c r="MSH6" s="115"/>
      <c r="MSI6" s="115"/>
      <c r="MSJ6" s="115"/>
      <c r="MSK6" s="115"/>
      <c r="MSL6" s="115"/>
      <c r="MSM6" s="115"/>
      <c r="MSN6" s="115"/>
      <c r="MSO6" s="115"/>
      <c r="MSP6" s="115"/>
      <c r="MSQ6" s="115"/>
      <c r="MSR6" s="115"/>
      <c r="MSS6" s="115"/>
      <c r="MST6" s="115"/>
      <c r="MSU6" s="115"/>
      <c r="MSV6" s="115"/>
      <c r="MSW6" s="115"/>
      <c r="MSX6" s="115"/>
      <c r="MSY6" s="115"/>
      <c r="MSZ6" s="115"/>
      <c r="MTA6" s="115"/>
      <c r="MTB6" s="115"/>
      <c r="MTC6" s="115"/>
      <c r="MTD6" s="115"/>
      <c r="MTE6" s="115"/>
      <c r="MTF6" s="115"/>
      <c r="MTG6" s="115"/>
      <c r="MTH6" s="115"/>
      <c r="MTI6" s="115"/>
      <c r="MTJ6" s="115"/>
      <c r="MTK6" s="115"/>
      <c r="MTL6" s="115"/>
      <c r="MTM6" s="115"/>
      <c r="MTN6" s="115"/>
      <c r="MTO6" s="115"/>
      <c r="MTP6" s="115"/>
      <c r="MTQ6" s="115"/>
      <c r="MTR6" s="115"/>
      <c r="MTS6" s="115"/>
      <c r="MTT6" s="115"/>
      <c r="MTU6" s="115"/>
      <c r="MTV6" s="115"/>
      <c r="MTW6" s="115"/>
      <c r="MTX6" s="115"/>
      <c r="MTY6" s="115"/>
      <c r="MTZ6" s="115"/>
      <c r="MUA6" s="115"/>
      <c r="MUB6" s="115"/>
      <c r="MUC6" s="115"/>
      <c r="MUD6" s="115"/>
      <c r="MUE6" s="115"/>
      <c r="MUF6" s="115"/>
      <c r="MUG6" s="115"/>
      <c r="MUH6" s="115"/>
      <c r="MUI6" s="115"/>
      <c r="MUJ6" s="115"/>
      <c r="MUK6" s="115"/>
      <c r="MUL6" s="115"/>
      <c r="MUM6" s="115"/>
      <c r="MUN6" s="115"/>
      <c r="MUO6" s="115"/>
      <c r="MUP6" s="115"/>
      <c r="MUQ6" s="115"/>
      <c r="MUR6" s="115"/>
      <c r="MUS6" s="115"/>
      <c r="MUT6" s="115"/>
      <c r="MUU6" s="115"/>
      <c r="MUV6" s="115"/>
      <c r="MUW6" s="115"/>
      <c r="MUX6" s="115"/>
      <c r="MUY6" s="115"/>
      <c r="MUZ6" s="115"/>
      <c r="MVA6" s="115"/>
      <c r="MVB6" s="115"/>
      <c r="MVC6" s="115"/>
      <c r="MVD6" s="115"/>
      <c r="MVE6" s="115"/>
      <c r="MVF6" s="115"/>
      <c r="MVG6" s="115"/>
      <c r="MVH6" s="115"/>
      <c r="MVI6" s="115"/>
      <c r="MVJ6" s="115"/>
      <c r="MVK6" s="115"/>
      <c r="MVL6" s="115"/>
      <c r="MVM6" s="115"/>
      <c r="MVN6" s="115"/>
      <c r="MVO6" s="115"/>
      <c r="MVP6" s="115"/>
      <c r="MVQ6" s="115"/>
      <c r="MVR6" s="115"/>
      <c r="MVS6" s="115"/>
      <c r="MVT6" s="115"/>
      <c r="MVU6" s="115"/>
      <c r="MVV6" s="115"/>
      <c r="MVW6" s="115"/>
      <c r="MVX6" s="115"/>
      <c r="MVY6" s="115"/>
      <c r="MVZ6" s="115"/>
      <c r="MWA6" s="115"/>
      <c r="MWB6" s="115"/>
      <c r="MWC6" s="115"/>
      <c r="MWD6" s="115"/>
      <c r="MWE6" s="115"/>
      <c r="MWF6" s="115"/>
      <c r="MWG6" s="115"/>
      <c r="MWH6" s="115"/>
      <c r="MWI6" s="115"/>
      <c r="MWJ6" s="115"/>
      <c r="MWK6" s="115"/>
      <c r="MWL6" s="115"/>
      <c r="MWM6" s="115"/>
      <c r="MWN6" s="115"/>
      <c r="MWO6" s="115"/>
      <c r="MWP6" s="115"/>
      <c r="MWQ6" s="115"/>
      <c r="MWR6" s="115"/>
      <c r="MWS6" s="115"/>
      <c r="MWT6" s="115"/>
      <c r="MWU6" s="115"/>
      <c r="MWV6" s="115"/>
      <c r="MWW6" s="115"/>
      <c r="MWX6" s="115"/>
      <c r="MWY6" s="115"/>
      <c r="MWZ6" s="115"/>
      <c r="MXA6" s="115"/>
      <c r="MXB6" s="115"/>
      <c r="MXC6" s="115"/>
      <c r="MXD6" s="115"/>
      <c r="MXE6" s="115"/>
      <c r="MXF6" s="115"/>
      <c r="MXG6" s="115"/>
      <c r="MXH6" s="115"/>
      <c r="MXI6" s="115"/>
      <c r="MXJ6" s="115"/>
      <c r="MXK6" s="115"/>
      <c r="MXL6" s="115"/>
      <c r="MXM6" s="115"/>
      <c r="MXN6" s="115"/>
      <c r="MXO6" s="115"/>
      <c r="MXP6" s="115"/>
      <c r="MXQ6" s="115"/>
      <c r="MXR6" s="115"/>
      <c r="MXS6" s="115"/>
      <c r="MXT6" s="115"/>
      <c r="MXU6" s="115"/>
      <c r="MXV6" s="115"/>
      <c r="MXW6" s="115"/>
      <c r="MXX6" s="115"/>
      <c r="MXY6" s="115"/>
      <c r="MXZ6" s="115"/>
      <c r="MYA6" s="115"/>
      <c r="MYB6" s="115"/>
      <c r="MYC6" s="115"/>
      <c r="MYD6" s="115"/>
      <c r="MYE6" s="115"/>
      <c r="MYF6" s="115"/>
      <c r="MYG6" s="115"/>
      <c r="MYH6" s="115"/>
      <c r="MYI6" s="115"/>
      <c r="MYJ6" s="115"/>
      <c r="MYK6" s="115"/>
      <c r="MYL6" s="115"/>
      <c r="MYM6" s="115"/>
      <c r="MYN6" s="115"/>
      <c r="MYO6" s="115"/>
      <c r="MYP6" s="115"/>
      <c r="MYQ6" s="115"/>
      <c r="MYR6" s="115"/>
      <c r="MYS6" s="115"/>
      <c r="MYT6" s="115"/>
      <c r="MYU6" s="115"/>
      <c r="MYV6" s="115"/>
      <c r="MYW6" s="115"/>
      <c r="MYX6" s="115"/>
      <c r="MYY6" s="115"/>
      <c r="MYZ6" s="115"/>
      <c r="MZA6" s="115"/>
      <c r="MZB6" s="115"/>
      <c r="MZC6" s="115"/>
      <c r="MZD6" s="115"/>
      <c r="MZE6" s="115"/>
      <c r="MZF6" s="115"/>
      <c r="MZG6" s="115"/>
      <c r="MZH6" s="115"/>
      <c r="MZI6" s="115"/>
      <c r="MZJ6" s="115"/>
      <c r="MZK6" s="115"/>
      <c r="MZL6" s="115"/>
      <c r="MZM6" s="115"/>
      <c r="MZN6" s="115"/>
      <c r="MZO6" s="115"/>
      <c r="MZP6" s="115"/>
      <c r="MZQ6" s="115"/>
      <c r="MZR6" s="115"/>
      <c r="MZS6" s="115"/>
      <c r="MZT6" s="115"/>
      <c r="MZU6" s="115"/>
      <c r="MZV6" s="115"/>
      <c r="MZW6" s="115"/>
      <c r="MZX6" s="115"/>
      <c r="MZY6" s="115"/>
      <c r="MZZ6" s="115"/>
      <c r="NAA6" s="115"/>
      <c r="NAB6" s="115"/>
      <c r="NAC6" s="115"/>
      <c r="NAD6" s="115"/>
      <c r="NAE6" s="115"/>
      <c r="NAF6" s="115"/>
      <c r="NAG6" s="115"/>
      <c r="NAH6" s="115"/>
      <c r="NAI6" s="115"/>
      <c r="NAJ6" s="115"/>
      <c r="NAK6" s="115"/>
      <c r="NAL6" s="115"/>
      <c r="NAM6" s="115"/>
      <c r="NAN6" s="115"/>
      <c r="NAO6" s="115"/>
      <c r="NAP6" s="115"/>
      <c r="NAQ6" s="115"/>
      <c r="NAR6" s="115"/>
      <c r="NAS6" s="115"/>
      <c r="NAT6" s="115"/>
      <c r="NAU6" s="115"/>
      <c r="NAV6" s="115"/>
      <c r="NAW6" s="115"/>
      <c r="NAX6" s="115"/>
      <c r="NAY6" s="115"/>
      <c r="NAZ6" s="115"/>
      <c r="NBA6" s="115"/>
      <c r="NBB6" s="115"/>
      <c r="NBC6" s="115"/>
      <c r="NBD6" s="115"/>
      <c r="NBE6" s="115"/>
      <c r="NBF6" s="115"/>
      <c r="NBG6" s="115"/>
      <c r="NBH6" s="115"/>
      <c r="NBI6" s="115"/>
      <c r="NBJ6" s="115"/>
      <c r="NBK6" s="115"/>
      <c r="NBL6" s="115"/>
      <c r="NBM6" s="115"/>
      <c r="NBN6" s="115"/>
      <c r="NBO6" s="115"/>
      <c r="NBP6" s="115"/>
      <c r="NBQ6" s="115"/>
      <c r="NBR6" s="115"/>
      <c r="NBS6" s="115"/>
      <c r="NBT6" s="115"/>
      <c r="NBU6" s="115"/>
      <c r="NBV6" s="115"/>
      <c r="NBW6" s="115"/>
      <c r="NBX6" s="115"/>
      <c r="NBY6" s="115"/>
      <c r="NBZ6" s="115"/>
      <c r="NCA6" s="115"/>
      <c r="NCB6" s="115"/>
      <c r="NCC6" s="115"/>
      <c r="NCD6" s="115"/>
      <c r="NCE6" s="115"/>
      <c r="NCF6" s="115"/>
      <c r="NCG6" s="115"/>
      <c r="NCH6" s="115"/>
      <c r="NCI6" s="115"/>
      <c r="NCJ6" s="115"/>
      <c r="NCK6" s="115"/>
      <c r="NCL6" s="115"/>
      <c r="NCM6" s="115"/>
      <c r="NCN6" s="115"/>
      <c r="NCO6" s="115"/>
      <c r="NCP6" s="115"/>
      <c r="NCQ6" s="115"/>
      <c r="NCR6" s="115"/>
      <c r="NCS6" s="115"/>
      <c r="NCT6" s="115"/>
      <c r="NCU6" s="115"/>
      <c r="NCV6" s="115"/>
      <c r="NCW6" s="115"/>
      <c r="NCX6" s="115"/>
      <c r="NCY6" s="115"/>
      <c r="NCZ6" s="115"/>
      <c r="NDA6" s="115"/>
      <c r="NDB6" s="115"/>
      <c r="NDC6" s="115"/>
      <c r="NDD6" s="115"/>
      <c r="NDE6" s="115"/>
      <c r="NDF6" s="115"/>
      <c r="NDG6" s="115"/>
      <c r="NDH6" s="115"/>
      <c r="NDI6" s="115"/>
      <c r="NDJ6" s="115"/>
      <c r="NDK6" s="115"/>
      <c r="NDL6" s="115"/>
      <c r="NDM6" s="115"/>
      <c r="NDN6" s="115"/>
      <c r="NDO6" s="115"/>
      <c r="NDP6" s="115"/>
      <c r="NDQ6" s="115"/>
      <c r="NDR6" s="115"/>
      <c r="NDS6" s="115"/>
      <c r="NDT6" s="115"/>
      <c r="NDU6" s="115"/>
      <c r="NDV6" s="115"/>
      <c r="NDW6" s="115"/>
      <c r="NDX6" s="115"/>
      <c r="NDY6" s="115"/>
      <c r="NDZ6" s="115"/>
      <c r="NEA6" s="115"/>
      <c r="NEB6" s="115"/>
      <c r="NEC6" s="115"/>
      <c r="NED6" s="115"/>
      <c r="NEE6" s="115"/>
      <c r="NEF6" s="115"/>
      <c r="NEG6" s="115"/>
      <c r="NEH6" s="115"/>
      <c r="NEI6" s="115"/>
      <c r="NEJ6" s="115"/>
      <c r="NEK6" s="115"/>
      <c r="NEL6" s="115"/>
      <c r="NEM6" s="115"/>
      <c r="NEN6" s="115"/>
      <c r="NEO6" s="115"/>
      <c r="NEP6" s="115"/>
      <c r="NEQ6" s="115"/>
      <c r="NER6" s="115"/>
      <c r="NES6" s="115"/>
      <c r="NET6" s="115"/>
      <c r="NEU6" s="115"/>
      <c r="NEV6" s="115"/>
      <c r="NEW6" s="115"/>
      <c r="NEX6" s="115"/>
      <c r="NEY6" s="115"/>
      <c r="NEZ6" s="115"/>
      <c r="NFA6" s="115"/>
      <c r="NFB6" s="115"/>
      <c r="NFC6" s="115"/>
      <c r="NFD6" s="115"/>
      <c r="NFE6" s="115"/>
      <c r="NFF6" s="115"/>
      <c r="NFG6" s="115"/>
      <c r="NFH6" s="115"/>
      <c r="NFI6" s="115"/>
      <c r="NFJ6" s="115"/>
      <c r="NFK6" s="115"/>
      <c r="NFL6" s="115"/>
      <c r="NFM6" s="115"/>
      <c r="NFN6" s="115"/>
      <c r="NFO6" s="115"/>
      <c r="NFP6" s="115"/>
      <c r="NFQ6" s="115"/>
      <c r="NFR6" s="115"/>
      <c r="NFS6" s="115"/>
      <c r="NFT6" s="115"/>
      <c r="NFU6" s="115"/>
      <c r="NFV6" s="115"/>
      <c r="NFW6" s="115"/>
      <c r="NFX6" s="115"/>
      <c r="NFY6" s="115"/>
      <c r="NFZ6" s="115"/>
      <c r="NGA6" s="115"/>
      <c r="NGB6" s="115"/>
      <c r="NGC6" s="115"/>
      <c r="NGD6" s="115"/>
      <c r="NGE6" s="115"/>
      <c r="NGF6" s="115"/>
      <c r="NGG6" s="115"/>
      <c r="NGH6" s="115"/>
      <c r="NGI6" s="115"/>
      <c r="NGJ6" s="115"/>
      <c r="NGK6" s="115"/>
      <c r="NGL6" s="115"/>
      <c r="NGM6" s="115"/>
      <c r="NGN6" s="115"/>
      <c r="NGO6" s="115"/>
      <c r="NGP6" s="115"/>
      <c r="NGQ6" s="115"/>
      <c r="NGR6" s="115"/>
      <c r="NGS6" s="115"/>
      <c r="NGT6" s="115"/>
      <c r="NGU6" s="115"/>
      <c r="NGV6" s="115"/>
      <c r="NGW6" s="115"/>
      <c r="NGX6" s="115"/>
      <c r="NGY6" s="115"/>
      <c r="NGZ6" s="115"/>
      <c r="NHA6" s="115"/>
      <c r="NHB6" s="115"/>
      <c r="NHC6" s="115"/>
      <c r="NHD6" s="115"/>
      <c r="NHE6" s="115"/>
      <c r="NHF6" s="115"/>
      <c r="NHG6" s="115"/>
      <c r="NHH6" s="115"/>
      <c r="NHI6" s="115"/>
      <c r="NHJ6" s="115"/>
      <c r="NHK6" s="115"/>
      <c r="NHL6" s="115"/>
      <c r="NHM6" s="115"/>
      <c r="NHN6" s="115"/>
      <c r="NHO6" s="115"/>
      <c r="NHP6" s="115"/>
      <c r="NHQ6" s="115"/>
      <c r="NHR6" s="115"/>
      <c r="NHS6" s="115"/>
      <c r="NHT6" s="115"/>
      <c r="NHU6" s="115"/>
      <c r="NHV6" s="115"/>
      <c r="NHW6" s="115"/>
      <c r="NHX6" s="115"/>
      <c r="NHY6" s="115"/>
      <c r="NHZ6" s="115"/>
      <c r="NIA6" s="115"/>
      <c r="NIB6" s="115"/>
      <c r="NIC6" s="115"/>
      <c r="NID6" s="115"/>
      <c r="NIE6" s="115"/>
      <c r="NIF6" s="115"/>
      <c r="NIG6" s="115"/>
      <c r="NIH6" s="115"/>
      <c r="NII6" s="115"/>
      <c r="NIJ6" s="115"/>
      <c r="NIK6" s="115"/>
      <c r="NIL6" s="115"/>
      <c r="NIM6" s="115"/>
      <c r="NIN6" s="115"/>
      <c r="NIO6" s="115"/>
      <c r="NIP6" s="115"/>
      <c r="NIQ6" s="115"/>
      <c r="NIR6" s="115"/>
      <c r="NIS6" s="115"/>
      <c r="NIT6" s="115"/>
      <c r="NIU6" s="115"/>
      <c r="NIV6" s="115"/>
      <c r="NIW6" s="115"/>
      <c r="NIX6" s="115"/>
      <c r="NIY6" s="115"/>
      <c r="NIZ6" s="115"/>
      <c r="NJA6" s="115"/>
      <c r="NJB6" s="115"/>
      <c r="NJC6" s="115"/>
      <c r="NJD6" s="115"/>
      <c r="NJE6" s="115"/>
      <c r="NJF6" s="115"/>
      <c r="NJG6" s="115"/>
      <c r="NJH6" s="115"/>
      <c r="NJI6" s="115"/>
      <c r="NJJ6" s="115"/>
      <c r="NJK6" s="115"/>
      <c r="NJL6" s="115"/>
      <c r="NJM6" s="115"/>
      <c r="NJN6" s="115"/>
      <c r="NJO6" s="115"/>
      <c r="NJP6" s="115"/>
      <c r="NJQ6" s="115"/>
      <c r="NJR6" s="115"/>
      <c r="NJS6" s="115"/>
      <c r="NJT6" s="115"/>
      <c r="NJU6" s="115"/>
      <c r="NJV6" s="115"/>
      <c r="NJW6" s="115"/>
      <c r="NJX6" s="115"/>
      <c r="NJY6" s="115"/>
      <c r="NJZ6" s="115"/>
      <c r="NKA6" s="115"/>
      <c r="NKB6" s="115"/>
      <c r="NKC6" s="115"/>
      <c r="NKD6" s="115"/>
      <c r="NKE6" s="115"/>
      <c r="NKF6" s="115"/>
      <c r="NKG6" s="115"/>
      <c r="NKH6" s="115"/>
      <c r="NKI6" s="115"/>
      <c r="NKJ6" s="115"/>
      <c r="NKK6" s="115"/>
      <c r="NKL6" s="115"/>
      <c r="NKM6" s="115"/>
      <c r="NKN6" s="115"/>
      <c r="NKO6" s="115"/>
      <c r="NKP6" s="115"/>
      <c r="NKQ6" s="115"/>
      <c r="NKR6" s="115"/>
      <c r="NKS6" s="115"/>
      <c r="NKT6" s="115"/>
      <c r="NKU6" s="115"/>
      <c r="NKV6" s="115"/>
      <c r="NKW6" s="115"/>
      <c r="NKX6" s="115"/>
      <c r="NKY6" s="115"/>
      <c r="NKZ6" s="115"/>
      <c r="NLA6" s="115"/>
      <c r="NLB6" s="115"/>
      <c r="NLC6" s="115"/>
      <c r="NLD6" s="115"/>
      <c r="NLE6" s="115"/>
      <c r="NLF6" s="115"/>
      <c r="NLG6" s="115"/>
      <c r="NLH6" s="115"/>
      <c r="NLI6" s="115"/>
      <c r="NLJ6" s="115"/>
      <c r="NLK6" s="115"/>
      <c r="NLL6" s="115"/>
      <c r="NLM6" s="115"/>
      <c r="NLN6" s="115"/>
      <c r="NLO6" s="115"/>
      <c r="NLP6" s="115"/>
      <c r="NLQ6" s="115"/>
      <c r="NLR6" s="115"/>
      <c r="NLS6" s="115"/>
      <c r="NLT6" s="115"/>
      <c r="NLU6" s="115"/>
      <c r="NLV6" s="115"/>
      <c r="NLW6" s="115"/>
      <c r="NLX6" s="115"/>
      <c r="NLY6" s="115"/>
      <c r="NLZ6" s="115"/>
      <c r="NMA6" s="115"/>
      <c r="NMB6" s="115"/>
      <c r="NMC6" s="115"/>
      <c r="NMD6" s="115"/>
      <c r="NME6" s="115"/>
      <c r="NMF6" s="115"/>
      <c r="NMG6" s="115"/>
      <c r="NMH6" s="115"/>
      <c r="NMI6" s="115"/>
      <c r="NMJ6" s="115"/>
      <c r="NMK6" s="115"/>
      <c r="NML6" s="115"/>
      <c r="NMM6" s="115"/>
      <c r="NMN6" s="115"/>
      <c r="NMO6" s="115"/>
      <c r="NMP6" s="115"/>
      <c r="NMQ6" s="115"/>
      <c r="NMR6" s="115"/>
      <c r="NMS6" s="115"/>
      <c r="NMT6" s="115"/>
      <c r="NMU6" s="115"/>
      <c r="NMV6" s="115"/>
      <c r="NMW6" s="115"/>
      <c r="NMX6" s="115"/>
      <c r="NMY6" s="115"/>
      <c r="NMZ6" s="115"/>
      <c r="NNA6" s="115"/>
      <c r="NNB6" s="115"/>
      <c r="NNC6" s="115"/>
      <c r="NND6" s="115"/>
      <c r="NNE6" s="115"/>
      <c r="NNF6" s="115"/>
      <c r="NNG6" s="115"/>
      <c r="NNH6" s="115"/>
      <c r="NNI6" s="115"/>
      <c r="NNJ6" s="115"/>
      <c r="NNK6" s="115"/>
      <c r="NNL6" s="115"/>
      <c r="NNM6" s="115"/>
      <c r="NNN6" s="115"/>
      <c r="NNO6" s="115"/>
      <c r="NNP6" s="115"/>
      <c r="NNQ6" s="115"/>
      <c r="NNR6" s="115"/>
      <c r="NNS6" s="115"/>
      <c r="NNT6" s="115"/>
      <c r="NNU6" s="115"/>
      <c r="NNV6" s="115"/>
      <c r="NNW6" s="115"/>
      <c r="NNX6" s="115"/>
      <c r="NNY6" s="115"/>
      <c r="NNZ6" s="115"/>
      <c r="NOA6" s="115"/>
      <c r="NOB6" s="115"/>
      <c r="NOC6" s="115"/>
      <c r="NOD6" s="115"/>
      <c r="NOE6" s="115"/>
      <c r="NOF6" s="115"/>
      <c r="NOG6" s="115"/>
      <c r="NOH6" s="115"/>
      <c r="NOI6" s="115"/>
      <c r="NOJ6" s="115"/>
      <c r="NOK6" s="115"/>
      <c r="NOL6" s="115"/>
      <c r="NOM6" s="115"/>
      <c r="NON6" s="115"/>
      <c r="NOO6" s="115"/>
      <c r="NOP6" s="115"/>
      <c r="NOQ6" s="115"/>
      <c r="NOR6" s="115"/>
      <c r="NOS6" s="115"/>
      <c r="NOT6" s="115"/>
      <c r="NOU6" s="115"/>
      <c r="NOV6" s="115"/>
      <c r="NOW6" s="115"/>
      <c r="NOX6" s="115"/>
      <c r="NOY6" s="115"/>
      <c r="NOZ6" s="115"/>
      <c r="NPA6" s="115"/>
      <c r="NPB6" s="115"/>
      <c r="NPC6" s="115"/>
      <c r="NPD6" s="115"/>
      <c r="NPE6" s="115"/>
      <c r="NPF6" s="115"/>
      <c r="NPG6" s="115"/>
      <c r="NPH6" s="115"/>
      <c r="NPI6" s="115"/>
      <c r="NPJ6" s="115"/>
      <c r="NPK6" s="115"/>
      <c r="NPL6" s="115"/>
      <c r="NPM6" s="115"/>
      <c r="NPN6" s="115"/>
      <c r="NPO6" s="115"/>
      <c r="NPP6" s="115"/>
      <c r="NPQ6" s="115"/>
      <c r="NPR6" s="115"/>
      <c r="NPS6" s="115"/>
      <c r="NPT6" s="115"/>
      <c r="NPU6" s="115"/>
      <c r="NPV6" s="115"/>
      <c r="NPW6" s="115"/>
      <c r="NPX6" s="115"/>
      <c r="NPY6" s="115"/>
      <c r="NPZ6" s="115"/>
      <c r="NQA6" s="115"/>
      <c r="NQB6" s="115"/>
      <c r="NQC6" s="115"/>
      <c r="NQD6" s="115"/>
      <c r="NQE6" s="115"/>
      <c r="NQF6" s="115"/>
      <c r="NQG6" s="115"/>
      <c r="NQH6" s="115"/>
      <c r="NQI6" s="115"/>
      <c r="NQJ6" s="115"/>
      <c r="NQK6" s="115"/>
      <c r="NQL6" s="115"/>
      <c r="NQM6" s="115"/>
      <c r="NQN6" s="115"/>
      <c r="NQO6" s="115"/>
      <c r="NQP6" s="115"/>
      <c r="NQQ6" s="115"/>
      <c r="NQR6" s="115"/>
      <c r="NQS6" s="115"/>
      <c r="NQT6" s="115"/>
      <c r="NQU6" s="115"/>
      <c r="NQV6" s="115"/>
      <c r="NQW6" s="115"/>
      <c r="NQX6" s="115"/>
      <c r="NQY6" s="115"/>
      <c r="NQZ6" s="115"/>
      <c r="NRA6" s="115"/>
      <c r="NRB6" s="115"/>
      <c r="NRC6" s="115"/>
      <c r="NRD6" s="115"/>
      <c r="NRE6" s="115"/>
      <c r="NRF6" s="115"/>
      <c r="NRG6" s="115"/>
      <c r="NRH6" s="115"/>
      <c r="NRI6" s="115"/>
      <c r="NRJ6" s="115"/>
      <c r="NRK6" s="115"/>
      <c r="NRL6" s="115"/>
      <c r="NRM6" s="115"/>
      <c r="NRN6" s="115"/>
      <c r="NRO6" s="115"/>
      <c r="NRP6" s="115"/>
      <c r="NRQ6" s="115"/>
      <c r="NRR6" s="115"/>
      <c r="NRS6" s="115"/>
      <c r="NRT6" s="115"/>
      <c r="NRU6" s="115"/>
      <c r="NRV6" s="115"/>
      <c r="NRW6" s="115"/>
      <c r="NRX6" s="115"/>
      <c r="NRY6" s="115"/>
      <c r="NRZ6" s="115"/>
      <c r="NSA6" s="115"/>
      <c r="NSB6" s="115"/>
      <c r="NSC6" s="115"/>
      <c r="NSD6" s="115"/>
      <c r="NSE6" s="115"/>
      <c r="NSF6" s="115"/>
      <c r="NSG6" s="115"/>
      <c r="NSH6" s="115"/>
      <c r="NSI6" s="115"/>
      <c r="NSJ6" s="115"/>
      <c r="NSK6" s="115"/>
      <c r="NSL6" s="115"/>
      <c r="NSM6" s="115"/>
      <c r="NSN6" s="115"/>
      <c r="NSO6" s="115"/>
      <c r="NSP6" s="115"/>
      <c r="NSQ6" s="115"/>
      <c r="NSR6" s="115"/>
      <c r="NSS6" s="115"/>
      <c r="NST6" s="115"/>
      <c r="NSU6" s="115"/>
      <c r="NSV6" s="115"/>
      <c r="NSW6" s="115"/>
      <c r="NSX6" s="115"/>
      <c r="NSY6" s="115"/>
      <c r="NSZ6" s="115"/>
      <c r="NTA6" s="115"/>
      <c r="NTB6" s="115"/>
      <c r="NTC6" s="115"/>
      <c r="NTD6" s="115"/>
      <c r="NTE6" s="115"/>
      <c r="NTF6" s="115"/>
      <c r="NTG6" s="115"/>
      <c r="NTH6" s="115"/>
      <c r="NTI6" s="115"/>
      <c r="NTJ6" s="115"/>
      <c r="NTK6" s="115"/>
      <c r="NTL6" s="115"/>
      <c r="NTM6" s="115"/>
      <c r="NTN6" s="115"/>
      <c r="NTO6" s="115"/>
      <c r="NTP6" s="115"/>
      <c r="NTQ6" s="115"/>
      <c r="NTR6" s="115"/>
      <c r="NTS6" s="115"/>
      <c r="NTT6" s="115"/>
      <c r="NTU6" s="115"/>
      <c r="NTV6" s="115"/>
      <c r="NTW6" s="115"/>
      <c r="NTX6" s="115"/>
      <c r="NTY6" s="115"/>
      <c r="NTZ6" s="115"/>
      <c r="NUA6" s="115"/>
      <c r="NUB6" s="115"/>
      <c r="NUC6" s="115"/>
      <c r="NUD6" s="115"/>
      <c r="NUE6" s="115"/>
      <c r="NUF6" s="115"/>
      <c r="NUG6" s="115"/>
      <c r="NUH6" s="115"/>
      <c r="NUI6" s="115"/>
      <c r="NUJ6" s="115"/>
      <c r="NUK6" s="115"/>
      <c r="NUL6" s="115"/>
      <c r="NUM6" s="115"/>
      <c r="NUN6" s="115"/>
      <c r="NUO6" s="115"/>
      <c r="NUP6" s="115"/>
      <c r="NUQ6" s="115"/>
      <c r="NUR6" s="115"/>
      <c r="NUS6" s="115"/>
      <c r="NUT6" s="115"/>
      <c r="NUU6" s="115"/>
      <c r="NUV6" s="115"/>
      <c r="NUW6" s="115"/>
      <c r="NUX6" s="115"/>
      <c r="NUY6" s="115"/>
      <c r="NUZ6" s="115"/>
      <c r="NVA6" s="115"/>
      <c r="NVB6" s="115"/>
      <c r="NVC6" s="115"/>
      <c r="NVD6" s="115"/>
      <c r="NVE6" s="115"/>
      <c r="NVF6" s="115"/>
      <c r="NVG6" s="115"/>
      <c r="NVH6" s="115"/>
      <c r="NVI6" s="115"/>
      <c r="NVJ6" s="115"/>
      <c r="NVK6" s="115"/>
      <c r="NVL6" s="115"/>
      <c r="NVM6" s="115"/>
      <c r="NVN6" s="115"/>
      <c r="NVO6" s="115"/>
      <c r="NVP6" s="115"/>
      <c r="NVQ6" s="115"/>
      <c r="NVR6" s="115"/>
      <c r="NVS6" s="115"/>
      <c r="NVT6" s="115"/>
      <c r="NVU6" s="115"/>
      <c r="NVV6" s="115"/>
      <c r="NVW6" s="115"/>
      <c r="NVX6" s="115"/>
      <c r="NVY6" s="115"/>
      <c r="NVZ6" s="115"/>
      <c r="NWA6" s="115"/>
      <c r="NWB6" s="115"/>
      <c r="NWC6" s="115"/>
      <c r="NWD6" s="115"/>
      <c r="NWE6" s="115"/>
      <c r="NWF6" s="115"/>
      <c r="NWG6" s="115"/>
      <c r="NWH6" s="115"/>
      <c r="NWI6" s="115"/>
      <c r="NWJ6" s="115"/>
      <c r="NWK6" s="115"/>
      <c r="NWL6" s="115"/>
      <c r="NWM6" s="115"/>
      <c r="NWN6" s="115"/>
      <c r="NWO6" s="115"/>
      <c r="NWP6" s="115"/>
      <c r="NWQ6" s="115"/>
      <c r="NWR6" s="115"/>
      <c r="NWS6" s="115"/>
      <c r="NWT6" s="115"/>
      <c r="NWU6" s="115"/>
      <c r="NWV6" s="115"/>
      <c r="NWW6" s="115"/>
      <c r="NWX6" s="115"/>
      <c r="NWY6" s="115"/>
      <c r="NWZ6" s="115"/>
      <c r="NXA6" s="115"/>
      <c r="NXB6" s="115"/>
      <c r="NXC6" s="115"/>
      <c r="NXD6" s="115"/>
      <c r="NXE6" s="115"/>
      <c r="NXF6" s="115"/>
      <c r="NXG6" s="115"/>
      <c r="NXH6" s="115"/>
      <c r="NXI6" s="115"/>
      <c r="NXJ6" s="115"/>
      <c r="NXK6" s="115"/>
      <c r="NXL6" s="115"/>
      <c r="NXM6" s="115"/>
      <c r="NXN6" s="115"/>
      <c r="NXO6" s="115"/>
      <c r="NXP6" s="115"/>
      <c r="NXQ6" s="115"/>
      <c r="NXR6" s="115"/>
      <c r="NXS6" s="115"/>
      <c r="NXT6" s="115"/>
      <c r="NXU6" s="115"/>
      <c r="NXV6" s="115"/>
      <c r="NXW6" s="115"/>
      <c r="NXX6" s="115"/>
      <c r="NXY6" s="115"/>
      <c r="NXZ6" s="115"/>
      <c r="NYA6" s="115"/>
      <c r="NYB6" s="115"/>
      <c r="NYC6" s="115"/>
      <c r="NYD6" s="115"/>
      <c r="NYE6" s="115"/>
      <c r="NYF6" s="115"/>
      <c r="NYG6" s="115"/>
      <c r="NYH6" s="115"/>
      <c r="NYI6" s="115"/>
      <c r="NYJ6" s="115"/>
      <c r="NYK6" s="115"/>
      <c r="NYL6" s="115"/>
      <c r="NYM6" s="115"/>
      <c r="NYN6" s="115"/>
      <c r="NYO6" s="115"/>
      <c r="NYP6" s="115"/>
      <c r="NYQ6" s="115"/>
      <c r="NYR6" s="115"/>
      <c r="NYS6" s="115"/>
      <c r="NYT6" s="115"/>
      <c r="NYU6" s="115"/>
      <c r="NYV6" s="115"/>
      <c r="NYW6" s="115"/>
      <c r="NYX6" s="115"/>
      <c r="NYY6" s="115"/>
      <c r="NYZ6" s="115"/>
      <c r="NZA6" s="115"/>
      <c r="NZB6" s="115"/>
      <c r="NZC6" s="115"/>
      <c r="NZD6" s="115"/>
      <c r="NZE6" s="115"/>
      <c r="NZF6" s="115"/>
      <c r="NZG6" s="115"/>
      <c r="NZH6" s="115"/>
      <c r="NZI6" s="115"/>
      <c r="NZJ6" s="115"/>
      <c r="NZK6" s="115"/>
      <c r="NZL6" s="115"/>
      <c r="NZM6" s="115"/>
      <c r="NZN6" s="115"/>
      <c r="NZO6" s="115"/>
      <c r="NZP6" s="115"/>
      <c r="NZQ6" s="115"/>
      <c r="NZR6" s="115"/>
      <c r="NZS6" s="115"/>
      <c r="NZT6" s="115"/>
      <c r="NZU6" s="115"/>
      <c r="NZV6" s="115"/>
      <c r="NZW6" s="115"/>
      <c r="NZX6" s="115"/>
      <c r="NZY6" s="115"/>
      <c r="NZZ6" s="115"/>
      <c r="OAA6" s="115"/>
      <c r="OAB6" s="115"/>
      <c r="OAC6" s="115"/>
      <c r="OAD6" s="115"/>
      <c r="OAE6" s="115"/>
      <c r="OAF6" s="115"/>
      <c r="OAG6" s="115"/>
      <c r="OAH6" s="115"/>
      <c r="OAI6" s="115"/>
      <c r="OAJ6" s="115"/>
      <c r="OAK6" s="115"/>
      <c r="OAL6" s="115"/>
      <c r="OAM6" s="115"/>
      <c r="OAN6" s="115"/>
      <c r="OAO6" s="115"/>
      <c r="OAP6" s="115"/>
      <c r="OAQ6" s="115"/>
      <c r="OAR6" s="115"/>
      <c r="OAS6" s="115"/>
      <c r="OAT6" s="115"/>
      <c r="OAU6" s="115"/>
      <c r="OAV6" s="115"/>
      <c r="OAW6" s="115"/>
      <c r="OAX6" s="115"/>
      <c r="OAY6" s="115"/>
      <c r="OAZ6" s="115"/>
      <c r="OBA6" s="115"/>
      <c r="OBB6" s="115"/>
      <c r="OBC6" s="115"/>
      <c r="OBD6" s="115"/>
      <c r="OBE6" s="115"/>
      <c r="OBF6" s="115"/>
      <c r="OBG6" s="115"/>
      <c r="OBH6" s="115"/>
      <c r="OBI6" s="115"/>
      <c r="OBJ6" s="115"/>
      <c r="OBK6" s="115"/>
      <c r="OBL6" s="115"/>
      <c r="OBM6" s="115"/>
      <c r="OBN6" s="115"/>
      <c r="OBO6" s="115"/>
      <c r="OBP6" s="115"/>
      <c r="OBQ6" s="115"/>
      <c r="OBR6" s="115"/>
      <c r="OBS6" s="115"/>
      <c r="OBT6" s="115"/>
      <c r="OBU6" s="115"/>
      <c r="OBV6" s="115"/>
      <c r="OBW6" s="115"/>
      <c r="OBX6" s="115"/>
      <c r="OBY6" s="115"/>
      <c r="OBZ6" s="115"/>
      <c r="OCA6" s="115"/>
      <c r="OCB6" s="115"/>
      <c r="OCC6" s="115"/>
      <c r="OCD6" s="115"/>
      <c r="OCE6" s="115"/>
      <c r="OCF6" s="115"/>
      <c r="OCG6" s="115"/>
      <c r="OCH6" s="115"/>
      <c r="OCI6" s="115"/>
      <c r="OCJ6" s="115"/>
      <c r="OCK6" s="115"/>
      <c r="OCL6" s="115"/>
      <c r="OCM6" s="115"/>
      <c r="OCN6" s="115"/>
      <c r="OCO6" s="115"/>
      <c r="OCP6" s="115"/>
      <c r="OCQ6" s="115"/>
      <c r="OCR6" s="115"/>
      <c r="OCS6" s="115"/>
      <c r="OCT6" s="115"/>
      <c r="OCU6" s="115"/>
      <c r="OCV6" s="115"/>
      <c r="OCW6" s="115"/>
      <c r="OCX6" s="115"/>
      <c r="OCY6" s="115"/>
      <c r="OCZ6" s="115"/>
      <c r="ODA6" s="115"/>
      <c r="ODB6" s="115"/>
      <c r="ODC6" s="115"/>
      <c r="ODD6" s="115"/>
      <c r="ODE6" s="115"/>
      <c r="ODF6" s="115"/>
      <c r="ODG6" s="115"/>
      <c r="ODH6" s="115"/>
      <c r="ODI6" s="115"/>
      <c r="ODJ6" s="115"/>
      <c r="ODK6" s="115"/>
      <c r="ODL6" s="115"/>
      <c r="ODM6" s="115"/>
      <c r="ODN6" s="115"/>
      <c r="ODO6" s="115"/>
      <c r="ODP6" s="115"/>
      <c r="ODQ6" s="115"/>
      <c r="ODR6" s="115"/>
      <c r="ODS6" s="115"/>
      <c r="ODT6" s="115"/>
      <c r="ODU6" s="115"/>
      <c r="ODV6" s="115"/>
      <c r="ODW6" s="115"/>
      <c r="ODX6" s="115"/>
      <c r="ODY6" s="115"/>
      <c r="ODZ6" s="115"/>
      <c r="OEA6" s="115"/>
      <c r="OEB6" s="115"/>
      <c r="OEC6" s="115"/>
      <c r="OED6" s="115"/>
      <c r="OEE6" s="115"/>
      <c r="OEF6" s="115"/>
      <c r="OEG6" s="115"/>
      <c r="OEH6" s="115"/>
      <c r="OEI6" s="115"/>
      <c r="OEJ6" s="115"/>
      <c r="OEK6" s="115"/>
      <c r="OEL6" s="115"/>
      <c r="OEM6" s="115"/>
      <c r="OEN6" s="115"/>
      <c r="OEO6" s="115"/>
      <c r="OEP6" s="115"/>
      <c r="OEQ6" s="115"/>
      <c r="OER6" s="115"/>
      <c r="OES6" s="115"/>
      <c r="OET6" s="115"/>
      <c r="OEU6" s="115"/>
      <c r="OEV6" s="115"/>
      <c r="OEW6" s="115"/>
      <c r="OEX6" s="115"/>
      <c r="OEY6" s="115"/>
      <c r="OEZ6" s="115"/>
      <c r="OFA6" s="115"/>
      <c r="OFB6" s="115"/>
      <c r="OFC6" s="115"/>
      <c r="OFD6" s="115"/>
      <c r="OFE6" s="115"/>
      <c r="OFF6" s="115"/>
      <c r="OFG6" s="115"/>
      <c r="OFH6" s="115"/>
      <c r="OFI6" s="115"/>
      <c r="OFJ6" s="115"/>
      <c r="OFK6" s="115"/>
      <c r="OFL6" s="115"/>
      <c r="OFM6" s="115"/>
      <c r="OFN6" s="115"/>
      <c r="OFO6" s="115"/>
      <c r="OFP6" s="115"/>
      <c r="OFQ6" s="115"/>
      <c r="OFR6" s="115"/>
      <c r="OFS6" s="115"/>
      <c r="OFT6" s="115"/>
      <c r="OFU6" s="115"/>
      <c r="OFV6" s="115"/>
      <c r="OFW6" s="115"/>
      <c r="OFX6" s="115"/>
      <c r="OFY6" s="115"/>
      <c r="OFZ6" s="115"/>
      <c r="OGA6" s="115"/>
      <c r="OGB6" s="115"/>
      <c r="OGC6" s="115"/>
      <c r="OGD6" s="115"/>
      <c r="OGE6" s="115"/>
      <c r="OGF6" s="115"/>
      <c r="OGG6" s="115"/>
      <c r="OGH6" s="115"/>
      <c r="OGI6" s="115"/>
      <c r="OGJ6" s="115"/>
      <c r="OGK6" s="115"/>
      <c r="OGL6" s="115"/>
      <c r="OGM6" s="115"/>
      <c r="OGN6" s="115"/>
      <c r="OGO6" s="115"/>
      <c r="OGP6" s="115"/>
      <c r="OGQ6" s="115"/>
      <c r="OGR6" s="115"/>
      <c r="OGS6" s="115"/>
      <c r="OGT6" s="115"/>
      <c r="OGU6" s="115"/>
      <c r="OGV6" s="115"/>
      <c r="OGW6" s="115"/>
      <c r="OGX6" s="115"/>
      <c r="OGY6" s="115"/>
      <c r="OGZ6" s="115"/>
      <c r="OHA6" s="115"/>
      <c r="OHB6" s="115"/>
      <c r="OHC6" s="115"/>
      <c r="OHD6" s="115"/>
      <c r="OHE6" s="115"/>
      <c r="OHF6" s="115"/>
      <c r="OHG6" s="115"/>
      <c r="OHH6" s="115"/>
      <c r="OHI6" s="115"/>
      <c r="OHJ6" s="115"/>
      <c r="OHK6" s="115"/>
      <c r="OHL6" s="115"/>
      <c r="OHM6" s="115"/>
      <c r="OHN6" s="115"/>
      <c r="OHO6" s="115"/>
      <c r="OHP6" s="115"/>
      <c r="OHQ6" s="115"/>
      <c r="OHR6" s="115"/>
      <c r="OHS6" s="115"/>
      <c r="OHT6" s="115"/>
      <c r="OHU6" s="115"/>
      <c r="OHV6" s="115"/>
      <c r="OHW6" s="115"/>
      <c r="OHX6" s="115"/>
      <c r="OHY6" s="115"/>
      <c r="OHZ6" s="115"/>
      <c r="OIA6" s="115"/>
      <c r="OIB6" s="115"/>
      <c r="OIC6" s="115"/>
      <c r="OID6" s="115"/>
      <c r="OIE6" s="115"/>
      <c r="OIF6" s="115"/>
      <c r="OIG6" s="115"/>
      <c r="OIH6" s="115"/>
      <c r="OII6" s="115"/>
      <c r="OIJ6" s="115"/>
      <c r="OIK6" s="115"/>
      <c r="OIL6" s="115"/>
      <c r="OIM6" s="115"/>
      <c r="OIN6" s="115"/>
      <c r="OIO6" s="115"/>
      <c r="OIP6" s="115"/>
      <c r="OIQ6" s="115"/>
      <c r="OIR6" s="115"/>
      <c r="OIS6" s="115"/>
      <c r="OIT6" s="115"/>
      <c r="OIU6" s="115"/>
      <c r="OIV6" s="115"/>
      <c r="OIW6" s="115"/>
      <c r="OIX6" s="115"/>
      <c r="OIY6" s="115"/>
      <c r="OIZ6" s="115"/>
      <c r="OJA6" s="115"/>
      <c r="OJB6" s="115"/>
      <c r="OJC6" s="115"/>
      <c r="OJD6" s="115"/>
      <c r="OJE6" s="115"/>
      <c r="OJF6" s="115"/>
      <c r="OJG6" s="115"/>
      <c r="OJH6" s="115"/>
      <c r="OJI6" s="115"/>
      <c r="OJJ6" s="115"/>
      <c r="OJK6" s="115"/>
      <c r="OJL6" s="115"/>
      <c r="OJM6" s="115"/>
      <c r="OJN6" s="115"/>
      <c r="OJO6" s="115"/>
      <c r="OJP6" s="115"/>
      <c r="OJQ6" s="115"/>
      <c r="OJR6" s="115"/>
      <c r="OJS6" s="115"/>
      <c r="OJT6" s="115"/>
      <c r="OJU6" s="115"/>
      <c r="OJV6" s="115"/>
      <c r="OJW6" s="115"/>
      <c r="OJX6" s="115"/>
      <c r="OJY6" s="115"/>
      <c r="OJZ6" s="115"/>
      <c r="OKA6" s="115"/>
      <c r="OKB6" s="115"/>
      <c r="OKC6" s="115"/>
      <c r="OKD6" s="115"/>
      <c r="OKE6" s="115"/>
      <c r="OKF6" s="115"/>
      <c r="OKG6" s="115"/>
      <c r="OKH6" s="115"/>
      <c r="OKI6" s="115"/>
      <c r="OKJ6" s="115"/>
      <c r="OKK6" s="115"/>
      <c r="OKL6" s="115"/>
      <c r="OKM6" s="115"/>
      <c r="OKN6" s="115"/>
      <c r="OKO6" s="115"/>
      <c r="OKP6" s="115"/>
      <c r="OKQ6" s="115"/>
      <c r="OKR6" s="115"/>
      <c r="OKS6" s="115"/>
      <c r="OKT6" s="115"/>
      <c r="OKU6" s="115"/>
      <c r="OKV6" s="115"/>
      <c r="OKW6" s="115"/>
      <c r="OKX6" s="115"/>
      <c r="OKY6" s="115"/>
      <c r="OKZ6" s="115"/>
      <c r="OLA6" s="115"/>
      <c r="OLB6" s="115"/>
      <c r="OLC6" s="115"/>
      <c r="OLD6" s="115"/>
      <c r="OLE6" s="115"/>
      <c r="OLF6" s="115"/>
      <c r="OLG6" s="115"/>
      <c r="OLH6" s="115"/>
      <c r="OLI6" s="115"/>
      <c r="OLJ6" s="115"/>
      <c r="OLK6" s="115"/>
      <c r="OLL6" s="115"/>
      <c r="OLM6" s="115"/>
      <c r="OLN6" s="115"/>
      <c r="OLO6" s="115"/>
      <c r="OLP6" s="115"/>
      <c r="OLQ6" s="115"/>
      <c r="OLR6" s="115"/>
      <c r="OLS6" s="115"/>
      <c r="OLT6" s="115"/>
      <c r="OLU6" s="115"/>
      <c r="OLV6" s="115"/>
      <c r="OLW6" s="115"/>
      <c r="OLX6" s="115"/>
      <c r="OLY6" s="115"/>
      <c r="OLZ6" s="115"/>
      <c r="OMA6" s="115"/>
      <c r="OMB6" s="115"/>
      <c r="OMC6" s="115"/>
      <c r="OMD6" s="115"/>
      <c r="OME6" s="115"/>
      <c r="OMF6" s="115"/>
      <c r="OMG6" s="115"/>
      <c r="OMH6" s="115"/>
      <c r="OMI6" s="115"/>
      <c r="OMJ6" s="115"/>
      <c r="OMK6" s="115"/>
      <c r="OML6" s="115"/>
      <c r="OMM6" s="115"/>
      <c r="OMN6" s="115"/>
      <c r="OMO6" s="115"/>
      <c r="OMP6" s="115"/>
      <c r="OMQ6" s="115"/>
      <c r="OMR6" s="115"/>
      <c r="OMS6" s="115"/>
      <c r="OMT6" s="115"/>
      <c r="OMU6" s="115"/>
      <c r="OMV6" s="115"/>
      <c r="OMW6" s="115"/>
      <c r="OMX6" s="115"/>
      <c r="OMY6" s="115"/>
      <c r="OMZ6" s="115"/>
      <c r="ONA6" s="115"/>
      <c r="ONB6" s="115"/>
      <c r="ONC6" s="115"/>
      <c r="OND6" s="115"/>
      <c r="ONE6" s="115"/>
      <c r="ONF6" s="115"/>
      <c r="ONG6" s="115"/>
      <c r="ONH6" s="115"/>
      <c r="ONI6" s="115"/>
      <c r="ONJ6" s="115"/>
      <c r="ONK6" s="115"/>
      <c r="ONL6" s="115"/>
      <c r="ONM6" s="115"/>
      <c r="ONN6" s="115"/>
      <c r="ONO6" s="115"/>
      <c r="ONP6" s="115"/>
      <c r="ONQ6" s="115"/>
      <c r="ONR6" s="115"/>
      <c r="ONS6" s="115"/>
      <c r="ONT6" s="115"/>
      <c r="ONU6" s="115"/>
      <c r="ONV6" s="115"/>
      <c r="ONW6" s="115"/>
      <c r="ONX6" s="115"/>
      <c r="ONY6" s="115"/>
      <c r="ONZ6" s="115"/>
      <c r="OOA6" s="115"/>
      <c r="OOB6" s="115"/>
      <c r="OOC6" s="115"/>
      <c r="OOD6" s="115"/>
      <c r="OOE6" s="115"/>
      <c r="OOF6" s="115"/>
      <c r="OOG6" s="115"/>
      <c r="OOH6" s="115"/>
      <c r="OOI6" s="115"/>
      <c r="OOJ6" s="115"/>
      <c r="OOK6" s="115"/>
      <c r="OOL6" s="115"/>
      <c r="OOM6" s="115"/>
      <c r="OON6" s="115"/>
      <c r="OOO6" s="115"/>
      <c r="OOP6" s="115"/>
      <c r="OOQ6" s="115"/>
      <c r="OOR6" s="115"/>
      <c r="OOS6" s="115"/>
      <c r="OOT6" s="115"/>
      <c r="OOU6" s="115"/>
      <c r="OOV6" s="115"/>
      <c r="OOW6" s="115"/>
      <c r="OOX6" s="115"/>
      <c r="OOY6" s="115"/>
      <c r="OOZ6" s="115"/>
      <c r="OPA6" s="115"/>
      <c r="OPB6" s="115"/>
      <c r="OPC6" s="115"/>
      <c r="OPD6" s="115"/>
      <c r="OPE6" s="115"/>
      <c r="OPF6" s="115"/>
      <c r="OPG6" s="115"/>
      <c r="OPH6" s="115"/>
      <c r="OPI6" s="115"/>
      <c r="OPJ6" s="115"/>
      <c r="OPK6" s="115"/>
      <c r="OPL6" s="115"/>
      <c r="OPM6" s="115"/>
      <c r="OPN6" s="115"/>
      <c r="OPO6" s="115"/>
      <c r="OPP6" s="115"/>
      <c r="OPQ6" s="115"/>
      <c r="OPR6" s="115"/>
      <c r="OPS6" s="115"/>
      <c r="OPT6" s="115"/>
      <c r="OPU6" s="115"/>
      <c r="OPV6" s="115"/>
      <c r="OPW6" s="115"/>
      <c r="OPX6" s="115"/>
      <c r="OPY6" s="115"/>
      <c r="OPZ6" s="115"/>
      <c r="OQA6" s="115"/>
      <c r="OQB6" s="115"/>
      <c r="OQC6" s="115"/>
      <c r="OQD6" s="115"/>
      <c r="OQE6" s="115"/>
      <c r="OQF6" s="115"/>
      <c r="OQG6" s="115"/>
      <c r="OQH6" s="115"/>
      <c r="OQI6" s="115"/>
      <c r="OQJ6" s="115"/>
      <c r="OQK6" s="115"/>
      <c r="OQL6" s="115"/>
      <c r="OQM6" s="115"/>
      <c r="OQN6" s="115"/>
      <c r="OQO6" s="115"/>
      <c r="OQP6" s="115"/>
      <c r="OQQ6" s="115"/>
      <c r="OQR6" s="115"/>
      <c r="OQS6" s="115"/>
      <c r="OQT6" s="115"/>
      <c r="OQU6" s="115"/>
      <c r="OQV6" s="115"/>
      <c r="OQW6" s="115"/>
      <c r="OQX6" s="115"/>
      <c r="OQY6" s="115"/>
      <c r="OQZ6" s="115"/>
      <c r="ORA6" s="115"/>
      <c r="ORB6" s="115"/>
      <c r="ORC6" s="115"/>
      <c r="ORD6" s="115"/>
      <c r="ORE6" s="115"/>
      <c r="ORF6" s="115"/>
      <c r="ORG6" s="115"/>
      <c r="ORH6" s="115"/>
      <c r="ORI6" s="115"/>
      <c r="ORJ6" s="115"/>
      <c r="ORK6" s="115"/>
      <c r="ORL6" s="115"/>
      <c r="ORM6" s="115"/>
      <c r="ORN6" s="115"/>
      <c r="ORO6" s="115"/>
      <c r="ORP6" s="115"/>
      <c r="ORQ6" s="115"/>
      <c r="ORR6" s="115"/>
      <c r="ORS6" s="115"/>
      <c r="ORT6" s="115"/>
      <c r="ORU6" s="115"/>
      <c r="ORV6" s="115"/>
      <c r="ORW6" s="115"/>
      <c r="ORX6" s="115"/>
      <c r="ORY6" s="115"/>
      <c r="ORZ6" s="115"/>
      <c r="OSA6" s="115"/>
      <c r="OSB6" s="115"/>
      <c r="OSC6" s="115"/>
      <c r="OSD6" s="115"/>
      <c r="OSE6" s="115"/>
      <c r="OSF6" s="115"/>
      <c r="OSG6" s="115"/>
      <c r="OSH6" s="115"/>
      <c r="OSI6" s="115"/>
      <c r="OSJ6" s="115"/>
      <c r="OSK6" s="115"/>
      <c r="OSL6" s="115"/>
      <c r="OSM6" s="115"/>
      <c r="OSN6" s="115"/>
      <c r="OSO6" s="115"/>
      <c r="OSP6" s="115"/>
      <c r="OSQ6" s="115"/>
      <c r="OSR6" s="115"/>
      <c r="OSS6" s="115"/>
      <c r="OST6" s="115"/>
      <c r="OSU6" s="115"/>
      <c r="OSV6" s="115"/>
      <c r="OSW6" s="115"/>
      <c r="OSX6" s="115"/>
      <c r="OSY6" s="115"/>
      <c r="OSZ6" s="115"/>
      <c r="OTA6" s="115"/>
      <c r="OTB6" s="115"/>
      <c r="OTC6" s="115"/>
      <c r="OTD6" s="115"/>
      <c r="OTE6" s="115"/>
      <c r="OTF6" s="115"/>
      <c r="OTG6" s="115"/>
      <c r="OTH6" s="115"/>
      <c r="OTI6" s="115"/>
      <c r="OTJ6" s="115"/>
      <c r="OTK6" s="115"/>
      <c r="OTL6" s="115"/>
      <c r="OTM6" s="115"/>
      <c r="OTN6" s="115"/>
      <c r="OTO6" s="115"/>
      <c r="OTP6" s="115"/>
      <c r="OTQ6" s="115"/>
      <c r="OTR6" s="115"/>
      <c r="OTS6" s="115"/>
      <c r="OTT6" s="115"/>
      <c r="OTU6" s="115"/>
      <c r="OTV6" s="115"/>
      <c r="OTW6" s="115"/>
      <c r="OTX6" s="115"/>
      <c r="OTY6" s="115"/>
      <c r="OTZ6" s="115"/>
      <c r="OUA6" s="115"/>
      <c r="OUB6" s="115"/>
      <c r="OUC6" s="115"/>
      <c r="OUD6" s="115"/>
      <c r="OUE6" s="115"/>
      <c r="OUF6" s="115"/>
      <c r="OUG6" s="115"/>
      <c r="OUH6" s="115"/>
      <c r="OUI6" s="115"/>
      <c r="OUJ6" s="115"/>
      <c r="OUK6" s="115"/>
      <c r="OUL6" s="115"/>
      <c r="OUM6" s="115"/>
      <c r="OUN6" s="115"/>
      <c r="OUO6" s="115"/>
      <c r="OUP6" s="115"/>
      <c r="OUQ6" s="115"/>
      <c r="OUR6" s="115"/>
      <c r="OUS6" s="115"/>
      <c r="OUT6" s="115"/>
      <c r="OUU6" s="115"/>
      <c r="OUV6" s="115"/>
      <c r="OUW6" s="115"/>
      <c r="OUX6" s="115"/>
      <c r="OUY6" s="115"/>
      <c r="OUZ6" s="115"/>
      <c r="OVA6" s="115"/>
      <c r="OVB6" s="115"/>
      <c r="OVC6" s="115"/>
      <c r="OVD6" s="115"/>
      <c r="OVE6" s="115"/>
      <c r="OVF6" s="115"/>
      <c r="OVG6" s="115"/>
      <c r="OVH6" s="115"/>
      <c r="OVI6" s="115"/>
      <c r="OVJ6" s="115"/>
      <c r="OVK6" s="115"/>
      <c r="OVL6" s="115"/>
      <c r="OVM6" s="115"/>
      <c r="OVN6" s="115"/>
      <c r="OVO6" s="115"/>
      <c r="OVP6" s="115"/>
      <c r="OVQ6" s="115"/>
      <c r="OVR6" s="115"/>
      <c r="OVS6" s="115"/>
      <c r="OVT6" s="115"/>
      <c r="OVU6" s="115"/>
      <c r="OVV6" s="115"/>
      <c r="OVW6" s="115"/>
      <c r="OVX6" s="115"/>
      <c r="OVY6" s="115"/>
      <c r="OVZ6" s="115"/>
      <c r="OWA6" s="115"/>
      <c r="OWB6" s="115"/>
      <c r="OWC6" s="115"/>
      <c r="OWD6" s="115"/>
      <c r="OWE6" s="115"/>
      <c r="OWF6" s="115"/>
      <c r="OWG6" s="115"/>
      <c r="OWH6" s="115"/>
      <c r="OWI6" s="115"/>
      <c r="OWJ6" s="115"/>
      <c r="OWK6" s="115"/>
      <c r="OWL6" s="115"/>
      <c r="OWM6" s="115"/>
      <c r="OWN6" s="115"/>
      <c r="OWO6" s="115"/>
      <c r="OWP6" s="115"/>
      <c r="OWQ6" s="115"/>
      <c r="OWR6" s="115"/>
      <c r="OWS6" s="115"/>
      <c r="OWT6" s="115"/>
      <c r="OWU6" s="115"/>
      <c r="OWV6" s="115"/>
      <c r="OWW6" s="115"/>
      <c r="OWX6" s="115"/>
      <c r="OWY6" s="115"/>
      <c r="OWZ6" s="115"/>
      <c r="OXA6" s="115"/>
      <c r="OXB6" s="115"/>
      <c r="OXC6" s="115"/>
      <c r="OXD6" s="115"/>
      <c r="OXE6" s="115"/>
      <c r="OXF6" s="115"/>
      <c r="OXG6" s="115"/>
      <c r="OXH6" s="115"/>
      <c r="OXI6" s="115"/>
      <c r="OXJ6" s="115"/>
      <c r="OXK6" s="115"/>
      <c r="OXL6" s="115"/>
      <c r="OXM6" s="115"/>
      <c r="OXN6" s="115"/>
      <c r="OXO6" s="115"/>
      <c r="OXP6" s="115"/>
      <c r="OXQ6" s="115"/>
      <c r="OXR6" s="115"/>
      <c r="OXS6" s="115"/>
      <c r="OXT6" s="115"/>
      <c r="OXU6" s="115"/>
      <c r="OXV6" s="115"/>
      <c r="OXW6" s="115"/>
      <c r="OXX6" s="115"/>
      <c r="OXY6" s="115"/>
      <c r="OXZ6" s="115"/>
      <c r="OYA6" s="115"/>
      <c r="OYB6" s="115"/>
      <c r="OYC6" s="115"/>
      <c r="OYD6" s="115"/>
      <c r="OYE6" s="115"/>
      <c r="OYF6" s="115"/>
      <c r="OYG6" s="115"/>
      <c r="OYH6" s="115"/>
      <c r="OYI6" s="115"/>
      <c r="OYJ6" s="115"/>
      <c r="OYK6" s="115"/>
      <c r="OYL6" s="115"/>
      <c r="OYM6" s="115"/>
      <c r="OYN6" s="115"/>
      <c r="OYO6" s="115"/>
      <c r="OYP6" s="115"/>
      <c r="OYQ6" s="115"/>
      <c r="OYR6" s="115"/>
      <c r="OYS6" s="115"/>
      <c r="OYT6" s="115"/>
      <c r="OYU6" s="115"/>
      <c r="OYV6" s="115"/>
      <c r="OYW6" s="115"/>
      <c r="OYX6" s="115"/>
      <c r="OYY6" s="115"/>
      <c r="OYZ6" s="115"/>
      <c r="OZA6" s="115"/>
      <c r="OZB6" s="115"/>
      <c r="OZC6" s="115"/>
      <c r="OZD6" s="115"/>
      <c r="OZE6" s="115"/>
      <c r="OZF6" s="115"/>
      <c r="OZG6" s="115"/>
      <c r="OZH6" s="115"/>
      <c r="OZI6" s="115"/>
      <c r="OZJ6" s="115"/>
      <c r="OZK6" s="115"/>
      <c r="OZL6" s="115"/>
      <c r="OZM6" s="115"/>
      <c r="OZN6" s="115"/>
      <c r="OZO6" s="115"/>
      <c r="OZP6" s="115"/>
      <c r="OZQ6" s="115"/>
      <c r="OZR6" s="115"/>
      <c r="OZS6" s="115"/>
      <c r="OZT6" s="115"/>
      <c r="OZU6" s="115"/>
      <c r="OZV6" s="115"/>
      <c r="OZW6" s="115"/>
      <c r="OZX6" s="115"/>
      <c r="OZY6" s="115"/>
      <c r="OZZ6" s="115"/>
      <c r="PAA6" s="115"/>
      <c r="PAB6" s="115"/>
      <c r="PAC6" s="115"/>
      <c r="PAD6" s="115"/>
      <c r="PAE6" s="115"/>
      <c r="PAF6" s="115"/>
      <c r="PAG6" s="115"/>
      <c r="PAH6" s="115"/>
      <c r="PAI6" s="115"/>
      <c r="PAJ6" s="115"/>
      <c r="PAK6" s="115"/>
      <c r="PAL6" s="115"/>
      <c r="PAM6" s="115"/>
      <c r="PAN6" s="115"/>
      <c r="PAO6" s="115"/>
      <c r="PAP6" s="115"/>
      <c r="PAQ6" s="115"/>
      <c r="PAR6" s="115"/>
      <c r="PAS6" s="115"/>
      <c r="PAT6" s="115"/>
      <c r="PAU6" s="115"/>
      <c r="PAV6" s="115"/>
      <c r="PAW6" s="115"/>
      <c r="PAX6" s="115"/>
      <c r="PAY6" s="115"/>
      <c r="PAZ6" s="115"/>
      <c r="PBA6" s="115"/>
      <c r="PBB6" s="115"/>
      <c r="PBC6" s="115"/>
      <c r="PBD6" s="115"/>
      <c r="PBE6" s="115"/>
      <c r="PBF6" s="115"/>
      <c r="PBG6" s="115"/>
      <c r="PBH6" s="115"/>
      <c r="PBI6" s="115"/>
      <c r="PBJ6" s="115"/>
      <c r="PBK6" s="115"/>
      <c r="PBL6" s="115"/>
      <c r="PBM6" s="115"/>
      <c r="PBN6" s="115"/>
      <c r="PBO6" s="115"/>
      <c r="PBP6" s="115"/>
      <c r="PBQ6" s="115"/>
      <c r="PBR6" s="115"/>
      <c r="PBS6" s="115"/>
      <c r="PBT6" s="115"/>
      <c r="PBU6" s="115"/>
      <c r="PBV6" s="115"/>
      <c r="PBW6" s="115"/>
      <c r="PBX6" s="115"/>
      <c r="PBY6" s="115"/>
      <c r="PBZ6" s="115"/>
      <c r="PCA6" s="115"/>
      <c r="PCB6" s="115"/>
      <c r="PCC6" s="115"/>
      <c r="PCD6" s="115"/>
      <c r="PCE6" s="115"/>
      <c r="PCF6" s="115"/>
      <c r="PCG6" s="115"/>
      <c r="PCH6" s="115"/>
      <c r="PCI6" s="115"/>
      <c r="PCJ6" s="115"/>
      <c r="PCK6" s="115"/>
      <c r="PCL6" s="115"/>
      <c r="PCM6" s="115"/>
      <c r="PCN6" s="115"/>
      <c r="PCO6" s="115"/>
      <c r="PCP6" s="115"/>
      <c r="PCQ6" s="115"/>
      <c r="PCR6" s="115"/>
      <c r="PCS6" s="115"/>
      <c r="PCT6" s="115"/>
      <c r="PCU6" s="115"/>
      <c r="PCV6" s="115"/>
      <c r="PCW6" s="115"/>
      <c r="PCX6" s="115"/>
      <c r="PCY6" s="115"/>
      <c r="PCZ6" s="115"/>
      <c r="PDA6" s="115"/>
      <c r="PDB6" s="115"/>
      <c r="PDC6" s="115"/>
      <c r="PDD6" s="115"/>
      <c r="PDE6" s="115"/>
      <c r="PDF6" s="115"/>
      <c r="PDG6" s="115"/>
      <c r="PDH6" s="115"/>
      <c r="PDI6" s="115"/>
      <c r="PDJ6" s="115"/>
      <c r="PDK6" s="115"/>
      <c r="PDL6" s="115"/>
      <c r="PDM6" s="115"/>
      <c r="PDN6" s="115"/>
      <c r="PDO6" s="115"/>
      <c r="PDP6" s="115"/>
      <c r="PDQ6" s="115"/>
      <c r="PDR6" s="115"/>
      <c r="PDS6" s="115"/>
      <c r="PDT6" s="115"/>
      <c r="PDU6" s="115"/>
      <c r="PDV6" s="115"/>
      <c r="PDW6" s="115"/>
      <c r="PDX6" s="115"/>
      <c r="PDY6" s="115"/>
      <c r="PDZ6" s="115"/>
      <c r="PEA6" s="115"/>
      <c r="PEB6" s="115"/>
      <c r="PEC6" s="115"/>
      <c r="PED6" s="115"/>
      <c r="PEE6" s="115"/>
      <c r="PEF6" s="115"/>
      <c r="PEG6" s="115"/>
      <c r="PEH6" s="115"/>
      <c r="PEI6" s="115"/>
      <c r="PEJ6" s="115"/>
      <c r="PEK6" s="115"/>
      <c r="PEL6" s="115"/>
      <c r="PEM6" s="115"/>
      <c r="PEN6" s="115"/>
      <c r="PEO6" s="115"/>
      <c r="PEP6" s="115"/>
      <c r="PEQ6" s="115"/>
      <c r="PER6" s="115"/>
      <c r="PES6" s="115"/>
      <c r="PET6" s="115"/>
      <c r="PEU6" s="115"/>
      <c r="PEV6" s="115"/>
      <c r="PEW6" s="115"/>
      <c r="PEX6" s="115"/>
      <c r="PEY6" s="115"/>
      <c r="PEZ6" s="115"/>
      <c r="PFA6" s="115"/>
      <c r="PFB6" s="115"/>
      <c r="PFC6" s="115"/>
      <c r="PFD6" s="115"/>
      <c r="PFE6" s="115"/>
      <c r="PFF6" s="115"/>
      <c r="PFG6" s="115"/>
      <c r="PFH6" s="115"/>
      <c r="PFI6" s="115"/>
      <c r="PFJ6" s="115"/>
      <c r="PFK6" s="115"/>
      <c r="PFL6" s="115"/>
      <c r="PFM6" s="115"/>
      <c r="PFN6" s="115"/>
      <c r="PFO6" s="115"/>
      <c r="PFP6" s="115"/>
      <c r="PFQ6" s="115"/>
      <c r="PFR6" s="115"/>
      <c r="PFS6" s="115"/>
      <c r="PFT6" s="115"/>
      <c r="PFU6" s="115"/>
      <c r="PFV6" s="115"/>
      <c r="PFW6" s="115"/>
      <c r="PFX6" s="115"/>
      <c r="PFY6" s="115"/>
      <c r="PFZ6" s="115"/>
      <c r="PGA6" s="115"/>
      <c r="PGB6" s="115"/>
      <c r="PGC6" s="115"/>
      <c r="PGD6" s="115"/>
      <c r="PGE6" s="115"/>
      <c r="PGF6" s="115"/>
      <c r="PGG6" s="115"/>
      <c r="PGH6" s="115"/>
      <c r="PGI6" s="115"/>
      <c r="PGJ6" s="115"/>
      <c r="PGK6" s="115"/>
      <c r="PGL6" s="115"/>
      <c r="PGM6" s="115"/>
      <c r="PGN6" s="115"/>
      <c r="PGO6" s="115"/>
      <c r="PGP6" s="115"/>
      <c r="PGQ6" s="115"/>
      <c r="PGR6" s="115"/>
      <c r="PGS6" s="115"/>
      <c r="PGT6" s="115"/>
      <c r="PGU6" s="115"/>
      <c r="PGV6" s="115"/>
      <c r="PGW6" s="115"/>
      <c r="PGX6" s="115"/>
      <c r="PGY6" s="115"/>
      <c r="PGZ6" s="115"/>
      <c r="PHA6" s="115"/>
      <c r="PHB6" s="115"/>
      <c r="PHC6" s="115"/>
      <c r="PHD6" s="115"/>
      <c r="PHE6" s="115"/>
      <c r="PHF6" s="115"/>
      <c r="PHG6" s="115"/>
      <c r="PHH6" s="115"/>
      <c r="PHI6" s="115"/>
      <c r="PHJ6" s="115"/>
      <c r="PHK6" s="115"/>
      <c r="PHL6" s="115"/>
      <c r="PHM6" s="115"/>
      <c r="PHN6" s="115"/>
      <c r="PHO6" s="115"/>
      <c r="PHP6" s="115"/>
      <c r="PHQ6" s="115"/>
      <c r="PHR6" s="115"/>
      <c r="PHS6" s="115"/>
      <c r="PHT6" s="115"/>
      <c r="PHU6" s="115"/>
      <c r="PHV6" s="115"/>
      <c r="PHW6" s="115"/>
      <c r="PHX6" s="115"/>
      <c r="PHY6" s="115"/>
      <c r="PHZ6" s="115"/>
      <c r="PIA6" s="115"/>
      <c r="PIB6" s="115"/>
      <c r="PIC6" s="115"/>
      <c r="PID6" s="115"/>
      <c r="PIE6" s="115"/>
      <c r="PIF6" s="115"/>
      <c r="PIG6" s="115"/>
      <c r="PIH6" s="115"/>
      <c r="PII6" s="115"/>
      <c r="PIJ6" s="115"/>
      <c r="PIK6" s="115"/>
      <c r="PIL6" s="115"/>
      <c r="PIM6" s="115"/>
      <c r="PIN6" s="115"/>
      <c r="PIO6" s="115"/>
      <c r="PIP6" s="115"/>
      <c r="PIQ6" s="115"/>
      <c r="PIR6" s="115"/>
      <c r="PIS6" s="115"/>
      <c r="PIT6" s="115"/>
      <c r="PIU6" s="115"/>
      <c r="PIV6" s="115"/>
      <c r="PIW6" s="115"/>
      <c r="PIX6" s="115"/>
      <c r="PIY6" s="115"/>
      <c r="PIZ6" s="115"/>
      <c r="PJA6" s="115"/>
      <c r="PJB6" s="115"/>
      <c r="PJC6" s="115"/>
      <c r="PJD6" s="115"/>
      <c r="PJE6" s="115"/>
      <c r="PJF6" s="115"/>
      <c r="PJG6" s="115"/>
      <c r="PJH6" s="115"/>
      <c r="PJI6" s="115"/>
      <c r="PJJ6" s="115"/>
      <c r="PJK6" s="115"/>
      <c r="PJL6" s="115"/>
      <c r="PJM6" s="115"/>
      <c r="PJN6" s="115"/>
      <c r="PJO6" s="115"/>
      <c r="PJP6" s="115"/>
      <c r="PJQ6" s="115"/>
      <c r="PJR6" s="115"/>
      <c r="PJS6" s="115"/>
      <c r="PJT6" s="115"/>
      <c r="PJU6" s="115"/>
      <c r="PJV6" s="115"/>
      <c r="PJW6" s="115"/>
      <c r="PJX6" s="115"/>
      <c r="PJY6" s="115"/>
      <c r="PJZ6" s="115"/>
      <c r="PKA6" s="115"/>
      <c r="PKB6" s="115"/>
      <c r="PKC6" s="115"/>
      <c r="PKD6" s="115"/>
      <c r="PKE6" s="115"/>
      <c r="PKF6" s="115"/>
      <c r="PKG6" s="115"/>
      <c r="PKH6" s="115"/>
      <c r="PKI6" s="115"/>
      <c r="PKJ6" s="115"/>
      <c r="PKK6" s="115"/>
      <c r="PKL6" s="115"/>
      <c r="PKM6" s="115"/>
      <c r="PKN6" s="115"/>
      <c r="PKO6" s="115"/>
      <c r="PKP6" s="115"/>
      <c r="PKQ6" s="115"/>
      <c r="PKR6" s="115"/>
      <c r="PKS6" s="115"/>
      <c r="PKT6" s="115"/>
      <c r="PKU6" s="115"/>
      <c r="PKV6" s="115"/>
      <c r="PKW6" s="115"/>
      <c r="PKX6" s="115"/>
      <c r="PKY6" s="115"/>
      <c r="PKZ6" s="115"/>
      <c r="PLA6" s="115"/>
      <c r="PLB6" s="115"/>
      <c r="PLC6" s="115"/>
      <c r="PLD6" s="115"/>
      <c r="PLE6" s="115"/>
      <c r="PLF6" s="115"/>
      <c r="PLG6" s="115"/>
      <c r="PLH6" s="115"/>
      <c r="PLI6" s="115"/>
      <c r="PLJ6" s="115"/>
      <c r="PLK6" s="115"/>
      <c r="PLL6" s="115"/>
      <c r="PLM6" s="115"/>
      <c r="PLN6" s="115"/>
      <c r="PLO6" s="115"/>
      <c r="PLP6" s="115"/>
      <c r="PLQ6" s="115"/>
      <c r="PLR6" s="115"/>
      <c r="PLS6" s="115"/>
      <c r="PLT6" s="115"/>
      <c r="PLU6" s="115"/>
      <c r="PLV6" s="115"/>
      <c r="PLW6" s="115"/>
      <c r="PLX6" s="115"/>
      <c r="PLY6" s="115"/>
      <c r="PLZ6" s="115"/>
      <c r="PMA6" s="115"/>
      <c r="PMB6" s="115"/>
      <c r="PMC6" s="115"/>
      <c r="PMD6" s="115"/>
      <c r="PME6" s="115"/>
      <c r="PMF6" s="115"/>
      <c r="PMG6" s="115"/>
      <c r="PMH6" s="115"/>
      <c r="PMI6" s="115"/>
      <c r="PMJ6" s="115"/>
      <c r="PMK6" s="115"/>
      <c r="PML6" s="115"/>
      <c r="PMM6" s="115"/>
      <c r="PMN6" s="115"/>
      <c r="PMO6" s="115"/>
      <c r="PMP6" s="115"/>
      <c r="PMQ6" s="115"/>
      <c r="PMR6" s="115"/>
      <c r="PMS6" s="115"/>
      <c r="PMT6" s="115"/>
      <c r="PMU6" s="115"/>
      <c r="PMV6" s="115"/>
      <c r="PMW6" s="115"/>
      <c r="PMX6" s="115"/>
      <c r="PMY6" s="115"/>
      <c r="PMZ6" s="115"/>
      <c r="PNA6" s="115"/>
      <c r="PNB6" s="115"/>
      <c r="PNC6" s="115"/>
      <c r="PND6" s="115"/>
      <c r="PNE6" s="115"/>
      <c r="PNF6" s="115"/>
      <c r="PNG6" s="115"/>
      <c r="PNH6" s="115"/>
      <c r="PNI6" s="115"/>
      <c r="PNJ6" s="115"/>
      <c r="PNK6" s="115"/>
      <c r="PNL6" s="115"/>
      <c r="PNM6" s="115"/>
      <c r="PNN6" s="115"/>
      <c r="PNO6" s="115"/>
      <c r="PNP6" s="115"/>
      <c r="PNQ6" s="115"/>
      <c r="PNR6" s="115"/>
      <c r="PNS6" s="115"/>
      <c r="PNT6" s="115"/>
      <c r="PNU6" s="115"/>
      <c r="PNV6" s="115"/>
      <c r="PNW6" s="115"/>
      <c r="PNX6" s="115"/>
      <c r="PNY6" s="115"/>
      <c r="PNZ6" s="115"/>
      <c r="POA6" s="115"/>
      <c r="POB6" s="115"/>
      <c r="POC6" s="115"/>
      <c r="POD6" s="115"/>
      <c r="POE6" s="115"/>
      <c r="POF6" s="115"/>
      <c r="POG6" s="115"/>
      <c r="POH6" s="115"/>
      <c r="POI6" s="115"/>
      <c r="POJ6" s="115"/>
      <c r="POK6" s="115"/>
      <c r="POL6" s="115"/>
      <c r="POM6" s="115"/>
      <c r="PON6" s="115"/>
      <c r="POO6" s="115"/>
      <c r="POP6" s="115"/>
      <c r="POQ6" s="115"/>
      <c r="POR6" s="115"/>
      <c r="POS6" s="115"/>
      <c r="POT6" s="115"/>
      <c r="POU6" s="115"/>
      <c r="POV6" s="115"/>
      <c r="POW6" s="115"/>
      <c r="POX6" s="115"/>
      <c r="POY6" s="115"/>
      <c r="POZ6" s="115"/>
      <c r="PPA6" s="115"/>
      <c r="PPB6" s="115"/>
      <c r="PPC6" s="115"/>
      <c r="PPD6" s="115"/>
      <c r="PPE6" s="115"/>
      <c r="PPF6" s="115"/>
      <c r="PPG6" s="115"/>
      <c r="PPH6" s="115"/>
      <c r="PPI6" s="115"/>
      <c r="PPJ6" s="115"/>
      <c r="PPK6" s="115"/>
      <c r="PPL6" s="115"/>
      <c r="PPM6" s="115"/>
      <c r="PPN6" s="115"/>
      <c r="PPO6" s="115"/>
      <c r="PPP6" s="115"/>
      <c r="PPQ6" s="115"/>
      <c r="PPR6" s="115"/>
      <c r="PPS6" s="115"/>
      <c r="PPT6" s="115"/>
      <c r="PPU6" s="115"/>
      <c r="PPV6" s="115"/>
      <c r="PPW6" s="115"/>
      <c r="PPX6" s="115"/>
      <c r="PPY6" s="115"/>
      <c r="PPZ6" s="115"/>
      <c r="PQA6" s="115"/>
      <c r="PQB6" s="115"/>
      <c r="PQC6" s="115"/>
      <c r="PQD6" s="115"/>
      <c r="PQE6" s="115"/>
      <c r="PQF6" s="115"/>
      <c r="PQG6" s="115"/>
      <c r="PQH6" s="115"/>
      <c r="PQI6" s="115"/>
      <c r="PQJ6" s="115"/>
      <c r="PQK6" s="115"/>
      <c r="PQL6" s="115"/>
      <c r="PQM6" s="115"/>
      <c r="PQN6" s="115"/>
      <c r="PQO6" s="115"/>
      <c r="PQP6" s="115"/>
      <c r="PQQ6" s="115"/>
      <c r="PQR6" s="115"/>
      <c r="PQS6" s="115"/>
      <c r="PQT6" s="115"/>
      <c r="PQU6" s="115"/>
      <c r="PQV6" s="115"/>
      <c r="PQW6" s="115"/>
      <c r="PQX6" s="115"/>
      <c r="PQY6" s="115"/>
      <c r="PQZ6" s="115"/>
      <c r="PRA6" s="115"/>
      <c r="PRB6" s="115"/>
      <c r="PRC6" s="115"/>
      <c r="PRD6" s="115"/>
      <c r="PRE6" s="115"/>
      <c r="PRF6" s="115"/>
      <c r="PRG6" s="115"/>
      <c r="PRH6" s="115"/>
      <c r="PRI6" s="115"/>
      <c r="PRJ6" s="115"/>
      <c r="PRK6" s="115"/>
      <c r="PRL6" s="115"/>
      <c r="PRM6" s="115"/>
      <c r="PRN6" s="115"/>
      <c r="PRO6" s="115"/>
      <c r="PRP6" s="115"/>
      <c r="PRQ6" s="115"/>
      <c r="PRR6" s="115"/>
      <c r="PRS6" s="115"/>
      <c r="PRT6" s="115"/>
      <c r="PRU6" s="115"/>
      <c r="PRV6" s="115"/>
      <c r="PRW6" s="115"/>
      <c r="PRX6" s="115"/>
      <c r="PRY6" s="115"/>
      <c r="PRZ6" s="115"/>
      <c r="PSA6" s="115"/>
      <c r="PSB6" s="115"/>
      <c r="PSC6" s="115"/>
      <c r="PSD6" s="115"/>
      <c r="PSE6" s="115"/>
      <c r="PSF6" s="115"/>
      <c r="PSG6" s="115"/>
      <c r="PSH6" s="115"/>
      <c r="PSI6" s="115"/>
      <c r="PSJ6" s="115"/>
      <c r="PSK6" s="115"/>
      <c r="PSL6" s="115"/>
      <c r="PSM6" s="115"/>
      <c r="PSN6" s="115"/>
      <c r="PSO6" s="115"/>
      <c r="PSP6" s="115"/>
      <c r="PSQ6" s="115"/>
      <c r="PSR6" s="115"/>
      <c r="PSS6" s="115"/>
      <c r="PST6" s="115"/>
      <c r="PSU6" s="115"/>
      <c r="PSV6" s="115"/>
      <c r="PSW6" s="115"/>
      <c r="PSX6" s="115"/>
      <c r="PSY6" s="115"/>
      <c r="PSZ6" s="115"/>
      <c r="PTA6" s="115"/>
      <c r="PTB6" s="115"/>
      <c r="PTC6" s="115"/>
      <c r="PTD6" s="115"/>
      <c r="PTE6" s="115"/>
      <c r="PTF6" s="115"/>
      <c r="PTG6" s="115"/>
      <c r="PTH6" s="115"/>
      <c r="PTI6" s="115"/>
      <c r="PTJ6" s="115"/>
      <c r="PTK6" s="115"/>
      <c r="PTL6" s="115"/>
      <c r="PTM6" s="115"/>
      <c r="PTN6" s="115"/>
      <c r="PTO6" s="115"/>
      <c r="PTP6" s="115"/>
      <c r="PTQ6" s="115"/>
      <c r="PTR6" s="115"/>
      <c r="PTS6" s="115"/>
      <c r="PTT6" s="115"/>
      <c r="PTU6" s="115"/>
      <c r="PTV6" s="115"/>
      <c r="PTW6" s="115"/>
      <c r="PTX6" s="115"/>
      <c r="PTY6" s="115"/>
      <c r="PTZ6" s="115"/>
      <c r="PUA6" s="115"/>
      <c r="PUB6" s="115"/>
      <c r="PUC6" s="115"/>
      <c r="PUD6" s="115"/>
      <c r="PUE6" s="115"/>
      <c r="PUF6" s="115"/>
      <c r="PUG6" s="115"/>
      <c r="PUH6" s="115"/>
      <c r="PUI6" s="115"/>
      <c r="PUJ6" s="115"/>
      <c r="PUK6" s="115"/>
      <c r="PUL6" s="115"/>
      <c r="PUM6" s="115"/>
      <c r="PUN6" s="115"/>
      <c r="PUO6" s="115"/>
      <c r="PUP6" s="115"/>
      <c r="PUQ6" s="115"/>
      <c r="PUR6" s="115"/>
      <c r="PUS6" s="115"/>
      <c r="PUT6" s="115"/>
      <c r="PUU6" s="115"/>
      <c r="PUV6" s="115"/>
      <c r="PUW6" s="115"/>
      <c r="PUX6" s="115"/>
      <c r="PUY6" s="115"/>
      <c r="PUZ6" s="115"/>
      <c r="PVA6" s="115"/>
      <c r="PVB6" s="115"/>
      <c r="PVC6" s="115"/>
      <c r="PVD6" s="115"/>
      <c r="PVE6" s="115"/>
      <c r="PVF6" s="115"/>
      <c r="PVG6" s="115"/>
      <c r="PVH6" s="115"/>
      <c r="PVI6" s="115"/>
      <c r="PVJ6" s="115"/>
      <c r="PVK6" s="115"/>
      <c r="PVL6" s="115"/>
      <c r="PVM6" s="115"/>
      <c r="PVN6" s="115"/>
      <c r="PVO6" s="115"/>
      <c r="PVP6" s="115"/>
      <c r="PVQ6" s="115"/>
      <c r="PVR6" s="115"/>
      <c r="PVS6" s="115"/>
      <c r="PVT6" s="115"/>
      <c r="PVU6" s="115"/>
      <c r="PVV6" s="115"/>
      <c r="PVW6" s="115"/>
      <c r="PVX6" s="115"/>
      <c r="PVY6" s="115"/>
      <c r="PVZ6" s="115"/>
      <c r="PWA6" s="115"/>
      <c r="PWB6" s="115"/>
      <c r="PWC6" s="115"/>
      <c r="PWD6" s="115"/>
      <c r="PWE6" s="115"/>
      <c r="PWF6" s="115"/>
      <c r="PWG6" s="115"/>
      <c r="PWH6" s="115"/>
      <c r="PWI6" s="115"/>
      <c r="PWJ6" s="115"/>
      <c r="PWK6" s="115"/>
      <c r="PWL6" s="115"/>
      <c r="PWM6" s="115"/>
      <c r="PWN6" s="115"/>
      <c r="PWO6" s="115"/>
      <c r="PWP6" s="115"/>
      <c r="PWQ6" s="115"/>
      <c r="PWR6" s="115"/>
      <c r="PWS6" s="115"/>
      <c r="PWT6" s="115"/>
      <c r="PWU6" s="115"/>
      <c r="PWV6" s="115"/>
      <c r="PWW6" s="115"/>
      <c r="PWX6" s="115"/>
      <c r="PWY6" s="115"/>
      <c r="PWZ6" s="115"/>
      <c r="PXA6" s="115"/>
      <c r="PXB6" s="115"/>
      <c r="PXC6" s="115"/>
      <c r="PXD6" s="115"/>
      <c r="PXE6" s="115"/>
      <c r="PXF6" s="115"/>
      <c r="PXG6" s="115"/>
      <c r="PXH6" s="115"/>
      <c r="PXI6" s="115"/>
      <c r="PXJ6" s="115"/>
      <c r="PXK6" s="115"/>
      <c r="PXL6" s="115"/>
      <c r="PXM6" s="115"/>
      <c r="PXN6" s="115"/>
      <c r="PXO6" s="115"/>
      <c r="PXP6" s="115"/>
      <c r="PXQ6" s="115"/>
      <c r="PXR6" s="115"/>
      <c r="PXS6" s="115"/>
      <c r="PXT6" s="115"/>
      <c r="PXU6" s="115"/>
      <c r="PXV6" s="115"/>
      <c r="PXW6" s="115"/>
      <c r="PXX6" s="115"/>
      <c r="PXY6" s="115"/>
      <c r="PXZ6" s="115"/>
      <c r="PYA6" s="115"/>
      <c r="PYB6" s="115"/>
      <c r="PYC6" s="115"/>
      <c r="PYD6" s="115"/>
      <c r="PYE6" s="115"/>
      <c r="PYF6" s="115"/>
      <c r="PYG6" s="115"/>
      <c r="PYH6" s="115"/>
      <c r="PYI6" s="115"/>
      <c r="PYJ6" s="115"/>
      <c r="PYK6" s="115"/>
      <c r="PYL6" s="115"/>
      <c r="PYM6" s="115"/>
      <c r="PYN6" s="115"/>
      <c r="PYO6" s="115"/>
      <c r="PYP6" s="115"/>
      <c r="PYQ6" s="115"/>
      <c r="PYR6" s="115"/>
      <c r="PYS6" s="115"/>
      <c r="PYT6" s="115"/>
      <c r="PYU6" s="115"/>
      <c r="PYV6" s="115"/>
      <c r="PYW6" s="115"/>
      <c r="PYX6" s="115"/>
      <c r="PYY6" s="115"/>
      <c r="PYZ6" s="115"/>
      <c r="PZA6" s="115"/>
      <c r="PZB6" s="115"/>
      <c r="PZC6" s="115"/>
      <c r="PZD6" s="115"/>
      <c r="PZE6" s="115"/>
      <c r="PZF6" s="115"/>
      <c r="PZG6" s="115"/>
      <c r="PZH6" s="115"/>
      <c r="PZI6" s="115"/>
      <c r="PZJ6" s="115"/>
      <c r="PZK6" s="115"/>
      <c r="PZL6" s="115"/>
      <c r="PZM6" s="115"/>
      <c r="PZN6" s="115"/>
      <c r="PZO6" s="115"/>
      <c r="PZP6" s="115"/>
      <c r="PZQ6" s="115"/>
      <c r="PZR6" s="115"/>
      <c r="PZS6" s="115"/>
      <c r="PZT6" s="115"/>
      <c r="PZU6" s="115"/>
      <c r="PZV6" s="115"/>
      <c r="PZW6" s="115"/>
      <c r="PZX6" s="115"/>
      <c r="PZY6" s="115"/>
      <c r="PZZ6" s="115"/>
      <c r="QAA6" s="115"/>
      <c r="QAB6" s="115"/>
      <c r="QAC6" s="115"/>
      <c r="QAD6" s="115"/>
      <c r="QAE6" s="115"/>
      <c r="QAF6" s="115"/>
      <c r="QAG6" s="115"/>
      <c r="QAH6" s="115"/>
      <c r="QAI6" s="115"/>
      <c r="QAJ6" s="115"/>
      <c r="QAK6" s="115"/>
      <c r="QAL6" s="115"/>
      <c r="QAM6" s="115"/>
      <c r="QAN6" s="115"/>
      <c r="QAO6" s="115"/>
      <c r="QAP6" s="115"/>
      <c r="QAQ6" s="115"/>
      <c r="QAR6" s="115"/>
      <c r="QAS6" s="115"/>
      <c r="QAT6" s="115"/>
      <c r="QAU6" s="115"/>
      <c r="QAV6" s="115"/>
      <c r="QAW6" s="115"/>
      <c r="QAX6" s="115"/>
      <c r="QAY6" s="115"/>
      <c r="QAZ6" s="115"/>
      <c r="QBA6" s="115"/>
      <c r="QBB6" s="115"/>
      <c r="QBC6" s="115"/>
      <c r="QBD6" s="115"/>
      <c r="QBE6" s="115"/>
      <c r="QBF6" s="115"/>
      <c r="QBG6" s="115"/>
      <c r="QBH6" s="115"/>
      <c r="QBI6" s="115"/>
      <c r="QBJ6" s="115"/>
      <c r="QBK6" s="115"/>
      <c r="QBL6" s="115"/>
      <c r="QBM6" s="115"/>
      <c r="QBN6" s="115"/>
      <c r="QBO6" s="115"/>
      <c r="QBP6" s="115"/>
      <c r="QBQ6" s="115"/>
      <c r="QBR6" s="115"/>
      <c r="QBS6" s="115"/>
      <c r="QBT6" s="115"/>
      <c r="QBU6" s="115"/>
      <c r="QBV6" s="115"/>
      <c r="QBW6" s="115"/>
      <c r="QBX6" s="115"/>
      <c r="QBY6" s="115"/>
      <c r="QBZ6" s="115"/>
      <c r="QCA6" s="115"/>
      <c r="QCB6" s="115"/>
      <c r="QCC6" s="115"/>
      <c r="QCD6" s="115"/>
      <c r="QCE6" s="115"/>
      <c r="QCF6" s="115"/>
      <c r="QCG6" s="115"/>
      <c r="QCH6" s="115"/>
      <c r="QCI6" s="115"/>
      <c r="QCJ6" s="115"/>
      <c r="QCK6" s="115"/>
      <c r="QCL6" s="115"/>
      <c r="QCM6" s="115"/>
      <c r="QCN6" s="115"/>
      <c r="QCO6" s="115"/>
      <c r="QCP6" s="115"/>
      <c r="QCQ6" s="115"/>
      <c r="QCR6" s="115"/>
      <c r="QCS6" s="115"/>
      <c r="QCT6" s="115"/>
      <c r="QCU6" s="115"/>
      <c r="QCV6" s="115"/>
      <c r="QCW6" s="115"/>
      <c r="QCX6" s="115"/>
      <c r="QCY6" s="115"/>
      <c r="QCZ6" s="115"/>
      <c r="QDA6" s="115"/>
      <c r="QDB6" s="115"/>
      <c r="QDC6" s="115"/>
      <c r="QDD6" s="115"/>
      <c r="QDE6" s="115"/>
      <c r="QDF6" s="115"/>
      <c r="QDG6" s="115"/>
      <c r="QDH6" s="115"/>
      <c r="QDI6" s="115"/>
      <c r="QDJ6" s="115"/>
      <c r="QDK6" s="115"/>
      <c r="QDL6" s="115"/>
      <c r="QDM6" s="115"/>
      <c r="QDN6" s="115"/>
      <c r="QDO6" s="115"/>
      <c r="QDP6" s="115"/>
      <c r="QDQ6" s="115"/>
      <c r="QDR6" s="115"/>
      <c r="QDS6" s="115"/>
      <c r="QDT6" s="115"/>
      <c r="QDU6" s="115"/>
      <c r="QDV6" s="115"/>
      <c r="QDW6" s="115"/>
      <c r="QDX6" s="115"/>
      <c r="QDY6" s="115"/>
      <c r="QDZ6" s="115"/>
      <c r="QEA6" s="115"/>
      <c r="QEB6" s="115"/>
      <c r="QEC6" s="115"/>
      <c r="QED6" s="115"/>
      <c r="QEE6" s="115"/>
      <c r="QEF6" s="115"/>
      <c r="QEG6" s="115"/>
      <c r="QEH6" s="115"/>
      <c r="QEI6" s="115"/>
      <c r="QEJ6" s="115"/>
      <c r="QEK6" s="115"/>
      <c r="QEL6" s="115"/>
      <c r="QEM6" s="115"/>
      <c r="QEN6" s="115"/>
      <c r="QEO6" s="115"/>
      <c r="QEP6" s="115"/>
      <c r="QEQ6" s="115"/>
      <c r="QER6" s="115"/>
      <c r="QES6" s="115"/>
      <c r="QET6" s="115"/>
      <c r="QEU6" s="115"/>
      <c r="QEV6" s="115"/>
      <c r="QEW6" s="115"/>
      <c r="QEX6" s="115"/>
      <c r="QEY6" s="115"/>
      <c r="QEZ6" s="115"/>
      <c r="QFA6" s="115"/>
      <c r="QFB6" s="115"/>
      <c r="QFC6" s="115"/>
      <c r="QFD6" s="115"/>
      <c r="QFE6" s="115"/>
      <c r="QFF6" s="115"/>
      <c r="QFG6" s="115"/>
      <c r="QFH6" s="115"/>
      <c r="QFI6" s="115"/>
      <c r="QFJ6" s="115"/>
      <c r="QFK6" s="115"/>
      <c r="QFL6" s="115"/>
      <c r="QFM6" s="115"/>
      <c r="QFN6" s="115"/>
      <c r="QFO6" s="115"/>
      <c r="QFP6" s="115"/>
      <c r="QFQ6" s="115"/>
      <c r="QFR6" s="115"/>
      <c r="QFS6" s="115"/>
      <c r="QFT6" s="115"/>
      <c r="QFU6" s="115"/>
      <c r="QFV6" s="115"/>
      <c r="QFW6" s="115"/>
      <c r="QFX6" s="115"/>
      <c r="QFY6" s="115"/>
      <c r="QFZ6" s="115"/>
      <c r="QGA6" s="115"/>
      <c r="QGB6" s="115"/>
      <c r="QGC6" s="115"/>
      <c r="QGD6" s="115"/>
      <c r="QGE6" s="115"/>
      <c r="QGF6" s="115"/>
      <c r="QGG6" s="115"/>
      <c r="QGH6" s="115"/>
      <c r="QGI6" s="115"/>
      <c r="QGJ6" s="115"/>
      <c r="QGK6" s="115"/>
      <c r="QGL6" s="115"/>
      <c r="QGM6" s="115"/>
      <c r="QGN6" s="115"/>
      <c r="QGO6" s="115"/>
      <c r="QGP6" s="115"/>
      <c r="QGQ6" s="115"/>
      <c r="QGR6" s="115"/>
      <c r="QGS6" s="115"/>
      <c r="QGT6" s="115"/>
      <c r="QGU6" s="115"/>
      <c r="QGV6" s="115"/>
      <c r="QGW6" s="115"/>
      <c r="QGX6" s="115"/>
      <c r="QGY6" s="115"/>
      <c r="QGZ6" s="115"/>
      <c r="QHA6" s="115"/>
      <c r="QHB6" s="115"/>
      <c r="QHC6" s="115"/>
      <c r="QHD6" s="115"/>
      <c r="QHE6" s="115"/>
      <c r="QHF6" s="115"/>
      <c r="QHG6" s="115"/>
      <c r="QHH6" s="115"/>
      <c r="QHI6" s="115"/>
      <c r="QHJ6" s="115"/>
      <c r="QHK6" s="115"/>
      <c r="QHL6" s="115"/>
      <c r="QHM6" s="115"/>
      <c r="QHN6" s="115"/>
      <c r="QHO6" s="115"/>
      <c r="QHP6" s="115"/>
      <c r="QHQ6" s="115"/>
      <c r="QHR6" s="115"/>
      <c r="QHS6" s="115"/>
      <c r="QHT6" s="115"/>
      <c r="QHU6" s="115"/>
      <c r="QHV6" s="115"/>
      <c r="QHW6" s="115"/>
      <c r="QHX6" s="115"/>
      <c r="QHY6" s="115"/>
      <c r="QHZ6" s="115"/>
      <c r="QIA6" s="115"/>
      <c r="QIB6" s="115"/>
      <c r="QIC6" s="115"/>
      <c r="QID6" s="115"/>
      <c r="QIE6" s="115"/>
      <c r="QIF6" s="115"/>
      <c r="QIG6" s="115"/>
      <c r="QIH6" s="115"/>
      <c r="QII6" s="115"/>
      <c r="QIJ6" s="115"/>
      <c r="QIK6" s="115"/>
      <c r="QIL6" s="115"/>
      <c r="QIM6" s="115"/>
      <c r="QIN6" s="115"/>
      <c r="QIO6" s="115"/>
      <c r="QIP6" s="115"/>
      <c r="QIQ6" s="115"/>
      <c r="QIR6" s="115"/>
      <c r="QIS6" s="115"/>
      <c r="QIT6" s="115"/>
      <c r="QIU6" s="115"/>
      <c r="QIV6" s="115"/>
      <c r="QIW6" s="115"/>
      <c r="QIX6" s="115"/>
      <c r="QIY6" s="115"/>
      <c r="QIZ6" s="115"/>
      <c r="QJA6" s="115"/>
      <c r="QJB6" s="115"/>
      <c r="QJC6" s="115"/>
      <c r="QJD6" s="115"/>
      <c r="QJE6" s="115"/>
      <c r="QJF6" s="115"/>
      <c r="QJG6" s="115"/>
      <c r="QJH6" s="115"/>
      <c r="QJI6" s="115"/>
      <c r="QJJ6" s="115"/>
      <c r="QJK6" s="115"/>
      <c r="QJL6" s="115"/>
      <c r="QJM6" s="115"/>
      <c r="QJN6" s="115"/>
      <c r="QJO6" s="115"/>
      <c r="QJP6" s="115"/>
      <c r="QJQ6" s="115"/>
      <c r="QJR6" s="115"/>
      <c r="QJS6" s="115"/>
      <c r="QJT6" s="115"/>
      <c r="QJU6" s="115"/>
      <c r="QJV6" s="115"/>
      <c r="QJW6" s="115"/>
      <c r="QJX6" s="115"/>
      <c r="QJY6" s="115"/>
      <c r="QJZ6" s="115"/>
      <c r="QKA6" s="115"/>
      <c r="QKB6" s="115"/>
      <c r="QKC6" s="115"/>
      <c r="QKD6" s="115"/>
      <c r="QKE6" s="115"/>
      <c r="QKF6" s="115"/>
      <c r="QKG6" s="115"/>
      <c r="QKH6" s="115"/>
      <c r="QKI6" s="115"/>
      <c r="QKJ6" s="115"/>
      <c r="QKK6" s="115"/>
      <c r="QKL6" s="115"/>
      <c r="QKM6" s="115"/>
      <c r="QKN6" s="115"/>
      <c r="QKO6" s="115"/>
      <c r="QKP6" s="115"/>
      <c r="QKQ6" s="115"/>
      <c r="QKR6" s="115"/>
      <c r="QKS6" s="115"/>
      <c r="QKT6" s="115"/>
      <c r="QKU6" s="115"/>
      <c r="QKV6" s="115"/>
      <c r="QKW6" s="115"/>
      <c r="QKX6" s="115"/>
      <c r="QKY6" s="115"/>
      <c r="QKZ6" s="115"/>
      <c r="QLA6" s="115"/>
      <c r="QLB6" s="115"/>
      <c r="QLC6" s="115"/>
      <c r="QLD6" s="115"/>
      <c r="QLE6" s="115"/>
      <c r="QLF6" s="115"/>
      <c r="QLG6" s="115"/>
      <c r="QLH6" s="115"/>
      <c r="QLI6" s="115"/>
      <c r="QLJ6" s="115"/>
      <c r="QLK6" s="115"/>
      <c r="QLL6" s="115"/>
      <c r="QLM6" s="115"/>
      <c r="QLN6" s="115"/>
      <c r="QLO6" s="115"/>
      <c r="QLP6" s="115"/>
      <c r="QLQ6" s="115"/>
      <c r="QLR6" s="115"/>
      <c r="QLS6" s="115"/>
      <c r="QLT6" s="115"/>
      <c r="QLU6" s="115"/>
      <c r="QLV6" s="115"/>
      <c r="QLW6" s="115"/>
      <c r="QLX6" s="115"/>
      <c r="QLY6" s="115"/>
      <c r="QLZ6" s="115"/>
      <c r="QMA6" s="115"/>
      <c r="QMB6" s="115"/>
      <c r="QMC6" s="115"/>
      <c r="QMD6" s="115"/>
      <c r="QME6" s="115"/>
      <c r="QMF6" s="115"/>
      <c r="QMG6" s="115"/>
      <c r="QMH6" s="115"/>
      <c r="QMI6" s="115"/>
      <c r="QMJ6" s="115"/>
      <c r="QMK6" s="115"/>
      <c r="QML6" s="115"/>
      <c r="QMM6" s="115"/>
      <c r="QMN6" s="115"/>
      <c r="QMO6" s="115"/>
      <c r="QMP6" s="115"/>
      <c r="QMQ6" s="115"/>
      <c r="QMR6" s="115"/>
      <c r="QMS6" s="115"/>
      <c r="QMT6" s="115"/>
      <c r="QMU6" s="115"/>
      <c r="QMV6" s="115"/>
      <c r="QMW6" s="115"/>
      <c r="QMX6" s="115"/>
      <c r="QMY6" s="115"/>
      <c r="QMZ6" s="115"/>
      <c r="QNA6" s="115"/>
      <c r="QNB6" s="115"/>
      <c r="QNC6" s="115"/>
      <c r="QND6" s="115"/>
      <c r="QNE6" s="115"/>
      <c r="QNF6" s="115"/>
      <c r="QNG6" s="115"/>
      <c r="QNH6" s="115"/>
      <c r="QNI6" s="115"/>
      <c r="QNJ6" s="115"/>
      <c r="QNK6" s="115"/>
      <c r="QNL6" s="115"/>
      <c r="QNM6" s="115"/>
      <c r="QNN6" s="115"/>
      <c r="QNO6" s="115"/>
      <c r="QNP6" s="115"/>
      <c r="QNQ6" s="115"/>
      <c r="QNR6" s="115"/>
      <c r="QNS6" s="115"/>
      <c r="QNT6" s="115"/>
      <c r="QNU6" s="115"/>
      <c r="QNV6" s="115"/>
      <c r="QNW6" s="115"/>
      <c r="QNX6" s="115"/>
      <c r="QNY6" s="115"/>
      <c r="QNZ6" s="115"/>
      <c r="QOA6" s="115"/>
      <c r="QOB6" s="115"/>
      <c r="QOC6" s="115"/>
      <c r="QOD6" s="115"/>
      <c r="QOE6" s="115"/>
      <c r="QOF6" s="115"/>
      <c r="QOG6" s="115"/>
      <c r="QOH6" s="115"/>
      <c r="QOI6" s="115"/>
      <c r="QOJ6" s="115"/>
      <c r="QOK6" s="115"/>
      <c r="QOL6" s="115"/>
      <c r="QOM6" s="115"/>
      <c r="QON6" s="115"/>
      <c r="QOO6" s="115"/>
      <c r="QOP6" s="115"/>
      <c r="QOQ6" s="115"/>
      <c r="QOR6" s="115"/>
      <c r="QOS6" s="115"/>
      <c r="QOT6" s="115"/>
      <c r="QOU6" s="115"/>
      <c r="QOV6" s="115"/>
      <c r="QOW6" s="115"/>
      <c r="QOX6" s="115"/>
      <c r="QOY6" s="115"/>
      <c r="QOZ6" s="115"/>
      <c r="QPA6" s="115"/>
      <c r="QPB6" s="115"/>
      <c r="QPC6" s="115"/>
      <c r="QPD6" s="115"/>
      <c r="QPE6" s="115"/>
      <c r="QPF6" s="115"/>
      <c r="QPG6" s="115"/>
      <c r="QPH6" s="115"/>
      <c r="QPI6" s="115"/>
      <c r="QPJ6" s="115"/>
      <c r="QPK6" s="115"/>
      <c r="QPL6" s="115"/>
      <c r="QPM6" s="115"/>
      <c r="QPN6" s="115"/>
      <c r="QPO6" s="115"/>
      <c r="QPP6" s="115"/>
      <c r="QPQ6" s="115"/>
      <c r="QPR6" s="115"/>
      <c r="QPS6" s="115"/>
      <c r="QPT6" s="115"/>
      <c r="QPU6" s="115"/>
      <c r="QPV6" s="115"/>
      <c r="QPW6" s="115"/>
      <c r="QPX6" s="115"/>
      <c r="QPY6" s="115"/>
      <c r="QPZ6" s="115"/>
      <c r="QQA6" s="115"/>
      <c r="QQB6" s="115"/>
      <c r="QQC6" s="115"/>
      <c r="QQD6" s="115"/>
      <c r="QQE6" s="115"/>
      <c r="QQF6" s="115"/>
      <c r="QQG6" s="115"/>
      <c r="QQH6" s="115"/>
      <c r="QQI6" s="115"/>
      <c r="QQJ6" s="115"/>
      <c r="QQK6" s="115"/>
      <c r="QQL6" s="115"/>
      <c r="QQM6" s="115"/>
      <c r="QQN6" s="115"/>
      <c r="QQO6" s="115"/>
      <c r="QQP6" s="115"/>
      <c r="QQQ6" s="115"/>
      <c r="QQR6" s="115"/>
      <c r="QQS6" s="115"/>
      <c r="QQT6" s="115"/>
      <c r="QQU6" s="115"/>
      <c r="QQV6" s="115"/>
      <c r="QQW6" s="115"/>
      <c r="QQX6" s="115"/>
      <c r="QQY6" s="115"/>
      <c r="QQZ6" s="115"/>
      <c r="QRA6" s="115"/>
      <c r="QRB6" s="115"/>
      <c r="QRC6" s="115"/>
      <c r="QRD6" s="115"/>
      <c r="QRE6" s="115"/>
      <c r="QRF6" s="115"/>
      <c r="QRG6" s="115"/>
      <c r="QRH6" s="115"/>
      <c r="QRI6" s="115"/>
      <c r="QRJ6" s="115"/>
      <c r="QRK6" s="115"/>
      <c r="QRL6" s="115"/>
      <c r="QRM6" s="115"/>
      <c r="QRN6" s="115"/>
      <c r="QRO6" s="115"/>
      <c r="QRP6" s="115"/>
      <c r="QRQ6" s="115"/>
      <c r="QRR6" s="115"/>
      <c r="QRS6" s="115"/>
      <c r="QRT6" s="115"/>
      <c r="QRU6" s="115"/>
      <c r="QRV6" s="115"/>
      <c r="QRW6" s="115"/>
      <c r="QRX6" s="115"/>
      <c r="QRY6" s="115"/>
      <c r="QRZ6" s="115"/>
      <c r="QSA6" s="115"/>
      <c r="QSB6" s="115"/>
      <c r="QSC6" s="115"/>
      <c r="QSD6" s="115"/>
      <c r="QSE6" s="115"/>
      <c r="QSF6" s="115"/>
      <c r="QSG6" s="115"/>
      <c r="QSH6" s="115"/>
      <c r="QSI6" s="115"/>
      <c r="QSJ6" s="115"/>
      <c r="QSK6" s="115"/>
      <c r="QSL6" s="115"/>
      <c r="QSM6" s="115"/>
      <c r="QSN6" s="115"/>
      <c r="QSO6" s="115"/>
      <c r="QSP6" s="115"/>
      <c r="QSQ6" s="115"/>
      <c r="QSR6" s="115"/>
      <c r="QSS6" s="115"/>
      <c r="QST6" s="115"/>
      <c r="QSU6" s="115"/>
      <c r="QSV6" s="115"/>
      <c r="QSW6" s="115"/>
      <c r="QSX6" s="115"/>
      <c r="QSY6" s="115"/>
      <c r="QSZ6" s="115"/>
      <c r="QTA6" s="115"/>
      <c r="QTB6" s="115"/>
      <c r="QTC6" s="115"/>
      <c r="QTD6" s="115"/>
      <c r="QTE6" s="115"/>
      <c r="QTF6" s="115"/>
      <c r="QTG6" s="115"/>
      <c r="QTH6" s="115"/>
      <c r="QTI6" s="115"/>
      <c r="QTJ6" s="115"/>
      <c r="QTK6" s="115"/>
      <c r="QTL6" s="115"/>
      <c r="QTM6" s="115"/>
      <c r="QTN6" s="115"/>
      <c r="QTO6" s="115"/>
      <c r="QTP6" s="115"/>
      <c r="QTQ6" s="115"/>
      <c r="QTR6" s="115"/>
      <c r="QTS6" s="115"/>
      <c r="QTT6" s="115"/>
      <c r="QTU6" s="115"/>
      <c r="QTV6" s="115"/>
      <c r="QTW6" s="115"/>
      <c r="QTX6" s="115"/>
      <c r="QTY6" s="115"/>
      <c r="QTZ6" s="115"/>
      <c r="QUA6" s="115"/>
      <c r="QUB6" s="115"/>
      <c r="QUC6" s="115"/>
      <c r="QUD6" s="115"/>
      <c r="QUE6" s="115"/>
      <c r="QUF6" s="115"/>
      <c r="QUG6" s="115"/>
      <c r="QUH6" s="115"/>
      <c r="QUI6" s="115"/>
      <c r="QUJ6" s="115"/>
      <c r="QUK6" s="115"/>
      <c r="QUL6" s="115"/>
      <c r="QUM6" s="115"/>
      <c r="QUN6" s="115"/>
      <c r="QUO6" s="115"/>
      <c r="QUP6" s="115"/>
      <c r="QUQ6" s="115"/>
      <c r="QUR6" s="115"/>
      <c r="QUS6" s="115"/>
      <c r="QUT6" s="115"/>
      <c r="QUU6" s="115"/>
      <c r="QUV6" s="115"/>
      <c r="QUW6" s="115"/>
      <c r="QUX6" s="115"/>
      <c r="QUY6" s="115"/>
      <c r="QUZ6" s="115"/>
      <c r="QVA6" s="115"/>
      <c r="QVB6" s="115"/>
      <c r="QVC6" s="115"/>
      <c r="QVD6" s="115"/>
      <c r="QVE6" s="115"/>
      <c r="QVF6" s="115"/>
      <c r="QVG6" s="115"/>
      <c r="QVH6" s="115"/>
      <c r="QVI6" s="115"/>
      <c r="QVJ6" s="115"/>
      <c r="QVK6" s="115"/>
      <c r="QVL6" s="115"/>
      <c r="QVM6" s="115"/>
      <c r="QVN6" s="115"/>
      <c r="QVO6" s="115"/>
      <c r="QVP6" s="115"/>
      <c r="QVQ6" s="115"/>
      <c r="QVR6" s="115"/>
      <c r="QVS6" s="115"/>
      <c r="QVT6" s="115"/>
      <c r="QVU6" s="115"/>
      <c r="QVV6" s="115"/>
      <c r="QVW6" s="115"/>
      <c r="QVX6" s="115"/>
      <c r="QVY6" s="115"/>
      <c r="QVZ6" s="115"/>
      <c r="QWA6" s="115"/>
      <c r="QWB6" s="115"/>
      <c r="QWC6" s="115"/>
      <c r="QWD6" s="115"/>
      <c r="QWE6" s="115"/>
      <c r="QWF6" s="115"/>
      <c r="QWG6" s="115"/>
      <c r="QWH6" s="115"/>
      <c r="QWI6" s="115"/>
      <c r="QWJ6" s="115"/>
      <c r="QWK6" s="115"/>
      <c r="QWL6" s="115"/>
      <c r="QWM6" s="115"/>
      <c r="QWN6" s="115"/>
      <c r="QWO6" s="115"/>
      <c r="QWP6" s="115"/>
      <c r="QWQ6" s="115"/>
      <c r="QWR6" s="115"/>
      <c r="QWS6" s="115"/>
      <c r="QWT6" s="115"/>
      <c r="QWU6" s="115"/>
      <c r="QWV6" s="115"/>
      <c r="QWW6" s="115"/>
      <c r="QWX6" s="115"/>
      <c r="QWY6" s="115"/>
      <c r="QWZ6" s="115"/>
      <c r="QXA6" s="115"/>
      <c r="QXB6" s="115"/>
      <c r="QXC6" s="115"/>
      <c r="QXD6" s="115"/>
      <c r="QXE6" s="115"/>
      <c r="QXF6" s="115"/>
      <c r="QXG6" s="115"/>
      <c r="QXH6" s="115"/>
      <c r="QXI6" s="115"/>
      <c r="QXJ6" s="115"/>
      <c r="QXK6" s="115"/>
      <c r="QXL6" s="115"/>
      <c r="QXM6" s="115"/>
      <c r="QXN6" s="115"/>
      <c r="QXO6" s="115"/>
      <c r="QXP6" s="115"/>
      <c r="QXQ6" s="115"/>
      <c r="QXR6" s="115"/>
      <c r="QXS6" s="115"/>
      <c r="QXT6" s="115"/>
      <c r="QXU6" s="115"/>
      <c r="QXV6" s="115"/>
      <c r="QXW6" s="115"/>
      <c r="QXX6" s="115"/>
      <c r="QXY6" s="115"/>
      <c r="QXZ6" s="115"/>
      <c r="QYA6" s="115"/>
      <c r="QYB6" s="115"/>
      <c r="QYC6" s="115"/>
      <c r="QYD6" s="115"/>
      <c r="QYE6" s="115"/>
      <c r="QYF6" s="115"/>
      <c r="QYG6" s="115"/>
      <c r="QYH6" s="115"/>
      <c r="QYI6" s="115"/>
      <c r="QYJ6" s="115"/>
      <c r="QYK6" s="115"/>
      <c r="QYL6" s="115"/>
      <c r="QYM6" s="115"/>
      <c r="QYN6" s="115"/>
      <c r="QYO6" s="115"/>
      <c r="QYP6" s="115"/>
      <c r="QYQ6" s="115"/>
      <c r="QYR6" s="115"/>
      <c r="QYS6" s="115"/>
      <c r="QYT6" s="115"/>
      <c r="QYU6" s="115"/>
      <c r="QYV6" s="115"/>
      <c r="QYW6" s="115"/>
      <c r="QYX6" s="115"/>
      <c r="QYY6" s="115"/>
      <c r="QYZ6" s="115"/>
      <c r="QZA6" s="115"/>
      <c r="QZB6" s="115"/>
      <c r="QZC6" s="115"/>
      <c r="QZD6" s="115"/>
      <c r="QZE6" s="115"/>
      <c r="QZF6" s="115"/>
      <c r="QZG6" s="115"/>
      <c r="QZH6" s="115"/>
      <c r="QZI6" s="115"/>
      <c r="QZJ6" s="115"/>
      <c r="QZK6" s="115"/>
      <c r="QZL6" s="115"/>
      <c r="QZM6" s="115"/>
      <c r="QZN6" s="115"/>
      <c r="QZO6" s="115"/>
      <c r="QZP6" s="115"/>
      <c r="QZQ6" s="115"/>
      <c r="QZR6" s="115"/>
      <c r="QZS6" s="115"/>
      <c r="QZT6" s="115"/>
      <c r="QZU6" s="115"/>
      <c r="QZV6" s="115"/>
      <c r="QZW6" s="115"/>
      <c r="QZX6" s="115"/>
      <c r="QZY6" s="115"/>
      <c r="QZZ6" s="115"/>
      <c r="RAA6" s="115"/>
      <c r="RAB6" s="115"/>
      <c r="RAC6" s="115"/>
      <c r="RAD6" s="115"/>
      <c r="RAE6" s="115"/>
      <c r="RAF6" s="115"/>
      <c r="RAG6" s="115"/>
      <c r="RAH6" s="115"/>
      <c r="RAI6" s="115"/>
      <c r="RAJ6" s="115"/>
      <c r="RAK6" s="115"/>
      <c r="RAL6" s="115"/>
      <c r="RAM6" s="115"/>
      <c r="RAN6" s="115"/>
      <c r="RAO6" s="115"/>
      <c r="RAP6" s="115"/>
      <c r="RAQ6" s="115"/>
      <c r="RAR6" s="115"/>
      <c r="RAS6" s="115"/>
      <c r="RAT6" s="115"/>
      <c r="RAU6" s="115"/>
      <c r="RAV6" s="115"/>
      <c r="RAW6" s="115"/>
      <c r="RAX6" s="115"/>
      <c r="RAY6" s="115"/>
      <c r="RAZ6" s="115"/>
      <c r="RBA6" s="115"/>
      <c r="RBB6" s="115"/>
      <c r="RBC6" s="115"/>
      <c r="RBD6" s="115"/>
      <c r="RBE6" s="115"/>
      <c r="RBF6" s="115"/>
      <c r="RBG6" s="115"/>
      <c r="RBH6" s="115"/>
      <c r="RBI6" s="115"/>
      <c r="RBJ6" s="115"/>
      <c r="RBK6" s="115"/>
      <c r="RBL6" s="115"/>
      <c r="RBM6" s="115"/>
      <c r="RBN6" s="115"/>
      <c r="RBO6" s="115"/>
      <c r="RBP6" s="115"/>
      <c r="RBQ6" s="115"/>
      <c r="RBR6" s="115"/>
      <c r="RBS6" s="115"/>
      <c r="RBT6" s="115"/>
      <c r="RBU6" s="115"/>
      <c r="RBV6" s="115"/>
      <c r="RBW6" s="115"/>
      <c r="RBX6" s="115"/>
      <c r="RBY6" s="115"/>
      <c r="RBZ6" s="115"/>
      <c r="RCA6" s="115"/>
      <c r="RCB6" s="115"/>
      <c r="RCC6" s="115"/>
      <c r="RCD6" s="115"/>
      <c r="RCE6" s="115"/>
      <c r="RCF6" s="115"/>
      <c r="RCG6" s="115"/>
      <c r="RCH6" s="115"/>
      <c r="RCI6" s="115"/>
      <c r="RCJ6" s="115"/>
      <c r="RCK6" s="115"/>
      <c r="RCL6" s="115"/>
      <c r="RCM6" s="115"/>
      <c r="RCN6" s="115"/>
      <c r="RCO6" s="115"/>
      <c r="RCP6" s="115"/>
      <c r="RCQ6" s="115"/>
      <c r="RCR6" s="115"/>
      <c r="RCS6" s="115"/>
      <c r="RCT6" s="115"/>
      <c r="RCU6" s="115"/>
      <c r="RCV6" s="115"/>
      <c r="RCW6" s="115"/>
      <c r="RCX6" s="115"/>
      <c r="RCY6" s="115"/>
      <c r="RCZ6" s="115"/>
      <c r="RDA6" s="115"/>
      <c r="RDB6" s="115"/>
      <c r="RDC6" s="115"/>
      <c r="RDD6" s="115"/>
      <c r="RDE6" s="115"/>
      <c r="RDF6" s="115"/>
      <c r="RDG6" s="115"/>
      <c r="RDH6" s="115"/>
      <c r="RDI6" s="115"/>
      <c r="RDJ6" s="115"/>
      <c r="RDK6" s="115"/>
      <c r="RDL6" s="115"/>
      <c r="RDM6" s="115"/>
      <c r="RDN6" s="115"/>
      <c r="RDO6" s="115"/>
      <c r="RDP6" s="115"/>
      <c r="RDQ6" s="115"/>
      <c r="RDR6" s="115"/>
      <c r="RDS6" s="115"/>
      <c r="RDT6" s="115"/>
      <c r="RDU6" s="115"/>
      <c r="RDV6" s="115"/>
      <c r="RDW6" s="115"/>
      <c r="RDX6" s="115"/>
      <c r="RDY6" s="115"/>
      <c r="RDZ6" s="115"/>
      <c r="REA6" s="115"/>
      <c r="REB6" s="115"/>
      <c r="REC6" s="115"/>
      <c r="RED6" s="115"/>
      <c r="REE6" s="115"/>
      <c r="REF6" s="115"/>
      <c r="REG6" s="115"/>
      <c r="REH6" s="115"/>
      <c r="REI6" s="115"/>
      <c r="REJ6" s="115"/>
      <c r="REK6" s="115"/>
      <c r="REL6" s="115"/>
      <c r="REM6" s="115"/>
      <c r="REN6" s="115"/>
      <c r="REO6" s="115"/>
      <c r="REP6" s="115"/>
      <c r="REQ6" s="115"/>
      <c r="RER6" s="115"/>
      <c r="RES6" s="115"/>
      <c r="RET6" s="115"/>
      <c r="REU6" s="115"/>
      <c r="REV6" s="115"/>
      <c r="REW6" s="115"/>
      <c r="REX6" s="115"/>
      <c r="REY6" s="115"/>
      <c r="REZ6" s="115"/>
      <c r="RFA6" s="115"/>
      <c r="RFB6" s="115"/>
      <c r="RFC6" s="115"/>
      <c r="RFD6" s="115"/>
      <c r="RFE6" s="115"/>
      <c r="RFF6" s="115"/>
      <c r="RFG6" s="115"/>
      <c r="RFH6" s="115"/>
      <c r="RFI6" s="115"/>
      <c r="RFJ6" s="115"/>
      <c r="RFK6" s="115"/>
      <c r="RFL6" s="115"/>
      <c r="RFM6" s="115"/>
      <c r="RFN6" s="115"/>
      <c r="RFO6" s="115"/>
      <c r="RFP6" s="115"/>
      <c r="RFQ6" s="115"/>
      <c r="RFR6" s="115"/>
      <c r="RFS6" s="115"/>
      <c r="RFT6" s="115"/>
      <c r="RFU6" s="115"/>
      <c r="RFV6" s="115"/>
      <c r="RFW6" s="115"/>
      <c r="RFX6" s="115"/>
      <c r="RFY6" s="115"/>
      <c r="RFZ6" s="115"/>
      <c r="RGA6" s="115"/>
      <c r="RGB6" s="115"/>
      <c r="RGC6" s="115"/>
      <c r="RGD6" s="115"/>
      <c r="RGE6" s="115"/>
      <c r="RGF6" s="115"/>
      <c r="RGG6" s="115"/>
      <c r="RGH6" s="115"/>
      <c r="RGI6" s="115"/>
      <c r="RGJ6" s="115"/>
      <c r="RGK6" s="115"/>
      <c r="RGL6" s="115"/>
      <c r="RGM6" s="115"/>
      <c r="RGN6" s="115"/>
      <c r="RGO6" s="115"/>
      <c r="RGP6" s="115"/>
      <c r="RGQ6" s="115"/>
      <c r="RGR6" s="115"/>
      <c r="RGS6" s="115"/>
      <c r="RGT6" s="115"/>
      <c r="RGU6" s="115"/>
      <c r="RGV6" s="115"/>
      <c r="RGW6" s="115"/>
      <c r="RGX6" s="115"/>
      <c r="RGY6" s="115"/>
      <c r="RGZ6" s="115"/>
      <c r="RHA6" s="115"/>
      <c r="RHB6" s="115"/>
      <c r="RHC6" s="115"/>
      <c r="RHD6" s="115"/>
      <c r="RHE6" s="115"/>
      <c r="RHF6" s="115"/>
      <c r="RHG6" s="115"/>
      <c r="RHH6" s="115"/>
      <c r="RHI6" s="115"/>
      <c r="RHJ6" s="115"/>
      <c r="RHK6" s="115"/>
      <c r="RHL6" s="115"/>
      <c r="RHM6" s="115"/>
      <c r="RHN6" s="115"/>
      <c r="RHO6" s="115"/>
      <c r="RHP6" s="115"/>
      <c r="RHQ6" s="115"/>
      <c r="RHR6" s="115"/>
      <c r="RHS6" s="115"/>
      <c r="RHT6" s="115"/>
      <c r="RHU6" s="115"/>
      <c r="RHV6" s="115"/>
      <c r="RHW6" s="115"/>
      <c r="RHX6" s="115"/>
      <c r="RHY6" s="115"/>
      <c r="RHZ6" s="115"/>
      <c r="RIA6" s="115"/>
      <c r="RIB6" s="115"/>
      <c r="RIC6" s="115"/>
      <c r="RID6" s="115"/>
      <c r="RIE6" s="115"/>
      <c r="RIF6" s="115"/>
      <c r="RIG6" s="115"/>
      <c r="RIH6" s="115"/>
      <c r="RII6" s="115"/>
      <c r="RIJ6" s="115"/>
      <c r="RIK6" s="115"/>
      <c r="RIL6" s="115"/>
      <c r="RIM6" s="115"/>
      <c r="RIN6" s="115"/>
      <c r="RIO6" s="115"/>
      <c r="RIP6" s="115"/>
      <c r="RIQ6" s="115"/>
      <c r="RIR6" s="115"/>
      <c r="RIS6" s="115"/>
      <c r="RIT6" s="115"/>
      <c r="RIU6" s="115"/>
      <c r="RIV6" s="115"/>
      <c r="RIW6" s="115"/>
      <c r="RIX6" s="115"/>
      <c r="RIY6" s="115"/>
      <c r="RIZ6" s="115"/>
      <c r="RJA6" s="115"/>
      <c r="RJB6" s="115"/>
      <c r="RJC6" s="115"/>
      <c r="RJD6" s="115"/>
      <c r="RJE6" s="115"/>
      <c r="RJF6" s="115"/>
      <c r="RJG6" s="115"/>
      <c r="RJH6" s="115"/>
      <c r="RJI6" s="115"/>
      <c r="RJJ6" s="115"/>
      <c r="RJK6" s="115"/>
      <c r="RJL6" s="115"/>
      <c r="RJM6" s="115"/>
      <c r="RJN6" s="115"/>
      <c r="RJO6" s="115"/>
      <c r="RJP6" s="115"/>
      <c r="RJQ6" s="115"/>
      <c r="RJR6" s="115"/>
      <c r="RJS6" s="115"/>
      <c r="RJT6" s="115"/>
      <c r="RJU6" s="115"/>
      <c r="RJV6" s="115"/>
      <c r="RJW6" s="115"/>
      <c r="RJX6" s="115"/>
      <c r="RJY6" s="115"/>
      <c r="RJZ6" s="115"/>
      <c r="RKA6" s="115"/>
      <c r="RKB6" s="115"/>
      <c r="RKC6" s="115"/>
      <c r="RKD6" s="115"/>
      <c r="RKE6" s="115"/>
      <c r="RKF6" s="115"/>
      <c r="RKG6" s="115"/>
      <c r="RKH6" s="115"/>
      <c r="RKI6" s="115"/>
      <c r="RKJ6" s="115"/>
      <c r="RKK6" s="115"/>
      <c r="RKL6" s="115"/>
      <c r="RKM6" s="115"/>
      <c r="RKN6" s="115"/>
      <c r="RKO6" s="115"/>
      <c r="RKP6" s="115"/>
      <c r="RKQ6" s="115"/>
      <c r="RKR6" s="115"/>
      <c r="RKS6" s="115"/>
      <c r="RKT6" s="115"/>
      <c r="RKU6" s="115"/>
      <c r="RKV6" s="115"/>
      <c r="RKW6" s="115"/>
      <c r="RKX6" s="115"/>
      <c r="RKY6" s="115"/>
      <c r="RKZ6" s="115"/>
      <c r="RLA6" s="115"/>
      <c r="RLB6" s="115"/>
      <c r="RLC6" s="115"/>
      <c r="RLD6" s="115"/>
      <c r="RLE6" s="115"/>
      <c r="RLF6" s="115"/>
      <c r="RLG6" s="115"/>
      <c r="RLH6" s="115"/>
      <c r="RLI6" s="115"/>
      <c r="RLJ6" s="115"/>
      <c r="RLK6" s="115"/>
      <c r="RLL6" s="115"/>
      <c r="RLM6" s="115"/>
      <c r="RLN6" s="115"/>
      <c r="RLO6" s="115"/>
      <c r="RLP6" s="115"/>
      <c r="RLQ6" s="115"/>
      <c r="RLR6" s="115"/>
      <c r="RLS6" s="115"/>
      <c r="RLT6" s="115"/>
      <c r="RLU6" s="115"/>
      <c r="RLV6" s="115"/>
      <c r="RLW6" s="115"/>
      <c r="RLX6" s="115"/>
      <c r="RLY6" s="115"/>
      <c r="RLZ6" s="115"/>
      <c r="RMA6" s="115"/>
      <c r="RMB6" s="115"/>
      <c r="RMC6" s="115"/>
      <c r="RMD6" s="115"/>
      <c r="RME6" s="115"/>
      <c r="RMF6" s="115"/>
      <c r="RMG6" s="115"/>
      <c r="RMH6" s="115"/>
      <c r="RMI6" s="115"/>
      <c r="RMJ6" s="115"/>
      <c r="RMK6" s="115"/>
      <c r="RML6" s="115"/>
      <c r="RMM6" s="115"/>
      <c r="RMN6" s="115"/>
      <c r="RMO6" s="115"/>
      <c r="RMP6" s="115"/>
      <c r="RMQ6" s="115"/>
      <c r="RMR6" s="115"/>
      <c r="RMS6" s="115"/>
      <c r="RMT6" s="115"/>
      <c r="RMU6" s="115"/>
      <c r="RMV6" s="115"/>
      <c r="RMW6" s="115"/>
      <c r="RMX6" s="115"/>
      <c r="RMY6" s="115"/>
      <c r="RMZ6" s="115"/>
      <c r="RNA6" s="115"/>
      <c r="RNB6" s="115"/>
      <c r="RNC6" s="115"/>
      <c r="RND6" s="115"/>
      <c r="RNE6" s="115"/>
      <c r="RNF6" s="115"/>
      <c r="RNG6" s="115"/>
      <c r="RNH6" s="115"/>
      <c r="RNI6" s="115"/>
      <c r="RNJ6" s="115"/>
      <c r="RNK6" s="115"/>
      <c r="RNL6" s="115"/>
      <c r="RNM6" s="115"/>
      <c r="RNN6" s="115"/>
      <c r="RNO6" s="115"/>
      <c r="RNP6" s="115"/>
      <c r="RNQ6" s="115"/>
      <c r="RNR6" s="115"/>
      <c r="RNS6" s="115"/>
      <c r="RNT6" s="115"/>
      <c r="RNU6" s="115"/>
      <c r="RNV6" s="115"/>
      <c r="RNW6" s="115"/>
      <c r="RNX6" s="115"/>
      <c r="RNY6" s="115"/>
      <c r="RNZ6" s="115"/>
      <c r="ROA6" s="115"/>
      <c r="ROB6" s="115"/>
      <c r="ROC6" s="115"/>
      <c r="ROD6" s="115"/>
      <c r="ROE6" s="115"/>
      <c r="ROF6" s="115"/>
      <c r="ROG6" s="115"/>
      <c r="ROH6" s="115"/>
      <c r="ROI6" s="115"/>
      <c r="ROJ6" s="115"/>
      <c r="ROK6" s="115"/>
      <c r="ROL6" s="115"/>
      <c r="ROM6" s="115"/>
      <c r="RON6" s="115"/>
      <c r="ROO6" s="115"/>
      <c r="ROP6" s="115"/>
      <c r="ROQ6" s="115"/>
      <c r="ROR6" s="115"/>
      <c r="ROS6" s="115"/>
      <c r="ROT6" s="115"/>
      <c r="ROU6" s="115"/>
      <c r="ROV6" s="115"/>
      <c r="ROW6" s="115"/>
      <c r="ROX6" s="115"/>
      <c r="ROY6" s="115"/>
      <c r="ROZ6" s="115"/>
      <c r="RPA6" s="115"/>
      <c r="RPB6" s="115"/>
      <c r="RPC6" s="115"/>
      <c r="RPD6" s="115"/>
      <c r="RPE6" s="115"/>
      <c r="RPF6" s="115"/>
      <c r="RPG6" s="115"/>
      <c r="RPH6" s="115"/>
      <c r="RPI6" s="115"/>
      <c r="RPJ6" s="115"/>
      <c r="RPK6" s="115"/>
      <c r="RPL6" s="115"/>
      <c r="RPM6" s="115"/>
      <c r="RPN6" s="115"/>
      <c r="RPO6" s="115"/>
      <c r="RPP6" s="115"/>
      <c r="RPQ6" s="115"/>
      <c r="RPR6" s="115"/>
      <c r="RPS6" s="115"/>
      <c r="RPT6" s="115"/>
      <c r="RPU6" s="115"/>
      <c r="RPV6" s="115"/>
      <c r="RPW6" s="115"/>
      <c r="RPX6" s="115"/>
      <c r="RPY6" s="115"/>
      <c r="RPZ6" s="115"/>
      <c r="RQA6" s="115"/>
      <c r="RQB6" s="115"/>
      <c r="RQC6" s="115"/>
      <c r="RQD6" s="115"/>
      <c r="RQE6" s="115"/>
      <c r="RQF6" s="115"/>
      <c r="RQG6" s="115"/>
      <c r="RQH6" s="115"/>
      <c r="RQI6" s="115"/>
      <c r="RQJ6" s="115"/>
      <c r="RQK6" s="115"/>
      <c r="RQL6" s="115"/>
      <c r="RQM6" s="115"/>
      <c r="RQN6" s="115"/>
      <c r="RQO6" s="115"/>
      <c r="RQP6" s="115"/>
      <c r="RQQ6" s="115"/>
      <c r="RQR6" s="115"/>
      <c r="RQS6" s="115"/>
      <c r="RQT6" s="115"/>
      <c r="RQU6" s="115"/>
      <c r="RQV6" s="115"/>
      <c r="RQW6" s="115"/>
      <c r="RQX6" s="115"/>
      <c r="RQY6" s="115"/>
      <c r="RQZ6" s="115"/>
      <c r="RRA6" s="115"/>
      <c r="RRB6" s="115"/>
      <c r="RRC6" s="115"/>
      <c r="RRD6" s="115"/>
      <c r="RRE6" s="115"/>
      <c r="RRF6" s="115"/>
      <c r="RRG6" s="115"/>
      <c r="RRH6" s="115"/>
      <c r="RRI6" s="115"/>
      <c r="RRJ6" s="115"/>
      <c r="RRK6" s="115"/>
      <c r="RRL6" s="115"/>
      <c r="RRM6" s="115"/>
      <c r="RRN6" s="115"/>
      <c r="RRO6" s="115"/>
      <c r="RRP6" s="115"/>
      <c r="RRQ6" s="115"/>
      <c r="RRR6" s="115"/>
      <c r="RRS6" s="115"/>
      <c r="RRT6" s="115"/>
      <c r="RRU6" s="115"/>
      <c r="RRV6" s="115"/>
      <c r="RRW6" s="115"/>
      <c r="RRX6" s="115"/>
      <c r="RRY6" s="115"/>
      <c r="RRZ6" s="115"/>
      <c r="RSA6" s="115"/>
      <c r="RSB6" s="115"/>
      <c r="RSC6" s="115"/>
      <c r="RSD6" s="115"/>
      <c r="RSE6" s="115"/>
      <c r="RSF6" s="115"/>
      <c r="RSG6" s="115"/>
      <c r="RSH6" s="115"/>
      <c r="RSI6" s="115"/>
      <c r="RSJ6" s="115"/>
      <c r="RSK6" s="115"/>
      <c r="RSL6" s="115"/>
      <c r="RSM6" s="115"/>
      <c r="RSN6" s="115"/>
      <c r="RSO6" s="115"/>
      <c r="RSP6" s="115"/>
      <c r="RSQ6" s="115"/>
      <c r="RSR6" s="115"/>
      <c r="RSS6" s="115"/>
      <c r="RST6" s="115"/>
      <c r="RSU6" s="115"/>
      <c r="RSV6" s="115"/>
      <c r="RSW6" s="115"/>
      <c r="RSX6" s="115"/>
      <c r="RSY6" s="115"/>
      <c r="RSZ6" s="115"/>
      <c r="RTA6" s="115"/>
      <c r="RTB6" s="115"/>
      <c r="RTC6" s="115"/>
      <c r="RTD6" s="115"/>
      <c r="RTE6" s="115"/>
      <c r="RTF6" s="115"/>
      <c r="RTG6" s="115"/>
      <c r="RTH6" s="115"/>
      <c r="RTI6" s="115"/>
      <c r="RTJ6" s="115"/>
      <c r="RTK6" s="115"/>
      <c r="RTL6" s="115"/>
      <c r="RTM6" s="115"/>
      <c r="RTN6" s="115"/>
      <c r="RTO6" s="115"/>
      <c r="RTP6" s="115"/>
      <c r="RTQ6" s="115"/>
      <c r="RTR6" s="115"/>
      <c r="RTS6" s="115"/>
      <c r="RTT6" s="115"/>
      <c r="RTU6" s="115"/>
      <c r="RTV6" s="115"/>
      <c r="RTW6" s="115"/>
      <c r="RTX6" s="115"/>
      <c r="RTY6" s="115"/>
      <c r="RTZ6" s="115"/>
      <c r="RUA6" s="115"/>
      <c r="RUB6" s="115"/>
      <c r="RUC6" s="115"/>
      <c r="RUD6" s="115"/>
      <c r="RUE6" s="115"/>
      <c r="RUF6" s="115"/>
      <c r="RUG6" s="115"/>
      <c r="RUH6" s="115"/>
      <c r="RUI6" s="115"/>
      <c r="RUJ6" s="115"/>
      <c r="RUK6" s="115"/>
      <c r="RUL6" s="115"/>
      <c r="RUM6" s="115"/>
      <c r="RUN6" s="115"/>
      <c r="RUO6" s="115"/>
      <c r="RUP6" s="115"/>
      <c r="RUQ6" s="115"/>
      <c r="RUR6" s="115"/>
      <c r="RUS6" s="115"/>
      <c r="RUT6" s="115"/>
      <c r="RUU6" s="115"/>
      <c r="RUV6" s="115"/>
      <c r="RUW6" s="115"/>
      <c r="RUX6" s="115"/>
      <c r="RUY6" s="115"/>
      <c r="RUZ6" s="115"/>
      <c r="RVA6" s="115"/>
      <c r="RVB6" s="115"/>
      <c r="RVC6" s="115"/>
      <c r="RVD6" s="115"/>
      <c r="RVE6" s="115"/>
      <c r="RVF6" s="115"/>
      <c r="RVG6" s="115"/>
      <c r="RVH6" s="115"/>
      <c r="RVI6" s="115"/>
      <c r="RVJ6" s="115"/>
      <c r="RVK6" s="115"/>
      <c r="RVL6" s="115"/>
      <c r="RVM6" s="115"/>
      <c r="RVN6" s="115"/>
      <c r="RVO6" s="115"/>
      <c r="RVP6" s="115"/>
      <c r="RVQ6" s="115"/>
      <c r="RVR6" s="115"/>
      <c r="RVS6" s="115"/>
      <c r="RVT6" s="115"/>
      <c r="RVU6" s="115"/>
      <c r="RVV6" s="115"/>
      <c r="RVW6" s="115"/>
      <c r="RVX6" s="115"/>
      <c r="RVY6" s="115"/>
      <c r="RVZ6" s="115"/>
      <c r="RWA6" s="115"/>
      <c r="RWB6" s="115"/>
      <c r="RWC6" s="115"/>
      <c r="RWD6" s="115"/>
      <c r="RWE6" s="115"/>
      <c r="RWF6" s="115"/>
      <c r="RWG6" s="115"/>
      <c r="RWH6" s="115"/>
      <c r="RWI6" s="115"/>
      <c r="RWJ6" s="115"/>
      <c r="RWK6" s="115"/>
      <c r="RWL6" s="115"/>
      <c r="RWM6" s="115"/>
      <c r="RWN6" s="115"/>
      <c r="RWO6" s="115"/>
      <c r="RWP6" s="115"/>
      <c r="RWQ6" s="115"/>
      <c r="RWR6" s="115"/>
      <c r="RWS6" s="115"/>
      <c r="RWT6" s="115"/>
      <c r="RWU6" s="115"/>
      <c r="RWV6" s="115"/>
      <c r="RWW6" s="115"/>
      <c r="RWX6" s="115"/>
      <c r="RWY6" s="115"/>
      <c r="RWZ6" s="115"/>
      <c r="RXA6" s="115"/>
      <c r="RXB6" s="115"/>
      <c r="RXC6" s="115"/>
      <c r="RXD6" s="115"/>
      <c r="RXE6" s="115"/>
      <c r="RXF6" s="115"/>
      <c r="RXG6" s="115"/>
      <c r="RXH6" s="115"/>
      <c r="RXI6" s="115"/>
      <c r="RXJ6" s="115"/>
      <c r="RXK6" s="115"/>
      <c r="RXL6" s="115"/>
      <c r="RXM6" s="115"/>
      <c r="RXN6" s="115"/>
      <c r="RXO6" s="115"/>
      <c r="RXP6" s="115"/>
      <c r="RXQ6" s="115"/>
      <c r="RXR6" s="115"/>
      <c r="RXS6" s="115"/>
      <c r="RXT6" s="115"/>
      <c r="RXU6" s="115"/>
      <c r="RXV6" s="115"/>
      <c r="RXW6" s="115"/>
      <c r="RXX6" s="115"/>
      <c r="RXY6" s="115"/>
      <c r="RXZ6" s="115"/>
      <c r="RYA6" s="115"/>
      <c r="RYB6" s="115"/>
      <c r="RYC6" s="115"/>
      <c r="RYD6" s="115"/>
      <c r="RYE6" s="115"/>
      <c r="RYF6" s="115"/>
      <c r="RYG6" s="115"/>
      <c r="RYH6" s="115"/>
      <c r="RYI6" s="115"/>
      <c r="RYJ6" s="115"/>
      <c r="RYK6" s="115"/>
      <c r="RYL6" s="115"/>
      <c r="RYM6" s="115"/>
      <c r="RYN6" s="115"/>
      <c r="RYO6" s="115"/>
      <c r="RYP6" s="115"/>
      <c r="RYQ6" s="115"/>
      <c r="RYR6" s="115"/>
      <c r="RYS6" s="115"/>
      <c r="RYT6" s="115"/>
      <c r="RYU6" s="115"/>
      <c r="RYV6" s="115"/>
      <c r="RYW6" s="115"/>
      <c r="RYX6" s="115"/>
      <c r="RYY6" s="115"/>
      <c r="RYZ6" s="115"/>
      <c r="RZA6" s="115"/>
      <c r="RZB6" s="115"/>
      <c r="RZC6" s="115"/>
      <c r="RZD6" s="115"/>
      <c r="RZE6" s="115"/>
      <c r="RZF6" s="115"/>
      <c r="RZG6" s="115"/>
      <c r="RZH6" s="115"/>
      <c r="RZI6" s="115"/>
      <c r="RZJ6" s="115"/>
      <c r="RZK6" s="115"/>
      <c r="RZL6" s="115"/>
      <c r="RZM6" s="115"/>
      <c r="RZN6" s="115"/>
      <c r="RZO6" s="115"/>
      <c r="RZP6" s="115"/>
      <c r="RZQ6" s="115"/>
      <c r="RZR6" s="115"/>
      <c r="RZS6" s="115"/>
      <c r="RZT6" s="115"/>
      <c r="RZU6" s="115"/>
      <c r="RZV6" s="115"/>
      <c r="RZW6" s="115"/>
      <c r="RZX6" s="115"/>
      <c r="RZY6" s="115"/>
      <c r="RZZ6" s="115"/>
      <c r="SAA6" s="115"/>
      <c r="SAB6" s="115"/>
      <c r="SAC6" s="115"/>
      <c r="SAD6" s="115"/>
      <c r="SAE6" s="115"/>
      <c r="SAF6" s="115"/>
      <c r="SAG6" s="115"/>
      <c r="SAH6" s="115"/>
      <c r="SAI6" s="115"/>
      <c r="SAJ6" s="115"/>
      <c r="SAK6" s="115"/>
      <c r="SAL6" s="115"/>
      <c r="SAM6" s="115"/>
      <c r="SAN6" s="115"/>
      <c r="SAO6" s="115"/>
      <c r="SAP6" s="115"/>
      <c r="SAQ6" s="115"/>
      <c r="SAR6" s="115"/>
      <c r="SAS6" s="115"/>
      <c r="SAT6" s="115"/>
      <c r="SAU6" s="115"/>
      <c r="SAV6" s="115"/>
      <c r="SAW6" s="115"/>
      <c r="SAX6" s="115"/>
      <c r="SAY6" s="115"/>
      <c r="SAZ6" s="115"/>
      <c r="SBA6" s="115"/>
      <c r="SBB6" s="115"/>
      <c r="SBC6" s="115"/>
      <c r="SBD6" s="115"/>
      <c r="SBE6" s="115"/>
      <c r="SBF6" s="115"/>
      <c r="SBG6" s="115"/>
      <c r="SBH6" s="115"/>
      <c r="SBI6" s="115"/>
      <c r="SBJ6" s="115"/>
      <c r="SBK6" s="115"/>
      <c r="SBL6" s="115"/>
      <c r="SBM6" s="115"/>
      <c r="SBN6" s="115"/>
      <c r="SBO6" s="115"/>
      <c r="SBP6" s="115"/>
      <c r="SBQ6" s="115"/>
      <c r="SBR6" s="115"/>
      <c r="SBS6" s="115"/>
      <c r="SBT6" s="115"/>
      <c r="SBU6" s="115"/>
      <c r="SBV6" s="115"/>
      <c r="SBW6" s="115"/>
      <c r="SBX6" s="115"/>
      <c r="SBY6" s="115"/>
      <c r="SBZ6" s="115"/>
      <c r="SCA6" s="115"/>
      <c r="SCB6" s="115"/>
      <c r="SCC6" s="115"/>
      <c r="SCD6" s="115"/>
      <c r="SCE6" s="115"/>
      <c r="SCF6" s="115"/>
      <c r="SCG6" s="115"/>
      <c r="SCH6" s="115"/>
      <c r="SCI6" s="115"/>
      <c r="SCJ6" s="115"/>
      <c r="SCK6" s="115"/>
      <c r="SCL6" s="115"/>
      <c r="SCM6" s="115"/>
      <c r="SCN6" s="115"/>
      <c r="SCO6" s="115"/>
      <c r="SCP6" s="115"/>
      <c r="SCQ6" s="115"/>
      <c r="SCR6" s="115"/>
      <c r="SCS6" s="115"/>
      <c r="SCT6" s="115"/>
      <c r="SCU6" s="115"/>
      <c r="SCV6" s="115"/>
      <c r="SCW6" s="115"/>
      <c r="SCX6" s="115"/>
      <c r="SCY6" s="115"/>
      <c r="SCZ6" s="115"/>
      <c r="SDA6" s="115"/>
      <c r="SDB6" s="115"/>
      <c r="SDC6" s="115"/>
      <c r="SDD6" s="115"/>
      <c r="SDE6" s="115"/>
      <c r="SDF6" s="115"/>
      <c r="SDG6" s="115"/>
      <c r="SDH6" s="115"/>
      <c r="SDI6" s="115"/>
      <c r="SDJ6" s="115"/>
      <c r="SDK6" s="115"/>
      <c r="SDL6" s="115"/>
      <c r="SDM6" s="115"/>
      <c r="SDN6" s="115"/>
      <c r="SDO6" s="115"/>
      <c r="SDP6" s="115"/>
      <c r="SDQ6" s="115"/>
      <c r="SDR6" s="115"/>
      <c r="SDS6" s="115"/>
      <c r="SDT6" s="115"/>
      <c r="SDU6" s="115"/>
      <c r="SDV6" s="115"/>
      <c r="SDW6" s="115"/>
      <c r="SDX6" s="115"/>
      <c r="SDY6" s="115"/>
      <c r="SDZ6" s="115"/>
      <c r="SEA6" s="115"/>
      <c r="SEB6" s="115"/>
      <c r="SEC6" s="115"/>
      <c r="SED6" s="115"/>
      <c r="SEE6" s="115"/>
      <c r="SEF6" s="115"/>
      <c r="SEG6" s="115"/>
      <c r="SEH6" s="115"/>
      <c r="SEI6" s="115"/>
      <c r="SEJ6" s="115"/>
      <c r="SEK6" s="115"/>
      <c r="SEL6" s="115"/>
      <c r="SEM6" s="115"/>
      <c r="SEN6" s="115"/>
      <c r="SEO6" s="115"/>
      <c r="SEP6" s="115"/>
      <c r="SEQ6" s="115"/>
      <c r="SER6" s="115"/>
      <c r="SES6" s="115"/>
      <c r="SET6" s="115"/>
      <c r="SEU6" s="115"/>
      <c r="SEV6" s="115"/>
      <c r="SEW6" s="115"/>
      <c r="SEX6" s="115"/>
      <c r="SEY6" s="115"/>
      <c r="SEZ6" s="115"/>
      <c r="SFA6" s="115"/>
      <c r="SFB6" s="115"/>
      <c r="SFC6" s="115"/>
      <c r="SFD6" s="115"/>
      <c r="SFE6" s="115"/>
      <c r="SFF6" s="115"/>
      <c r="SFG6" s="115"/>
      <c r="SFH6" s="115"/>
      <c r="SFI6" s="115"/>
      <c r="SFJ6" s="115"/>
      <c r="SFK6" s="115"/>
      <c r="SFL6" s="115"/>
      <c r="SFM6" s="115"/>
      <c r="SFN6" s="115"/>
      <c r="SFO6" s="115"/>
      <c r="SFP6" s="115"/>
      <c r="SFQ6" s="115"/>
      <c r="SFR6" s="115"/>
      <c r="SFS6" s="115"/>
      <c r="SFT6" s="115"/>
      <c r="SFU6" s="115"/>
      <c r="SFV6" s="115"/>
      <c r="SFW6" s="115"/>
      <c r="SFX6" s="115"/>
      <c r="SFY6" s="115"/>
      <c r="SFZ6" s="115"/>
      <c r="SGA6" s="115"/>
      <c r="SGB6" s="115"/>
      <c r="SGC6" s="115"/>
      <c r="SGD6" s="115"/>
      <c r="SGE6" s="115"/>
      <c r="SGF6" s="115"/>
      <c r="SGG6" s="115"/>
      <c r="SGH6" s="115"/>
      <c r="SGI6" s="115"/>
      <c r="SGJ6" s="115"/>
      <c r="SGK6" s="115"/>
      <c r="SGL6" s="115"/>
      <c r="SGM6" s="115"/>
      <c r="SGN6" s="115"/>
      <c r="SGO6" s="115"/>
      <c r="SGP6" s="115"/>
      <c r="SGQ6" s="115"/>
      <c r="SGR6" s="115"/>
      <c r="SGS6" s="115"/>
      <c r="SGT6" s="115"/>
      <c r="SGU6" s="115"/>
      <c r="SGV6" s="115"/>
      <c r="SGW6" s="115"/>
      <c r="SGX6" s="115"/>
      <c r="SGY6" s="115"/>
      <c r="SGZ6" s="115"/>
      <c r="SHA6" s="115"/>
      <c r="SHB6" s="115"/>
      <c r="SHC6" s="115"/>
      <c r="SHD6" s="115"/>
      <c r="SHE6" s="115"/>
      <c r="SHF6" s="115"/>
      <c r="SHG6" s="115"/>
      <c r="SHH6" s="115"/>
      <c r="SHI6" s="115"/>
      <c r="SHJ6" s="115"/>
      <c r="SHK6" s="115"/>
      <c r="SHL6" s="115"/>
      <c r="SHM6" s="115"/>
      <c r="SHN6" s="115"/>
      <c r="SHO6" s="115"/>
      <c r="SHP6" s="115"/>
      <c r="SHQ6" s="115"/>
      <c r="SHR6" s="115"/>
      <c r="SHS6" s="115"/>
      <c r="SHT6" s="115"/>
      <c r="SHU6" s="115"/>
      <c r="SHV6" s="115"/>
      <c r="SHW6" s="115"/>
      <c r="SHX6" s="115"/>
      <c r="SHY6" s="115"/>
      <c r="SHZ6" s="115"/>
      <c r="SIA6" s="115"/>
      <c r="SIB6" s="115"/>
      <c r="SIC6" s="115"/>
      <c r="SID6" s="115"/>
      <c r="SIE6" s="115"/>
      <c r="SIF6" s="115"/>
      <c r="SIG6" s="115"/>
      <c r="SIH6" s="115"/>
      <c r="SII6" s="115"/>
      <c r="SIJ6" s="115"/>
      <c r="SIK6" s="115"/>
      <c r="SIL6" s="115"/>
      <c r="SIM6" s="115"/>
      <c r="SIN6" s="115"/>
      <c r="SIO6" s="115"/>
      <c r="SIP6" s="115"/>
      <c r="SIQ6" s="115"/>
      <c r="SIR6" s="115"/>
      <c r="SIS6" s="115"/>
      <c r="SIT6" s="115"/>
      <c r="SIU6" s="115"/>
      <c r="SIV6" s="115"/>
      <c r="SIW6" s="115"/>
      <c r="SIX6" s="115"/>
      <c r="SIY6" s="115"/>
      <c r="SIZ6" s="115"/>
      <c r="SJA6" s="115"/>
      <c r="SJB6" s="115"/>
      <c r="SJC6" s="115"/>
      <c r="SJD6" s="115"/>
      <c r="SJE6" s="115"/>
      <c r="SJF6" s="115"/>
      <c r="SJG6" s="115"/>
      <c r="SJH6" s="115"/>
      <c r="SJI6" s="115"/>
      <c r="SJJ6" s="115"/>
      <c r="SJK6" s="115"/>
      <c r="SJL6" s="115"/>
      <c r="SJM6" s="115"/>
      <c r="SJN6" s="115"/>
      <c r="SJO6" s="115"/>
      <c r="SJP6" s="115"/>
      <c r="SJQ6" s="115"/>
      <c r="SJR6" s="115"/>
      <c r="SJS6" s="115"/>
      <c r="SJT6" s="115"/>
      <c r="SJU6" s="115"/>
      <c r="SJV6" s="115"/>
      <c r="SJW6" s="115"/>
      <c r="SJX6" s="115"/>
      <c r="SJY6" s="115"/>
      <c r="SJZ6" s="115"/>
      <c r="SKA6" s="115"/>
      <c r="SKB6" s="115"/>
      <c r="SKC6" s="115"/>
      <c r="SKD6" s="115"/>
      <c r="SKE6" s="115"/>
      <c r="SKF6" s="115"/>
      <c r="SKG6" s="115"/>
      <c r="SKH6" s="115"/>
      <c r="SKI6" s="115"/>
      <c r="SKJ6" s="115"/>
      <c r="SKK6" s="115"/>
      <c r="SKL6" s="115"/>
      <c r="SKM6" s="115"/>
      <c r="SKN6" s="115"/>
      <c r="SKO6" s="115"/>
      <c r="SKP6" s="115"/>
      <c r="SKQ6" s="115"/>
      <c r="SKR6" s="115"/>
      <c r="SKS6" s="115"/>
      <c r="SKT6" s="115"/>
      <c r="SKU6" s="115"/>
      <c r="SKV6" s="115"/>
      <c r="SKW6" s="115"/>
      <c r="SKX6" s="115"/>
      <c r="SKY6" s="115"/>
      <c r="SKZ6" s="115"/>
      <c r="SLA6" s="115"/>
      <c r="SLB6" s="115"/>
      <c r="SLC6" s="115"/>
      <c r="SLD6" s="115"/>
      <c r="SLE6" s="115"/>
      <c r="SLF6" s="115"/>
      <c r="SLG6" s="115"/>
      <c r="SLH6" s="115"/>
      <c r="SLI6" s="115"/>
      <c r="SLJ6" s="115"/>
      <c r="SLK6" s="115"/>
      <c r="SLL6" s="115"/>
      <c r="SLM6" s="115"/>
      <c r="SLN6" s="115"/>
      <c r="SLO6" s="115"/>
      <c r="SLP6" s="115"/>
      <c r="SLQ6" s="115"/>
      <c r="SLR6" s="115"/>
      <c r="SLS6" s="115"/>
      <c r="SLT6" s="115"/>
      <c r="SLU6" s="115"/>
      <c r="SLV6" s="115"/>
      <c r="SLW6" s="115"/>
      <c r="SLX6" s="115"/>
      <c r="SLY6" s="115"/>
      <c r="SLZ6" s="115"/>
      <c r="SMA6" s="115"/>
      <c r="SMB6" s="115"/>
      <c r="SMC6" s="115"/>
      <c r="SMD6" s="115"/>
      <c r="SME6" s="115"/>
      <c r="SMF6" s="115"/>
      <c r="SMG6" s="115"/>
      <c r="SMH6" s="115"/>
      <c r="SMI6" s="115"/>
      <c r="SMJ6" s="115"/>
      <c r="SMK6" s="115"/>
      <c r="SML6" s="115"/>
      <c r="SMM6" s="115"/>
      <c r="SMN6" s="115"/>
      <c r="SMO6" s="115"/>
      <c r="SMP6" s="115"/>
      <c r="SMQ6" s="115"/>
      <c r="SMR6" s="115"/>
      <c r="SMS6" s="115"/>
      <c r="SMT6" s="115"/>
      <c r="SMU6" s="115"/>
      <c r="SMV6" s="115"/>
      <c r="SMW6" s="115"/>
      <c r="SMX6" s="115"/>
      <c r="SMY6" s="115"/>
      <c r="SMZ6" s="115"/>
      <c r="SNA6" s="115"/>
      <c r="SNB6" s="115"/>
      <c r="SNC6" s="115"/>
      <c r="SND6" s="115"/>
      <c r="SNE6" s="115"/>
      <c r="SNF6" s="115"/>
      <c r="SNG6" s="115"/>
      <c r="SNH6" s="115"/>
      <c r="SNI6" s="115"/>
      <c r="SNJ6" s="115"/>
      <c r="SNK6" s="115"/>
      <c r="SNL6" s="115"/>
      <c r="SNM6" s="115"/>
      <c r="SNN6" s="115"/>
      <c r="SNO6" s="115"/>
      <c r="SNP6" s="115"/>
      <c r="SNQ6" s="115"/>
      <c r="SNR6" s="115"/>
      <c r="SNS6" s="115"/>
      <c r="SNT6" s="115"/>
      <c r="SNU6" s="115"/>
      <c r="SNV6" s="115"/>
      <c r="SNW6" s="115"/>
      <c r="SNX6" s="115"/>
      <c r="SNY6" s="115"/>
      <c r="SNZ6" s="115"/>
      <c r="SOA6" s="115"/>
      <c r="SOB6" s="115"/>
      <c r="SOC6" s="115"/>
      <c r="SOD6" s="115"/>
      <c r="SOE6" s="115"/>
      <c r="SOF6" s="115"/>
      <c r="SOG6" s="115"/>
      <c r="SOH6" s="115"/>
      <c r="SOI6" s="115"/>
      <c r="SOJ6" s="115"/>
      <c r="SOK6" s="115"/>
      <c r="SOL6" s="115"/>
      <c r="SOM6" s="115"/>
      <c r="SON6" s="115"/>
      <c r="SOO6" s="115"/>
      <c r="SOP6" s="115"/>
      <c r="SOQ6" s="115"/>
      <c r="SOR6" s="115"/>
      <c r="SOS6" s="115"/>
      <c r="SOT6" s="115"/>
      <c r="SOU6" s="115"/>
      <c r="SOV6" s="115"/>
      <c r="SOW6" s="115"/>
      <c r="SOX6" s="115"/>
      <c r="SOY6" s="115"/>
      <c r="SOZ6" s="115"/>
      <c r="SPA6" s="115"/>
      <c r="SPB6" s="115"/>
      <c r="SPC6" s="115"/>
      <c r="SPD6" s="115"/>
      <c r="SPE6" s="115"/>
      <c r="SPF6" s="115"/>
      <c r="SPG6" s="115"/>
      <c r="SPH6" s="115"/>
      <c r="SPI6" s="115"/>
      <c r="SPJ6" s="115"/>
      <c r="SPK6" s="115"/>
      <c r="SPL6" s="115"/>
      <c r="SPM6" s="115"/>
      <c r="SPN6" s="115"/>
      <c r="SPO6" s="115"/>
      <c r="SPP6" s="115"/>
      <c r="SPQ6" s="115"/>
      <c r="SPR6" s="115"/>
      <c r="SPS6" s="115"/>
      <c r="SPT6" s="115"/>
      <c r="SPU6" s="115"/>
      <c r="SPV6" s="115"/>
      <c r="SPW6" s="115"/>
      <c r="SPX6" s="115"/>
      <c r="SPY6" s="115"/>
      <c r="SPZ6" s="115"/>
      <c r="SQA6" s="115"/>
      <c r="SQB6" s="115"/>
      <c r="SQC6" s="115"/>
      <c r="SQD6" s="115"/>
      <c r="SQE6" s="115"/>
      <c r="SQF6" s="115"/>
      <c r="SQG6" s="115"/>
      <c r="SQH6" s="115"/>
      <c r="SQI6" s="115"/>
      <c r="SQJ6" s="115"/>
      <c r="SQK6" s="115"/>
      <c r="SQL6" s="115"/>
      <c r="SQM6" s="115"/>
      <c r="SQN6" s="115"/>
      <c r="SQO6" s="115"/>
      <c r="SQP6" s="115"/>
      <c r="SQQ6" s="115"/>
      <c r="SQR6" s="115"/>
      <c r="SQS6" s="115"/>
      <c r="SQT6" s="115"/>
      <c r="SQU6" s="115"/>
      <c r="SQV6" s="115"/>
      <c r="SQW6" s="115"/>
      <c r="SQX6" s="115"/>
      <c r="SQY6" s="115"/>
      <c r="SQZ6" s="115"/>
      <c r="SRA6" s="115"/>
      <c r="SRB6" s="115"/>
      <c r="SRC6" s="115"/>
      <c r="SRD6" s="115"/>
      <c r="SRE6" s="115"/>
      <c r="SRF6" s="115"/>
      <c r="SRG6" s="115"/>
      <c r="SRH6" s="115"/>
      <c r="SRI6" s="115"/>
      <c r="SRJ6" s="115"/>
      <c r="SRK6" s="115"/>
      <c r="SRL6" s="115"/>
      <c r="SRM6" s="115"/>
      <c r="SRN6" s="115"/>
      <c r="SRO6" s="115"/>
      <c r="SRP6" s="115"/>
      <c r="SRQ6" s="115"/>
      <c r="SRR6" s="115"/>
      <c r="SRS6" s="115"/>
      <c r="SRT6" s="115"/>
      <c r="SRU6" s="115"/>
      <c r="SRV6" s="115"/>
      <c r="SRW6" s="115"/>
      <c r="SRX6" s="115"/>
      <c r="SRY6" s="115"/>
      <c r="SRZ6" s="115"/>
      <c r="SSA6" s="115"/>
      <c r="SSB6" s="115"/>
      <c r="SSC6" s="115"/>
      <c r="SSD6" s="115"/>
      <c r="SSE6" s="115"/>
      <c r="SSF6" s="115"/>
      <c r="SSG6" s="115"/>
      <c r="SSH6" s="115"/>
      <c r="SSI6" s="115"/>
      <c r="SSJ6" s="115"/>
      <c r="SSK6" s="115"/>
      <c r="SSL6" s="115"/>
      <c r="SSM6" s="115"/>
      <c r="SSN6" s="115"/>
      <c r="SSO6" s="115"/>
      <c r="SSP6" s="115"/>
      <c r="SSQ6" s="115"/>
      <c r="SSR6" s="115"/>
      <c r="SSS6" s="115"/>
      <c r="SST6" s="115"/>
      <c r="SSU6" s="115"/>
      <c r="SSV6" s="115"/>
      <c r="SSW6" s="115"/>
      <c r="SSX6" s="115"/>
      <c r="SSY6" s="115"/>
      <c r="SSZ6" s="115"/>
      <c r="STA6" s="115"/>
      <c r="STB6" s="115"/>
      <c r="STC6" s="115"/>
      <c r="STD6" s="115"/>
      <c r="STE6" s="115"/>
      <c r="STF6" s="115"/>
      <c r="STG6" s="115"/>
      <c r="STH6" s="115"/>
      <c r="STI6" s="115"/>
      <c r="STJ6" s="115"/>
      <c r="STK6" s="115"/>
      <c r="STL6" s="115"/>
      <c r="STM6" s="115"/>
      <c r="STN6" s="115"/>
      <c r="STO6" s="115"/>
      <c r="STP6" s="115"/>
      <c r="STQ6" s="115"/>
      <c r="STR6" s="115"/>
      <c r="STS6" s="115"/>
      <c r="STT6" s="115"/>
      <c r="STU6" s="115"/>
      <c r="STV6" s="115"/>
      <c r="STW6" s="115"/>
      <c r="STX6" s="115"/>
      <c r="STY6" s="115"/>
      <c r="STZ6" s="115"/>
      <c r="SUA6" s="115"/>
      <c r="SUB6" s="115"/>
      <c r="SUC6" s="115"/>
      <c r="SUD6" s="115"/>
      <c r="SUE6" s="115"/>
      <c r="SUF6" s="115"/>
      <c r="SUG6" s="115"/>
      <c r="SUH6" s="115"/>
      <c r="SUI6" s="115"/>
      <c r="SUJ6" s="115"/>
      <c r="SUK6" s="115"/>
      <c r="SUL6" s="115"/>
      <c r="SUM6" s="115"/>
      <c r="SUN6" s="115"/>
      <c r="SUO6" s="115"/>
      <c r="SUP6" s="115"/>
      <c r="SUQ6" s="115"/>
      <c r="SUR6" s="115"/>
      <c r="SUS6" s="115"/>
      <c r="SUT6" s="115"/>
      <c r="SUU6" s="115"/>
      <c r="SUV6" s="115"/>
      <c r="SUW6" s="115"/>
      <c r="SUX6" s="115"/>
      <c r="SUY6" s="115"/>
      <c r="SUZ6" s="115"/>
      <c r="SVA6" s="115"/>
      <c r="SVB6" s="115"/>
      <c r="SVC6" s="115"/>
      <c r="SVD6" s="115"/>
      <c r="SVE6" s="115"/>
      <c r="SVF6" s="115"/>
      <c r="SVG6" s="115"/>
      <c r="SVH6" s="115"/>
      <c r="SVI6" s="115"/>
      <c r="SVJ6" s="115"/>
      <c r="SVK6" s="115"/>
      <c r="SVL6" s="115"/>
      <c r="SVM6" s="115"/>
      <c r="SVN6" s="115"/>
      <c r="SVO6" s="115"/>
      <c r="SVP6" s="115"/>
      <c r="SVQ6" s="115"/>
      <c r="SVR6" s="115"/>
      <c r="SVS6" s="115"/>
      <c r="SVT6" s="115"/>
      <c r="SVU6" s="115"/>
      <c r="SVV6" s="115"/>
      <c r="SVW6" s="115"/>
      <c r="SVX6" s="115"/>
      <c r="SVY6" s="115"/>
      <c r="SVZ6" s="115"/>
      <c r="SWA6" s="115"/>
      <c r="SWB6" s="115"/>
      <c r="SWC6" s="115"/>
      <c r="SWD6" s="115"/>
      <c r="SWE6" s="115"/>
      <c r="SWF6" s="115"/>
      <c r="SWG6" s="115"/>
      <c r="SWH6" s="115"/>
      <c r="SWI6" s="115"/>
      <c r="SWJ6" s="115"/>
      <c r="SWK6" s="115"/>
      <c r="SWL6" s="115"/>
      <c r="SWM6" s="115"/>
      <c r="SWN6" s="115"/>
      <c r="SWO6" s="115"/>
      <c r="SWP6" s="115"/>
      <c r="SWQ6" s="115"/>
      <c r="SWR6" s="115"/>
      <c r="SWS6" s="115"/>
      <c r="SWT6" s="115"/>
      <c r="SWU6" s="115"/>
      <c r="SWV6" s="115"/>
      <c r="SWW6" s="115"/>
      <c r="SWX6" s="115"/>
      <c r="SWY6" s="115"/>
      <c r="SWZ6" s="115"/>
      <c r="SXA6" s="115"/>
      <c r="SXB6" s="115"/>
      <c r="SXC6" s="115"/>
      <c r="SXD6" s="115"/>
      <c r="SXE6" s="115"/>
      <c r="SXF6" s="115"/>
      <c r="SXG6" s="115"/>
      <c r="SXH6" s="115"/>
      <c r="SXI6" s="115"/>
      <c r="SXJ6" s="115"/>
      <c r="SXK6" s="115"/>
      <c r="SXL6" s="115"/>
      <c r="SXM6" s="115"/>
      <c r="SXN6" s="115"/>
      <c r="SXO6" s="115"/>
      <c r="SXP6" s="115"/>
      <c r="SXQ6" s="115"/>
      <c r="SXR6" s="115"/>
      <c r="SXS6" s="115"/>
      <c r="SXT6" s="115"/>
      <c r="SXU6" s="115"/>
      <c r="SXV6" s="115"/>
      <c r="SXW6" s="115"/>
      <c r="SXX6" s="115"/>
      <c r="SXY6" s="115"/>
      <c r="SXZ6" s="115"/>
      <c r="SYA6" s="115"/>
      <c r="SYB6" s="115"/>
      <c r="SYC6" s="115"/>
      <c r="SYD6" s="115"/>
      <c r="SYE6" s="115"/>
      <c r="SYF6" s="115"/>
      <c r="SYG6" s="115"/>
      <c r="SYH6" s="115"/>
      <c r="SYI6" s="115"/>
      <c r="SYJ6" s="115"/>
      <c r="SYK6" s="115"/>
      <c r="SYL6" s="115"/>
      <c r="SYM6" s="115"/>
      <c r="SYN6" s="115"/>
      <c r="SYO6" s="115"/>
      <c r="SYP6" s="115"/>
      <c r="SYQ6" s="115"/>
      <c r="SYR6" s="115"/>
      <c r="SYS6" s="115"/>
      <c r="SYT6" s="115"/>
      <c r="SYU6" s="115"/>
      <c r="SYV6" s="115"/>
      <c r="SYW6" s="115"/>
      <c r="SYX6" s="115"/>
      <c r="SYY6" s="115"/>
      <c r="SYZ6" s="115"/>
      <c r="SZA6" s="115"/>
      <c r="SZB6" s="115"/>
      <c r="SZC6" s="115"/>
      <c r="SZD6" s="115"/>
      <c r="SZE6" s="115"/>
      <c r="SZF6" s="115"/>
      <c r="SZG6" s="115"/>
      <c r="SZH6" s="115"/>
      <c r="SZI6" s="115"/>
      <c r="SZJ6" s="115"/>
      <c r="SZK6" s="115"/>
      <c r="SZL6" s="115"/>
      <c r="SZM6" s="115"/>
      <c r="SZN6" s="115"/>
      <c r="SZO6" s="115"/>
      <c r="SZP6" s="115"/>
      <c r="SZQ6" s="115"/>
      <c r="SZR6" s="115"/>
      <c r="SZS6" s="115"/>
      <c r="SZT6" s="115"/>
      <c r="SZU6" s="115"/>
      <c r="SZV6" s="115"/>
      <c r="SZW6" s="115"/>
      <c r="SZX6" s="115"/>
      <c r="SZY6" s="115"/>
      <c r="SZZ6" s="115"/>
      <c r="TAA6" s="115"/>
      <c r="TAB6" s="115"/>
      <c r="TAC6" s="115"/>
      <c r="TAD6" s="115"/>
      <c r="TAE6" s="115"/>
      <c r="TAF6" s="115"/>
      <c r="TAG6" s="115"/>
      <c r="TAH6" s="115"/>
      <c r="TAI6" s="115"/>
      <c r="TAJ6" s="115"/>
      <c r="TAK6" s="115"/>
      <c r="TAL6" s="115"/>
      <c r="TAM6" s="115"/>
      <c r="TAN6" s="115"/>
      <c r="TAO6" s="115"/>
      <c r="TAP6" s="115"/>
      <c r="TAQ6" s="115"/>
      <c r="TAR6" s="115"/>
      <c r="TAS6" s="115"/>
      <c r="TAT6" s="115"/>
      <c r="TAU6" s="115"/>
      <c r="TAV6" s="115"/>
      <c r="TAW6" s="115"/>
      <c r="TAX6" s="115"/>
      <c r="TAY6" s="115"/>
      <c r="TAZ6" s="115"/>
      <c r="TBA6" s="115"/>
      <c r="TBB6" s="115"/>
      <c r="TBC6" s="115"/>
      <c r="TBD6" s="115"/>
      <c r="TBE6" s="115"/>
      <c r="TBF6" s="115"/>
      <c r="TBG6" s="115"/>
      <c r="TBH6" s="115"/>
      <c r="TBI6" s="115"/>
      <c r="TBJ6" s="115"/>
      <c r="TBK6" s="115"/>
      <c r="TBL6" s="115"/>
      <c r="TBM6" s="115"/>
      <c r="TBN6" s="115"/>
      <c r="TBO6" s="115"/>
      <c r="TBP6" s="115"/>
      <c r="TBQ6" s="115"/>
      <c r="TBR6" s="115"/>
      <c r="TBS6" s="115"/>
      <c r="TBT6" s="115"/>
      <c r="TBU6" s="115"/>
      <c r="TBV6" s="115"/>
      <c r="TBW6" s="115"/>
      <c r="TBX6" s="115"/>
      <c r="TBY6" s="115"/>
      <c r="TBZ6" s="115"/>
      <c r="TCA6" s="115"/>
      <c r="TCB6" s="115"/>
      <c r="TCC6" s="115"/>
      <c r="TCD6" s="115"/>
      <c r="TCE6" s="115"/>
      <c r="TCF6" s="115"/>
      <c r="TCG6" s="115"/>
      <c r="TCH6" s="115"/>
      <c r="TCI6" s="115"/>
      <c r="TCJ6" s="115"/>
      <c r="TCK6" s="115"/>
      <c r="TCL6" s="115"/>
      <c r="TCM6" s="115"/>
      <c r="TCN6" s="115"/>
      <c r="TCO6" s="115"/>
      <c r="TCP6" s="115"/>
      <c r="TCQ6" s="115"/>
      <c r="TCR6" s="115"/>
      <c r="TCS6" s="115"/>
      <c r="TCT6" s="115"/>
      <c r="TCU6" s="115"/>
      <c r="TCV6" s="115"/>
      <c r="TCW6" s="115"/>
      <c r="TCX6" s="115"/>
      <c r="TCY6" s="115"/>
      <c r="TCZ6" s="115"/>
      <c r="TDA6" s="115"/>
      <c r="TDB6" s="115"/>
      <c r="TDC6" s="115"/>
      <c r="TDD6" s="115"/>
      <c r="TDE6" s="115"/>
      <c r="TDF6" s="115"/>
      <c r="TDG6" s="115"/>
      <c r="TDH6" s="115"/>
      <c r="TDI6" s="115"/>
      <c r="TDJ6" s="115"/>
      <c r="TDK6" s="115"/>
      <c r="TDL6" s="115"/>
      <c r="TDM6" s="115"/>
      <c r="TDN6" s="115"/>
      <c r="TDO6" s="115"/>
      <c r="TDP6" s="115"/>
      <c r="TDQ6" s="115"/>
      <c r="TDR6" s="115"/>
      <c r="TDS6" s="115"/>
      <c r="TDT6" s="115"/>
      <c r="TDU6" s="115"/>
      <c r="TDV6" s="115"/>
      <c r="TDW6" s="115"/>
      <c r="TDX6" s="115"/>
      <c r="TDY6" s="115"/>
      <c r="TDZ6" s="115"/>
      <c r="TEA6" s="115"/>
      <c r="TEB6" s="115"/>
      <c r="TEC6" s="115"/>
      <c r="TED6" s="115"/>
      <c r="TEE6" s="115"/>
      <c r="TEF6" s="115"/>
      <c r="TEG6" s="115"/>
      <c r="TEH6" s="115"/>
      <c r="TEI6" s="115"/>
      <c r="TEJ6" s="115"/>
      <c r="TEK6" s="115"/>
      <c r="TEL6" s="115"/>
      <c r="TEM6" s="115"/>
      <c r="TEN6" s="115"/>
      <c r="TEO6" s="115"/>
      <c r="TEP6" s="115"/>
      <c r="TEQ6" s="115"/>
      <c r="TER6" s="115"/>
      <c r="TES6" s="115"/>
      <c r="TET6" s="115"/>
      <c r="TEU6" s="115"/>
      <c r="TEV6" s="115"/>
      <c r="TEW6" s="115"/>
      <c r="TEX6" s="115"/>
      <c r="TEY6" s="115"/>
      <c r="TEZ6" s="115"/>
      <c r="TFA6" s="115"/>
      <c r="TFB6" s="115"/>
      <c r="TFC6" s="115"/>
      <c r="TFD6" s="115"/>
      <c r="TFE6" s="115"/>
      <c r="TFF6" s="115"/>
      <c r="TFG6" s="115"/>
      <c r="TFH6" s="115"/>
      <c r="TFI6" s="115"/>
      <c r="TFJ6" s="115"/>
      <c r="TFK6" s="115"/>
      <c r="TFL6" s="115"/>
      <c r="TFM6" s="115"/>
      <c r="TFN6" s="115"/>
      <c r="TFO6" s="115"/>
      <c r="TFP6" s="115"/>
      <c r="TFQ6" s="115"/>
      <c r="TFR6" s="115"/>
      <c r="TFS6" s="115"/>
      <c r="TFT6" s="115"/>
      <c r="TFU6" s="115"/>
      <c r="TFV6" s="115"/>
      <c r="TFW6" s="115"/>
      <c r="TFX6" s="115"/>
      <c r="TFY6" s="115"/>
      <c r="TFZ6" s="115"/>
      <c r="TGA6" s="115"/>
      <c r="TGB6" s="115"/>
      <c r="TGC6" s="115"/>
      <c r="TGD6" s="115"/>
      <c r="TGE6" s="115"/>
      <c r="TGF6" s="115"/>
      <c r="TGG6" s="115"/>
      <c r="TGH6" s="115"/>
      <c r="TGI6" s="115"/>
      <c r="TGJ6" s="115"/>
      <c r="TGK6" s="115"/>
      <c r="TGL6" s="115"/>
      <c r="TGM6" s="115"/>
      <c r="TGN6" s="115"/>
      <c r="TGO6" s="115"/>
      <c r="TGP6" s="115"/>
      <c r="TGQ6" s="115"/>
      <c r="TGR6" s="115"/>
      <c r="TGS6" s="115"/>
      <c r="TGT6" s="115"/>
      <c r="TGU6" s="115"/>
      <c r="TGV6" s="115"/>
      <c r="TGW6" s="115"/>
      <c r="TGX6" s="115"/>
      <c r="TGY6" s="115"/>
      <c r="TGZ6" s="115"/>
      <c r="THA6" s="115"/>
      <c r="THB6" s="115"/>
      <c r="THC6" s="115"/>
      <c r="THD6" s="115"/>
      <c r="THE6" s="115"/>
      <c r="THF6" s="115"/>
      <c r="THG6" s="115"/>
      <c r="THH6" s="115"/>
      <c r="THI6" s="115"/>
      <c r="THJ6" s="115"/>
      <c r="THK6" s="115"/>
      <c r="THL6" s="115"/>
      <c r="THM6" s="115"/>
      <c r="THN6" s="115"/>
      <c r="THO6" s="115"/>
      <c r="THP6" s="115"/>
      <c r="THQ6" s="115"/>
      <c r="THR6" s="115"/>
      <c r="THS6" s="115"/>
      <c r="THT6" s="115"/>
      <c r="THU6" s="115"/>
      <c r="THV6" s="115"/>
      <c r="THW6" s="115"/>
      <c r="THX6" s="115"/>
      <c r="THY6" s="115"/>
      <c r="THZ6" s="115"/>
      <c r="TIA6" s="115"/>
      <c r="TIB6" s="115"/>
      <c r="TIC6" s="115"/>
      <c r="TID6" s="115"/>
      <c r="TIE6" s="115"/>
      <c r="TIF6" s="115"/>
      <c r="TIG6" s="115"/>
      <c r="TIH6" s="115"/>
      <c r="TII6" s="115"/>
      <c r="TIJ6" s="115"/>
      <c r="TIK6" s="115"/>
      <c r="TIL6" s="115"/>
      <c r="TIM6" s="115"/>
      <c r="TIN6" s="115"/>
      <c r="TIO6" s="115"/>
      <c r="TIP6" s="115"/>
      <c r="TIQ6" s="115"/>
      <c r="TIR6" s="115"/>
      <c r="TIS6" s="115"/>
      <c r="TIT6" s="115"/>
      <c r="TIU6" s="115"/>
      <c r="TIV6" s="115"/>
      <c r="TIW6" s="115"/>
      <c r="TIX6" s="115"/>
      <c r="TIY6" s="115"/>
      <c r="TIZ6" s="115"/>
      <c r="TJA6" s="115"/>
      <c r="TJB6" s="115"/>
      <c r="TJC6" s="115"/>
      <c r="TJD6" s="115"/>
      <c r="TJE6" s="115"/>
      <c r="TJF6" s="115"/>
      <c r="TJG6" s="115"/>
      <c r="TJH6" s="115"/>
      <c r="TJI6" s="115"/>
      <c r="TJJ6" s="115"/>
      <c r="TJK6" s="115"/>
      <c r="TJL6" s="115"/>
      <c r="TJM6" s="115"/>
      <c r="TJN6" s="115"/>
      <c r="TJO6" s="115"/>
      <c r="TJP6" s="115"/>
      <c r="TJQ6" s="115"/>
      <c r="TJR6" s="115"/>
      <c r="TJS6" s="115"/>
      <c r="TJT6" s="115"/>
      <c r="TJU6" s="115"/>
      <c r="TJV6" s="115"/>
      <c r="TJW6" s="115"/>
      <c r="TJX6" s="115"/>
      <c r="TJY6" s="115"/>
      <c r="TJZ6" s="115"/>
      <c r="TKA6" s="115"/>
      <c r="TKB6" s="115"/>
      <c r="TKC6" s="115"/>
      <c r="TKD6" s="115"/>
      <c r="TKE6" s="115"/>
      <c r="TKF6" s="115"/>
      <c r="TKG6" s="115"/>
      <c r="TKH6" s="115"/>
      <c r="TKI6" s="115"/>
      <c r="TKJ6" s="115"/>
      <c r="TKK6" s="115"/>
      <c r="TKL6" s="115"/>
      <c r="TKM6" s="115"/>
      <c r="TKN6" s="115"/>
      <c r="TKO6" s="115"/>
      <c r="TKP6" s="115"/>
      <c r="TKQ6" s="115"/>
      <c r="TKR6" s="115"/>
      <c r="TKS6" s="115"/>
      <c r="TKT6" s="115"/>
      <c r="TKU6" s="115"/>
      <c r="TKV6" s="115"/>
      <c r="TKW6" s="115"/>
      <c r="TKX6" s="115"/>
      <c r="TKY6" s="115"/>
      <c r="TKZ6" s="115"/>
      <c r="TLA6" s="115"/>
      <c r="TLB6" s="115"/>
      <c r="TLC6" s="115"/>
      <c r="TLD6" s="115"/>
      <c r="TLE6" s="115"/>
      <c r="TLF6" s="115"/>
      <c r="TLG6" s="115"/>
      <c r="TLH6" s="115"/>
      <c r="TLI6" s="115"/>
      <c r="TLJ6" s="115"/>
      <c r="TLK6" s="115"/>
      <c r="TLL6" s="115"/>
      <c r="TLM6" s="115"/>
      <c r="TLN6" s="115"/>
      <c r="TLO6" s="115"/>
      <c r="TLP6" s="115"/>
      <c r="TLQ6" s="115"/>
      <c r="TLR6" s="115"/>
      <c r="TLS6" s="115"/>
      <c r="TLT6" s="115"/>
      <c r="TLU6" s="115"/>
      <c r="TLV6" s="115"/>
      <c r="TLW6" s="115"/>
      <c r="TLX6" s="115"/>
      <c r="TLY6" s="115"/>
      <c r="TLZ6" s="115"/>
      <c r="TMA6" s="115"/>
      <c r="TMB6" s="115"/>
      <c r="TMC6" s="115"/>
      <c r="TMD6" s="115"/>
      <c r="TME6" s="115"/>
      <c r="TMF6" s="115"/>
      <c r="TMG6" s="115"/>
      <c r="TMH6" s="115"/>
      <c r="TMI6" s="115"/>
      <c r="TMJ6" s="115"/>
      <c r="TMK6" s="115"/>
      <c r="TML6" s="115"/>
      <c r="TMM6" s="115"/>
      <c r="TMN6" s="115"/>
      <c r="TMO6" s="115"/>
      <c r="TMP6" s="115"/>
      <c r="TMQ6" s="115"/>
      <c r="TMR6" s="115"/>
      <c r="TMS6" s="115"/>
      <c r="TMT6" s="115"/>
      <c r="TMU6" s="115"/>
      <c r="TMV6" s="115"/>
      <c r="TMW6" s="115"/>
      <c r="TMX6" s="115"/>
      <c r="TMY6" s="115"/>
      <c r="TMZ6" s="115"/>
      <c r="TNA6" s="115"/>
      <c r="TNB6" s="115"/>
      <c r="TNC6" s="115"/>
      <c r="TND6" s="115"/>
      <c r="TNE6" s="115"/>
      <c r="TNF6" s="115"/>
      <c r="TNG6" s="115"/>
      <c r="TNH6" s="115"/>
      <c r="TNI6" s="115"/>
      <c r="TNJ6" s="115"/>
      <c r="TNK6" s="115"/>
      <c r="TNL6" s="115"/>
      <c r="TNM6" s="115"/>
      <c r="TNN6" s="115"/>
      <c r="TNO6" s="115"/>
      <c r="TNP6" s="115"/>
      <c r="TNQ6" s="115"/>
      <c r="TNR6" s="115"/>
      <c r="TNS6" s="115"/>
      <c r="TNT6" s="115"/>
      <c r="TNU6" s="115"/>
      <c r="TNV6" s="115"/>
      <c r="TNW6" s="115"/>
      <c r="TNX6" s="115"/>
      <c r="TNY6" s="115"/>
      <c r="TNZ6" s="115"/>
      <c r="TOA6" s="115"/>
      <c r="TOB6" s="115"/>
      <c r="TOC6" s="115"/>
      <c r="TOD6" s="115"/>
      <c r="TOE6" s="115"/>
      <c r="TOF6" s="115"/>
      <c r="TOG6" s="115"/>
      <c r="TOH6" s="115"/>
      <c r="TOI6" s="115"/>
      <c r="TOJ6" s="115"/>
      <c r="TOK6" s="115"/>
      <c r="TOL6" s="115"/>
      <c r="TOM6" s="115"/>
      <c r="TON6" s="115"/>
      <c r="TOO6" s="115"/>
      <c r="TOP6" s="115"/>
      <c r="TOQ6" s="115"/>
      <c r="TOR6" s="115"/>
      <c r="TOS6" s="115"/>
      <c r="TOT6" s="115"/>
      <c r="TOU6" s="115"/>
      <c r="TOV6" s="115"/>
      <c r="TOW6" s="115"/>
      <c r="TOX6" s="115"/>
      <c r="TOY6" s="115"/>
      <c r="TOZ6" s="115"/>
      <c r="TPA6" s="115"/>
      <c r="TPB6" s="115"/>
      <c r="TPC6" s="115"/>
      <c r="TPD6" s="115"/>
      <c r="TPE6" s="115"/>
      <c r="TPF6" s="115"/>
      <c r="TPG6" s="115"/>
      <c r="TPH6" s="115"/>
      <c r="TPI6" s="115"/>
      <c r="TPJ6" s="115"/>
      <c r="TPK6" s="115"/>
      <c r="TPL6" s="115"/>
      <c r="TPM6" s="115"/>
      <c r="TPN6" s="115"/>
      <c r="TPO6" s="115"/>
      <c r="TPP6" s="115"/>
      <c r="TPQ6" s="115"/>
      <c r="TPR6" s="115"/>
      <c r="TPS6" s="115"/>
      <c r="TPT6" s="115"/>
      <c r="TPU6" s="115"/>
      <c r="TPV6" s="115"/>
      <c r="TPW6" s="115"/>
      <c r="TPX6" s="115"/>
      <c r="TPY6" s="115"/>
      <c r="TPZ6" s="115"/>
      <c r="TQA6" s="115"/>
      <c r="TQB6" s="115"/>
      <c r="TQC6" s="115"/>
      <c r="TQD6" s="115"/>
      <c r="TQE6" s="115"/>
      <c r="TQF6" s="115"/>
      <c r="TQG6" s="115"/>
      <c r="TQH6" s="115"/>
      <c r="TQI6" s="115"/>
      <c r="TQJ6" s="115"/>
      <c r="TQK6" s="115"/>
      <c r="TQL6" s="115"/>
      <c r="TQM6" s="115"/>
      <c r="TQN6" s="115"/>
      <c r="TQO6" s="115"/>
      <c r="TQP6" s="115"/>
      <c r="TQQ6" s="115"/>
      <c r="TQR6" s="115"/>
      <c r="TQS6" s="115"/>
      <c r="TQT6" s="115"/>
      <c r="TQU6" s="115"/>
      <c r="TQV6" s="115"/>
      <c r="TQW6" s="115"/>
      <c r="TQX6" s="115"/>
      <c r="TQY6" s="115"/>
      <c r="TQZ6" s="115"/>
      <c r="TRA6" s="115"/>
      <c r="TRB6" s="115"/>
      <c r="TRC6" s="115"/>
      <c r="TRD6" s="115"/>
      <c r="TRE6" s="115"/>
      <c r="TRF6" s="115"/>
      <c r="TRG6" s="115"/>
      <c r="TRH6" s="115"/>
      <c r="TRI6" s="115"/>
      <c r="TRJ6" s="115"/>
      <c r="TRK6" s="115"/>
      <c r="TRL6" s="115"/>
      <c r="TRM6" s="115"/>
      <c r="TRN6" s="115"/>
      <c r="TRO6" s="115"/>
      <c r="TRP6" s="115"/>
      <c r="TRQ6" s="115"/>
      <c r="TRR6" s="115"/>
      <c r="TRS6" s="115"/>
      <c r="TRT6" s="115"/>
      <c r="TRU6" s="115"/>
      <c r="TRV6" s="115"/>
      <c r="TRW6" s="115"/>
      <c r="TRX6" s="115"/>
      <c r="TRY6" s="115"/>
      <c r="TRZ6" s="115"/>
      <c r="TSA6" s="115"/>
      <c r="TSB6" s="115"/>
      <c r="TSC6" s="115"/>
      <c r="TSD6" s="115"/>
      <c r="TSE6" s="115"/>
      <c r="TSF6" s="115"/>
      <c r="TSG6" s="115"/>
      <c r="TSH6" s="115"/>
      <c r="TSI6" s="115"/>
      <c r="TSJ6" s="115"/>
      <c r="TSK6" s="115"/>
      <c r="TSL6" s="115"/>
      <c r="TSM6" s="115"/>
      <c r="TSN6" s="115"/>
      <c r="TSO6" s="115"/>
      <c r="TSP6" s="115"/>
      <c r="TSQ6" s="115"/>
      <c r="TSR6" s="115"/>
      <c r="TSS6" s="115"/>
      <c r="TST6" s="115"/>
      <c r="TSU6" s="115"/>
      <c r="TSV6" s="115"/>
      <c r="TSW6" s="115"/>
      <c r="TSX6" s="115"/>
      <c r="TSY6" s="115"/>
      <c r="TSZ6" s="115"/>
      <c r="TTA6" s="115"/>
      <c r="TTB6" s="115"/>
      <c r="TTC6" s="115"/>
      <c r="TTD6" s="115"/>
      <c r="TTE6" s="115"/>
      <c r="TTF6" s="115"/>
      <c r="TTG6" s="115"/>
      <c r="TTH6" s="115"/>
      <c r="TTI6" s="115"/>
      <c r="TTJ6" s="115"/>
      <c r="TTK6" s="115"/>
      <c r="TTL6" s="115"/>
      <c r="TTM6" s="115"/>
      <c r="TTN6" s="115"/>
      <c r="TTO6" s="115"/>
      <c r="TTP6" s="115"/>
      <c r="TTQ6" s="115"/>
      <c r="TTR6" s="115"/>
      <c r="TTS6" s="115"/>
      <c r="TTT6" s="115"/>
      <c r="TTU6" s="115"/>
      <c r="TTV6" s="115"/>
      <c r="TTW6" s="115"/>
      <c r="TTX6" s="115"/>
      <c r="TTY6" s="115"/>
      <c r="TTZ6" s="115"/>
      <c r="TUA6" s="115"/>
      <c r="TUB6" s="115"/>
      <c r="TUC6" s="115"/>
      <c r="TUD6" s="115"/>
      <c r="TUE6" s="115"/>
      <c r="TUF6" s="115"/>
      <c r="TUG6" s="115"/>
      <c r="TUH6" s="115"/>
      <c r="TUI6" s="115"/>
      <c r="TUJ6" s="115"/>
      <c r="TUK6" s="115"/>
      <c r="TUL6" s="115"/>
      <c r="TUM6" s="115"/>
      <c r="TUN6" s="115"/>
      <c r="TUO6" s="115"/>
      <c r="TUP6" s="115"/>
      <c r="TUQ6" s="115"/>
      <c r="TUR6" s="115"/>
      <c r="TUS6" s="115"/>
      <c r="TUT6" s="115"/>
      <c r="TUU6" s="115"/>
      <c r="TUV6" s="115"/>
      <c r="TUW6" s="115"/>
      <c r="TUX6" s="115"/>
      <c r="TUY6" s="115"/>
      <c r="TUZ6" s="115"/>
      <c r="TVA6" s="115"/>
      <c r="TVB6" s="115"/>
      <c r="TVC6" s="115"/>
      <c r="TVD6" s="115"/>
      <c r="TVE6" s="115"/>
      <c r="TVF6" s="115"/>
      <c r="TVG6" s="115"/>
      <c r="TVH6" s="115"/>
      <c r="TVI6" s="115"/>
      <c r="TVJ6" s="115"/>
      <c r="TVK6" s="115"/>
      <c r="TVL6" s="115"/>
      <c r="TVM6" s="115"/>
      <c r="TVN6" s="115"/>
      <c r="TVO6" s="115"/>
      <c r="TVP6" s="115"/>
      <c r="TVQ6" s="115"/>
      <c r="TVR6" s="115"/>
      <c r="TVS6" s="115"/>
      <c r="TVT6" s="115"/>
      <c r="TVU6" s="115"/>
      <c r="TVV6" s="115"/>
      <c r="TVW6" s="115"/>
      <c r="TVX6" s="115"/>
      <c r="TVY6" s="115"/>
      <c r="TVZ6" s="115"/>
      <c r="TWA6" s="115"/>
      <c r="TWB6" s="115"/>
      <c r="TWC6" s="115"/>
      <c r="TWD6" s="115"/>
      <c r="TWE6" s="115"/>
      <c r="TWF6" s="115"/>
      <c r="TWG6" s="115"/>
      <c r="TWH6" s="115"/>
      <c r="TWI6" s="115"/>
      <c r="TWJ6" s="115"/>
      <c r="TWK6" s="115"/>
      <c r="TWL6" s="115"/>
      <c r="TWM6" s="115"/>
      <c r="TWN6" s="115"/>
      <c r="TWO6" s="115"/>
      <c r="TWP6" s="115"/>
      <c r="TWQ6" s="115"/>
      <c r="TWR6" s="115"/>
      <c r="TWS6" s="115"/>
      <c r="TWT6" s="115"/>
      <c r="TWU6" s="115"/>
      <c r="TWV6" s="115"/>
      <c r="TWW6" s="115"/>
      <c r="TWX6" s="115"/>
      <c r="TWY6" s="115"/>
      <c r="TWZ6" s="115"/>
      <c r="TXA6" s="115"/>
      <c r="TXB6" s="115"/>
      <c r="TXC6" s="115"/>
      <c r="TXD6" s="115"/>
      <c r="TXE6" s="115"/>
      <c r="TXF6" s="115"/>
      <c r="TXG6" s="115"/>
      <c r="TXH6" s="115"/>
      <c r="TXI6" s="115"/>
      <c r="TXJ6" s="115"/>
      <c r="TXK6" s="115"/>
      <c r="TXL6" s="115"/>
      <c r="TXM6" s="115"/>
      <c r="TXN6" s="115"/>
      <c r="TXO6" s="115"/>
      <c r="TXP6" s="115"/>
      <c r="TXQ6" s="115"/>
      <c r="TXR6" s="115"/>
      <c r="TXS6" s="115"/>
      <c r="TXT6" s="115"/>
      <c r="TXU6" s="115"/>
      <c r="TXV6" s="115"/>
      <c r="TXW6" s="115"/>
      <c r="TXX6" s="115"/>
      <c r="TXY6" s="115"/>
      <c r="TXZ6" s="115"/>
      <c r="TYA6" s="115"/>
      <c r="TYB6" s="115"/>
      <c r="TYC6" s="115"/>
      <c r="TYD6" s="115"/>
      <c r="TYE6" s="115"/>
      <c r="TYF6" s="115"/>
      <c r="TYG6" s="115"/>
      <c r="TYH6" s="115"/>
      <c r="TYI6" s="115"/>
      <c r="TYJ6" s="115"/>
      <c r="TYK6" s="115"/>
      <c r="TYL6" s="115"/>
      <c r="TYM6" s="115"/>
      <c r="TYN6" s="115"/>
      <c r="TYO6" s="115"/>
      <c r="TYP6" s="115"/>
      <c r="TYQ6" s="115"/>
      <c r="TYR6" s="115"/>
      <c r="TYS6" s="115"/>
      <c r="TYT6" s="115"/>
      <c r="TYU6" s="115"/>
      <c r="TYV6" s="115"/>
      <c r="TYW6" s="115"/>
      <c r="TYX6" s="115"/>
      <c r="TYY6" s="115"/>
      <c r="TYZ6" s="115"/>
      <c r="TZA6" s="115"/>
      <c r="TZB6" s="115"/>
      <c r="TZC6" s="115"/>
      <c r="TZD6" s="115"/>
      <c r="TZE6" s="115"/>
      <c r="TZF6" s="115"/>
      <c r="TZG6" s="115"/>
      <c r="TZH6" s="115"/>
      <c r="TZI6" s="115"/>
      <c r="TZJ6" s="115"/>
      <c r="TZK6" s="115"/>
      <c r="TZL6" s="115"/>
      <c r="TZM6" s="115"/>
      <c r="TZN6" s="115"/>
      <c r="TZO6" s="115"/>
      <c r="TZP6" s="115"/>
      <c r="TZQ6" s="115"/>
      <c r="TZR6" s="115"/>
      <c r="TZS6" s="115"/>
      <c r="TZT6" s="115"/>
      <c r="TZU6" s="115"/>
      <c r="TZV6" s="115"/>
      <c r="TZW6" s="115"/>
      <c r="TZX6" s="115"/>
      <c r="TZY6" s="115"/>
      <c r="TZZ6" s="115"/>
      <c r="UAA6" s="115"/>
      <c r="UAB6" s="115"/>
      <c r="UAC6" s="115"/>
      <c r="UAD6" s="115"/>
      <c r="UAE6" s="115"/>
      <c r="UAF6" s="115"/>
      <c r="UAG6" s="115"/>
      <c r="UAH6" s="115"/>
      <c r="UAI6" s="115"/>
      <c r="UAJ6" s="115"/>
      <c r="UAK6" s="115"/>
      <c r="UAL6" s="115"/>
      <c r="UAM6" s="115"/>
      <c r="UAN6" s="115"/>
      <c r="UAO6" s="115"/>
      <c r="UAP6" s="115"/>
      <c r="UAQ6" s="115"/>
      <c r="UAR6" s="115"/>
      <c r="UAS6" s="115"/>
      <c r="UAT6" s="115"/>
      <c r="UAU6" s="115"/>
      <c r="UAV6" s="115"/>
      <c r="UAW6" s="115"/>
      <c r="UAX6" s="115"/>
      <c r="UAY6" s="115"/>
      <c r="UAZ6" s="115"/>
      <c r="UBA6" s="115"/>
      <c r="UBB6" s="115"/>
      <c r="UBC6" s="115"/>
      <c r="UBD6" s="115"/>
      <c r="UBE6" s="115"/>
      <c r="UBF6" s="115"/>
      <c r="UBG6" s="115"/>
      <c r="UBH6" s="115"/>
      <c r="UBI6" s="115"/>
      <c r="UBJ6" s="115"/>
      <c r="UBK6" s="115"/>
      <c r="UBL6" s="115"/>
      <c r="UBM6" s="115"/>
      <c r="UBN6" s="115"/>
      <c r="UBO6" s="115"/>
      <c r="UBP6" s="115"/>
      <c r="UBQ6" s="115"/>
      <c r="UBR6" s="115"/>
      <c r="UBS6" s="115"/>
      <c r="UBT6" s="115"/>
      <c r="UBU6" s="115"/>
      <c r="UBV6" s="115"/>
      <c r="UBW6" s="115"/>
      <c r="UBX6" s="115"/>
      <c r="UBY6" s="115"/>
      <c r="UBZ6" s="115"/>
      <c r="UCA6" s="115"/>
      <c r="UCB6" s="115"/>
      <c r="UCC6" s="115"/>
      <c r="UCD6" s="115"/>
      <c r="UCE6" s="115"/>
      <c r="UCF6" s="115"/>
      <c r="UCG6" s="115"/>
      <c r="UCH6" s="115"/>
      <c r="UCI6" s="115"/>
      <c r="UCJ6" s="115"/>
      <c r="UCK6" s="115"/>
      <c r="UCL6" s="115"/>
      <c r="UCM6" s="115"/>
      <c r="UCN6" s="115"/>
      <c r="UCO6" s="115"/>
      <c r="UCP6" s="115"/>
      <c r="UCQ6" s="115"/>
      <c r="UCR6" s="115"/>
      <c r="UCS6" s="115"/>
      <c r="UCT6" s="115"/>
      <c r="UCU6" s="115"/>
      <c r="UCV6" s="115"/>
      <c r="UCW6" s="115"/>
      <c r="UCX6" s="115"/>
      <c r="UCY6" s="115"/>
      <c r="UCZ6" s="115"/>
      <c r="UDA6" s="115"/>
      <c r="UDB6" s="115"/>
      <c r="UDC6" s="115"/>
      <c r="UDD6" s="115"/>
      <c r="UDE6" s="115"/>
      <c r="UDF6" s="115"/>
      <c r="UDG6" s="115"/>
      <c r="UDH6" s="115"/>
      <c r="UDI6" s="115"/>
      <c r="UDJ6" s="115"/>
      <c r="UDK6" s="115"/>
      <c r="UDL6" s="115"/>
      <c r="UDM6" s="115"/>
      <c r="UDN6" s="115"/>
      <c r="UDO6" s="115"/>
      <c r="UDP6" s="115"/>
      <c r="UDQ6" s="115"/>
      <c r="UDR6" s="115"/>
      <c r="UDS6" s="115"/>
      <c r="UDT6" s="115"/>
      <c r="UDU6" s="115"/>
      <c r="UDV6" s="115"/>
      <c r="UDW6" s="115"/>
      <c r="UDX6" s="115"/>
      <c r="UDY6" s="115"/>
      <c r="UDZ6" s="115"/>
      <c r="UEA6" s="115"/>
      <c r="UEB6" s="115"/>
      <c r="UEC6" s="115"/>
      <c r="UED6" s="115"/>
      <c r="UEE6" s="115"/>
      <c r="UEF6" s="115"/>
      <c r="UEG6" s="115"/>
      <c r="UEH6" s="115"/>
      <c r="UEI6" s="115"/>
      <c r="UEJ6" s="115"/>
      <c r="UEK6" s="115"/>
      <c r="UEL6" s="115"/>
      <c r="UEM6" s="115"/>
      <c r="UEN6" s="115"/>
      <c r="UEO6" s="115"/>
      <c r="UEP6" s="115"/>
      <c r="UEQ6" s="115"/>
      <c r="UER6" s="115"/>
      <c r="UES6" s="115"/>
      <c r="UET6" s="115"/>
      <c r="UEU6" s="115"/>
      <c r="UEV6" s="115"/>
      <c r="UEW6" s="115"/>
      <c r="UEX6" s="115"/>
      <c r="UEY6" s="115"/>
      <c r="UEZ6" s="115"/>
      <c r="UFA6" s="115"/>
      <c r="UFB6" s="115"/>
      <c r="UFC6" s="115"/>
      <c r="UFD6" s="115"/>
      <c r="UFE6" s="115"/>
      <c r="UFF6" s="115"/>
      <c r="UFG6" s="115"/>
      <c r="UFH6" s="115"/>
      <c r="UFI6" s="115"/>
      <c r="UFJ6" s="115"/>
      <c r="UFK6" s="115"/>
      <c r="UFL6" s="115"/>
      <c r="UFM6" s="115"/>
      <c r="UFN6" s="115"/>
      <c r="UFO6" s="115"/>
      <c r="UFP6" s="115"/>
      <c r="UFQ6" s="115"/>
      <c r="UFR6" s="115"/>
      <c r="UFS6" s="115"/>
      <c r="UFT6" s="115"/>
      <c r="UFU6" s="115"/>
      <c r="UFV6" s="115"/>
      <c r="UFW6" s="115"/>
      <c r="UFX6" s="115"/>
      <c r="UFY6" s="115"/>
      <c r="UFZ6" s="115"/>
      <c r="UGA6" s="115"/>
      <c r="UGB6" s="115"/>
      <c r="UGC6" s="115"/>
      <c r="UGD6" s="115"/>
      <c r="UGE6" s="115"/>
      <c r="UGF6" s="115"/>
      <c r="UGG6" s="115"/>
      <c r="UGH6" s="115"/>
      <c r="UGI6" s="115"/>
      <c r="UGJ6" s="115"/>
      <c r="UGK6" s="115"/>
      <c r="UGL6" s="115"/>
      <c r="UGM6" s="115"/>
      <c r="UGN6" s="115"/>
      <c r="UGO6" s="115"/>
      <c r="UGP6" s="115"/>
      <c r="UGQ6" s="115"/>
      <c r="UGR6" s="115"/>
      <c r="UGS6" s="115"/>
      <c r="UGT6" s="115"/>
      <c r="UGU6" s="115"/>
      <c r="UGV6" s="115"/>
      <c r="UGW6" s="115"/>
      <c r="UGX6" s="115"/>
      <c r="UGY6" s="115"/>
      <c r="UGZ6" s="115"/>
      <c r="UHA6" s="115"/>
      <c r="UHB6" s="115"/>
      <c r="UHC6" s="115"/>
      <c r="UHD6" s="115"/>
      <c r="UHE6" s="115"/>
      <c r="UHF6" s="115"/>
      <c r="UHG6" s="115"/>
      <c r="UHH6" s="115"/>
      <c r="UHI6" s="115"/>
      <c r="UHJ6" s="115"/>
      <c r="UHK6" s="115"/>
      <c r="UHL6" s="115"/>
      <c r="UHM6" s="115"/>
      <c r="UHN6" s="115"/>
      <c r="UHO6" s="115"/>
      <c r="UHP6" s="115"/>
      <c r="UHQ6" s="115"/>
      <c r="UHR6" s="115"/>
      <c r="UHS6" s="115"/>
      <c r="UHT6" s="115"/>
      <c r="UHU6" s="115"/>
      <c r="UHV6" s="115"/>
      <c r="UHW6" s="115"/>
      <c r="UHX6" s="115"/>
      <c r="UHY6" s="115"/>
      <c r="UHZ6" s="115"/>
      <c r="UIA6" s="115"/>
      <c r="UIB6" s="115"/>
      <c r="UIC6" s="115"/>
      <c r="UID6" s="115"/>
      <c r="UIE6" s="115"/>
      <c r="UIF6" s="115"/>
      <c r="UIG6" s="115"/>
      <c r="UIH6" s="115"/>
      <c r="UII6" s="115"/>
      <c r="UIJ6" s="115"/>
      <c r="UIK6" s="115"/>
      <c r="UIL6" s="115"/>
      <c r="UIM6" s="115"/>
      <c r="UIN6" s="115"/>
      <c r="UIO6" s="115"/>
      <c r="UIP6" s="115"/>
      <c r="UIQ6" s="115"/>
      <c r="UIR6" s="115"/>
      <c r="UIS6" s="115"/>
      <c r="UIT6" s="115"/>
      <c r="UIU6" s="115"/>
      <c r="UIV6" s="115"/>
      <c r="UIW6" s="115"/>
      <c r="UIX6" s="115"/>
      <c r="UIY6" s="115"/>
      <c r="UIZ6" s="115"/>
      <c r="UJA6" s="115"/>
      <c r="UJB6" s="115"/>
      <c r="UJC6" s="115"/>
      <c r="UJD6" s="115"/>
      <c r="UJE6" s="115"/>
      <c r="UJF6" s="115"/>
      <c r="UJG6" s="115"/>
      <c r="UJH6" s="115"/>
      <c r="UJI6" s="115"/>
      <c r="UJJ6" s="115"/>
      <c r="UJK6" s="115"/>
      <c r="UJL6" s="115"/>
      <c r="UJM6" s="115"/>
      <c r="UJN6" s="115"/>
      <c r="UJO6" s="115"/>
      <c r="UJP6" s="115"/>
      <c r="UJQ6" s="115"/>
      <c r="UJR6" s="115"/>
      <c r="UJS6" s="115"/>
      <c r="UJT6" s="115"/>
      <c r="UJU6" s="115"/>
      <c r="UJV6" s="115"/>
      <c r="UJW6" s="115"/>
      <c r="UJX6" s="115"/>
      <c r="UJY6" s="115"/>
      <c r="UJZ6" s="115"/>
      <c r="UKA6" s="115"/>
      <c r="UKB6" s="115"/>
      <c r="UKC6" s="115"/>
      <c r="UKD6" s="115"/>
      <c r="UKE6" s="115"/>
      <c r="UKF6" s="115"/>
      <c r="UKG6" s="115"/>
      <c r="UKH6" s="115"/>
      <c r="UKI6" s="115"/>
      <c r="UKJ6" s="115"/>
      <c r="UKK6" s="115"/>
      <c r="UKL6" s="115"/>
      <c r="UKM6" s="115"/>
      <c r="UKN6" s="115"/>
      <c r="UKO6" s="115"/>
      <c r="UKP6" s="115"/>
      <c r="UKQ6" s="115"/>
      <c r="UKR6" s="115"/>
      <c r="UKS6" s="115"/>
      <c r="UKT6" s="115"/>
      <c r="UKU6" s="115"/>
      <c r="UKV6" s="115"/>
      <c r="UKW6" s="115"/>
      <c r="UKX6" s="115"/>
      <c r="UKY6" s="115"/>
      <c r="UKZ6" s="115"/>
      <c r="ULA6" s="115"/>
      <c r="ULB6" s="115"/>
      <c r="ULC6" s="115"/>
      <c r="ULD6" s="115"/>
      <c r="ULE6" s="115"/>
      <c r="ULF6" s="115"/>
      <c r="ULG6" s="115"/>
      <c r="ULH6" s="115"/>
      <c r="ULI6" s="115"/>
      <c r="ULJ6" s="115"/>
      <c r="ULK6" s="115"/>
      <c r="ULL6" s="115"/>
      <c r="ULM6" s="115"/>
      <c r="ULN6" s="115"/>
      <c r="ULO6" s="115"/>
      <c r="ULP6" s="115"/>
      <c r="ULQ6" s="115"/>
      <c r="ULR6" s="115"/>
      <c r="ULS6" s="115"/>
      <c r="ULT6" s="115"/>
      <c r="ULU6" s="115"/>
      <c r="ULV6" s="115"/>
      <c r="ULW6" s="115"/>
      <c r="ULX6" s="115"/>
      <c r="ULY6" s="115"/>
      <c r="ULZ6" s="115"/>
      <c r="UMA6" s="115"/>
      <c r="UMB6" s="115"/>
      <c r="UMC6" s="115"/>
      <c r="UMD6" s="115"/>
      <c r="UME6" s="115"/>
      <c r="UMF6" s="115"/>
      <c r="UMG6" s="115"/>
      <c r="UMH6" s="115"/>
      <c r="UMI6" s="115"/>
      <c r="UMJ6" s="115"/>
      <c r="UMK6" s="115"/>
      <c r="UML6" s="115"/>
      <c r="UMM6" s="115"/>
      <c r="UMN6" s="115"/>
      <c r="UMO6" s="115"/>
      <c r="UMP6" s="115"/>
      <c r="UMQ6" s="115"/>
      <c r="UMR6" s="115"/>
      <c r="UMS6" s="115"/>
      <c r="UMT6" s="115"/>
      <c r="UMU6" s="115"/>
      <c r="UMV6" s="115"/>
      <c r="UMW6" s="115"/>
      <c r="UMX6" s="115"/>
      <c r="UMY6" s="115"/>
      <c r="UMZ6" s="115"/>
      <c r="UNA6" s="115"/>
      <c r="UNB6" s="115"/>
      <c r="UNC6" s="115"/>
      <c r="UND6" s="115"/>
      <c r="UNE6" s="115"/>
      <c r="UNF6" s="115"/>
      <c r="UNG6" s="115"/>
      <c r="UNH6" s="115"/>
      <c r="UNI6" s="115"/>
      <c r="UNJ6" s="115"/>
      <c r="UNK6" s="115"/>
      <c r="UNL6" s="115"/>
      <c r="UNM6" s="115"/>
      <c r="UNN6" s="115"/>
      <c r="UNO6" s="115"/>
      <c r="UNP6" s="115"/>
      <c r="UNQ6" s="115"/>
      <c r="UNR6" s="115"/>
      <c r="UNS6" s="115"/>
      <c r="UNT6" s="115"/>
      <c r="UNU6" s="115"/>
      <c r="UNV6" s="115"/>
      <c r="UNW6" s="115"/>
      <c r="UNX6" s="115"/>
      <c r="UNY6" s="115"/>
      <c r="UNZ6" s="115"/>
      <c r="UOA6" s="115"/>
      <c r="UOB6" s="115"/>
      <c r="UOC6" s="115"/>
      <c r="UOD6" s="115"/>
      <c r="UOE6" s="115"/>
      <c r="UOF6" s="115"/>
      <c r="UOG6" s="115"/>
      <c r="UOH6" s="115"/>
      <c r="UOI6" s="115"/>
      <c r="UOJ6" s="115"/>
      <c r="UOK6" s="115"/>
      <c r="UOL6" s="115"/>
      <c r="UOM6" s="115"/>
      <c r="UON6" s="115"/>
      <c r="UOO6" s="115"/>
      <c r="UOP6" s="115"/>
      <c r="UOQ6" s="115"/>
      <c r="UOR6" s="115"/>
      <c r="UOS6" s="115"/>
      <c r="UOT6" s="115"/>
      <c r="UOU6" s="115"/>
      <c r="UOV6" s="115"/>
      <c r="UOW6" s="115"/>
      <c r="UOX6" s="115"/>
      <c r="UOY6" s="115"/>
      <c r="UOZ6" s="115"/>
      <c r="UPA6" s="115"/>
      <c r="UPB6" s="115"/>
      <c r="UPC6" s="115"/>
      <c r="UPD6" s="115"/>
      <c r="UPE6" s="115"/>
      <c r="UPF6" s="115"/>
      <c r="UPG6" s="115"/>
      <c r="UPH6" s="115"/>
      <c r="UPI6" s="115"/>
      <c r="UPJ6" s="115"/>
      <c r="UPK6" s="115"/>
      <c r="UPL6" s="115"/>
      <c r="UPM6" s="115"/>
      <c r="UPN6" s="115"/>
      <c r="UPO6" s="115"/>
      <c r="UPP6" s="115"/>
      <c r="UPQ6" s="115"/>
      <c r="UPR6" s="115"/>
      <c r="UPS6" s="115"/>
      <c r="UPT6" s="115"/>
      <c r="UPU6" s="115"/>
      <c r="UPV6" s="115"/>
      <c r="UPW6" s="115"/>
      <c r="UPX6" s="115"/>
      <c r="UPY6" s="115"/>
      <c r="UPZ6" s="115"/>
      <c r="UQA6" s="115"/>
      <c r="UQB6" s="115"/>
      <c r="UQC6" s="115"/>
      <c r="UQD6" s="115"/>
      <c r="UQE6" s="115"/>
      <c r="UQF6" s="115"/>
      <c r="UQG6" s="115"/>
      <c r="UQH6" s="115"/>
      <c r="UQI6" s="115"/>
      <c r="UQJ6" s="115"/>
      <c r="UQK6" s="115"/>
      <c r="UQL6" s="115"/>
      <c r="UQM6" s="115"/>
      <c r="UQN6" s="115"/>
      <c r="UQO6" s="115"/>
      <c r="UQP6" s="115"/>
      <c r="UQQ6" s="115"/>
      <c r="UQR6" s="115"/>
      <c r="UQS6" s="115"/>
      <c r="UQT6" s="115"/>
      <c r="UQU6" s="115"/>
      <c r="UQV6" s="115"/>
      <c r="UQW6" s="115"/>
      <c r="UQX6" s="115"/>
      <c r="UQY6" s="115"/>
      <c r="UQZ6" s="115"/>
      <c r="URA6" s="115"/>
      <c r="URB6" s="115"/>
      <c r="URC6" s="115"/>
      <c r="URD6" s="115"/>
      <c r="URE6" s="115"/>
      <c r="URF6" s="115"/>
      <c r="URG6" s="115"/>
      <c r="URH6" s="115"/>
      <c r="URI6" s="115"/>
      <c r="URJ6" s="115"/>
      <c r="URK6" s="115"/>
      <c r="URL6" s="115"/>
      <c r="URM6" s="115"/>
      <c r="URN6" s="115"/>
      <c r="URO6" s="115"/>
      <c r="URP6" s="115"/>
      <c r="URQ6" s="115"/>
      <c r="URR6" s="115"/>
      <c r="URS6" s="115"/>
      <c r="URT6" s="115"/>
      <c r="URU6" s="115"/>
      <c r="URV6" s="115"/>
      <c r="URW6" s="115"/>
      <c r="URX6" s="115"/>
      <c r="URY6" s="115"/>
      <c r="URZ6" s="115"/>
      <c r="USA6" s="115"/>
      <c r="USB6" s="115"/>
      <c r="USC6" s="115"/>
      <c r="USD6" s="115"/>
      <c r="USE6" s="115"/>
      <c r="USF6" s="115"/>
      <c r="USG6" s="115"/>
      <c r="USH6" s="115"/>
      <c r="USI6" s="115"/>
      <c r="USJ6" s="115"/>
      <c r="USK6" s="115"/>
      <c r="USL6" s="115"/>
      <c r="USM6" s="115"/>
      <c r="USN6" s="115"/>
      <c r="USO6" s="115"/>
      <c r="USP6" s="115"/>
      <c r="USQ6" s="115"/>
      <c r="USR6" s="115"/>
      <c r="USS6" s="115"/>
      <c r="UST6" s="115"/>
      <c r="USU6" s="115"/>
      <c r="USV6" s="115"/>
      <c r="USW6" s="115"/>
      <c r="USX6" s="115"/>
      <c r="USY6" s="115"/>
      <c r="USZ6" s="115"/>
      <c r="UTA6" s="115"/>
      <c r="UTB6" s="115"/>
      <c r="UTC6" s="115"/>
      <c r="UTD6" s="115"/>
      <c r="UTE6" s="115"/>
      <c r="UTF6" s="115"/>
      <c r="UTG6" s="115"/>
      <c r="UTH6" s="115"/>
      <c r="UTI6" s="115"/>
      <c r="UTJ6" s="115"/>
      <c r="UTK6" s="115"/>
      <c r="UTL6" s="115"/>
      <c r="UTM6" s="115"/>
      <c r="UTN6" s="115"/>
      <c r="UTO6" s="115"/>
      <c r="UTP6" s="115"/>
      <c r="UTQ6" s="115"/>
      <c r="UTR6" s="115"/>
      <c r="UTS6" s="115"/>
      <c r="UTT6" s="115"/>
      <c r="UTU6" s="115"/>
      <c r="UTV6" s="115"/>
      <c r="UTW6" s="115"/>
      <c r="UTX6" s="115"/>
      <c r="UTY6" s="115"/>
      <c r="UTZ6" s="115"/>
      <c r="UUA6" s="115"/>
      <c r="UUB6" s="115"/>
      <c r="UUC6" s="115"/>
      <c r="UUD6" s="115"/>
      <c r="UUE6" s="115"/>
      <c r="UUF6" s="115"/>
      <c r="UUG6" s="115"/>
      <c r="UUH6" s="115"/>
      <c r="UUI6" s="115"/>
      <c r="UUJ6" s="115"/>
      <c r="UUK6" s="115"/>
      <c r="UUL6" s="115"/>
      <c r="UUM6" s="115"/>
      <c r="UUN6" s="115"/>
      <c r="UUO6" s="115"/>
      <c r="UUP6" s="115"/>
      <c r="UUQ6" s="115"/>
      <c r="UUR6" s="115"/>
      <c r="UUS6" s="115"/>
      <c r="UUT6" s="115"/>
      <c r="UUU6" s="115"/>
      <c r="UUV6" s="115"/>
      <c r="UUW6" s="115"/>
      <c r="UUX6" s="115"/>
      <c r="UUY6" s="115"/>
      <c r="UUZ6" s="115"/>
      <c r="UVA6" s="115"/>
      <c r="UVB6" s="115"/>
      <c r="UVC6" s="115"/>
      <c r="UVD6" s="115"/>
      <c r="UVE6" s="115"/>
      <c r="UVF6" s="115"/>
      <c r="UVG6" s="115"/>
      <c r="UVH6" s="115"/>
      <c r="UVI6" s="115"/>
      <c r="UVJ6" s="115"/>
      <c r="UVK6" s="115"/>
      <c r="UVL6" s="115"/>
      <c r="UVM6" s="115"/>
      <c r="UVN6" s="115"/>
      <c r="UVO6" s="115"/>
      <c r="UVP6" s="115"/>
      <c r="UVQ6" s="115"/>
      <c r="UVR6" s="115"/>
      <c r="UVS6" s="115"/>
      <c r="UVT6" s="115"/>
      <c r="UVU6" s="115"/>
      <c r="UVV6" s="115"/>
      <c r="UVW6" s="115"/>
      <c r="UVX6" s="115"/>
      <c r="UVY6" s="115"/>
      <c r="UVZ6" s="115"/>
      <c r="UWA6" s="115"/>
      <c r="UWB6" s="115"/>
      <c r="UWC6" s="115"/>
      <c r="UWD6" s="115"/>
      <c r="UWE6" s="115"/>
      <c r="UWF6" s="115"/>
      <c r="UWG6" s="115"/>
      <c r="UWH6" s="115"/>
      <c r="UWI6" s="115"/>
      <c r="UWJ6" s="115"/>
      <c r="UWK6" s="115"/>
      <c r="UWL6" s="115"/>
      <c r="UWM6" s="115"/>
      <c r="UWN6" s="115"/>
      <c r="UWO6" s="115"/>
      <c r="UWP6" s="115"/>
      <c r="UWQ6" s="115"/>
      <c r="UWR6" s="115"/>
      <c r="UWS6" s="115"/>
      <c r="UWT6" s="115"/>
      <c r="UWU6" s="115"/>
      <c r="UWV6" s="115"/>
      <c r="UWW6" s="115"/>
      <c r="UWX6" s="115"/>
      <c r="UWY6" s="115"/>
      <c r="UWZ6" s="115"/>
      <c r="UXA6" s="115"/>
      <c r="UXB6" s="115"/>
      <c r="UXC6" s="115"/>
      <c r="UXD6" s="115"/>
      <c r="UXE6" s="115"/>
      <c r="UXF6" s="115"/>
      <c r="UXG6" s="115"/>
      <c r="UXH6" s="115"/>
      <c r="UXI6" s="115"/>
      <c r="UXJ6" s="115"/>
      <c r="UXK6" s="115"/>
      <c r="UXL6" s="115"/>
      <c r="UXM6" s="115"/>
      <c r="UXN6" s="115"/>
      <c r="UXO6" s="115"/>
      <c r="UXP6" s="115"/>
      <c r="UXQ6" s="115"/>
      <c r="UXR6" s="115"/>
      <c r="UXS6" s="115"/>
      <c r="UXT6" s="115"/>
      <c r="UXU6" s="115"/>
      <c r="UXV6" s="115"/>
      <c r="UXW6" s="115"/>
      <c r="UXX6" s="115"/>
      <c r="UXY6" s="115"/>
      <c r="UXZ6" s="115"/>
      <c r="UYA6" s="115"/>
      <c r="UYB6" s="115"/>
      <c r="UYC6" s="115"/>
      <c r="UYD6" s="115"/>
      <c r="UYE6" s="115"/>
      <c r="UYF6" s="115"/>
      <c r="UYG6" s="115"/>
      <c r="UYH6" s="115"/>
      <c r="UYI6" s="115"/>
      <c r="UYJ6" s="115"/>
      <c r="UYK6" s="115"/>
      <c r="UYL6" s="115"/>
      <c r="UYM6" s="115"/>
      <c r="UYN6" s="115"/>
      <c r="UYO6" s="115"/>
      <c r="UYP6" s="115"/>
      <c r="UYQ6" s="115"/>
      <c r="UYR6" s="115"/>
      <c r="UYS6" s="115"/>
      <c r="UYT6" s="115"/>
      <c r="UYU6" s="115"/>
      <c r="UYV6" s="115"/>
      <c r="UYW6" s="115"/>
      <c r="UYX6" s="115"/>
      <c r="UYY6" s="115"/>
      <c r="UYZ6" s="115"/>
      <c r="UZA6" s="115"/>
      <c r="UZB6" s="115"/>
      <c r="UZC6" s="115"/>
      <c r="UZD6" s="115"/>
      <c r="UZE6" s="115"/>
      <c r="UZF6" s="115"/>
      <c r="UZG6" s="115"/>
      <c r="UZH6" s="115"/>
      <c r="UZI6" s="115"/>
      <c r="UZJ6" s="115"/>
      <c r="UZK6" s="115"/>
      <c r="UZL6" s="115"/>
      <c r="UZM6" s="115"/>
      <c r="UZN6" s="115"/>
      <c r="UZO6" s="115"/>
      <c r="UZP6" s="115"/>
      <c r="UZQ6" s="115"/>
      <c r="UZR6" s="115"/>
      <c r="UZS6" s="115"/>
      <c r="UZT6" s="115"/>
      <c r="UZU6" s="115"/>
      <c r="UZV6" s="115"/>
      <c r="UZW6" s="115"/>
      <c r="UZX6" s="115"/>
      <c r="UZY6" s="115"/>
      <c r="UZZ6" s="115"/>
      <c r="VAA6" s="115"/>
      <c r="VAB6" s="115"/>
      <c r="VAC6" s="115"/>
      <c r="VAD6" s="115"/>
      <c r="VAE6" s="115"/>
      <c r="VAF6" s="115"/>
      <c r="VAG6" s="115"/>
      <c r="VAH6" s="115"/>
      <c r="VAI6" s="115"/>
      <c r="VAJ6" s="115"/>
      <c r="VAK6" s="115"/>
      <c r="VAL6" s="115"/>
      <c r="VAM6" s="115"/>
      <c r="VAN6" s="115"/>
      <c r="VAO6" s="115"/>
      <c r="VAP6" s="115"/>
      <c r="VAQ6" s="115"/>
      <c r="VAR6" s="115"/>
      <c r="VAS6" s="115"/>
      <c r="VAT6" s="115"/>
      <c r="VAU6" s="115"/>
      <c r="VAV6" s="115"/>
      <c r="VAW6" s="115"/>
      <c r="VAX6" s="115"/>
      <c r="VAY6" s="115"/>
      <c r="VAZ6" s="115"/>
      <c r="VBA6" s="115"/>
      <c r="VBB6" s="115"/>
      <c r="VBC6" s="115"/>
      <c r="VBD6" s="115"/>
      <c r="VBE6" s="115"/>
      <c r="VBF6" s="115"/>
      <c r="VBG6" s="115"/>
      <c r="VBH6" s="115"/>
      <c r="VBI6" s="115"/>
      <c r="VBJ6" s="115"/>
      <c r="VBK6" s="115"/>
      <c r="VBL6" s="115"/>
      <c r="VBM6" s="115"/>
      <c r="VBN6" s="115"/>
      <c r="VBO6" s="115"/>
      <c r="VBP6" s="115"/>
      <c r="VBQ6" s="115"/>
      <c r="VBR6" s="115"/>
      <c r="VBS6" s="115"/>
      <c r="VBT6" s="115"/>
      <c r="VBU6" s="115"/>
      <c r="VBV6" s="115"/>
      <c r="VBW6" s="115"/>
      <c r="VBX6" s="115"/>
      <c r="VBY6" s="115"/>
      <c r="VBZ6" s="115"/>
      <c r="VCA6" s="115"/>
      <c r="VCB6" s="115"/>
      <c r="VCC6" s="115"/>
      <c r="VCD6" s="115"/>
      <c r="VCE6" s="115"/>
      <c r="VCF6" s="115"/>
      <c r="VCG6" s="115"/>
      <c r="VCH6" s="115"/>
      <c r="VCI6" s="115"/>
      <c r="VCJ6" s="115"/>
      <c r="VCK6" s="115"/>
      <c r="VCL6" s="115"/>
      <c r="VCM6" s="115"/>
      <c r="VCN6" s="115"/>
      <c r="VCO6" s="115"/>
      <c r="VCP6" s="115"/>
      <c r="VCQ6" s="115"/>
      <c r="VCR6" s="115"/>
      <c r="VCS6" s="115"/>
      <c r="VCT6" s="115"/>
      <c r="VCU6" s="115"/>
      <c r="VCV6" s="115"/>
      <c r="VCW6" s="115"/>
      <c r="VCX6" s="115"/>
      <c r="VCY6" s="115"/>
      <c r="VCZ6" s="115"/>
      <c r="VDA6" s="115"/>
      <c r="VDB6" s="115"/>
      <c r="VDC6" s="115"/>
      <c r="VDD6" s="115"/>
      <c r="VDE6" s="115"/>
      <c r="VDF6" s="115"/>
      <c r="VDG6" s="115"/>
      <c r="VDH6" s="115"/>
      <c r="VDI6" s="115"/>
      <c r="VDJ6" s="115"/>
      <c r="VDK6" s="115"/>
      <c r="VDL6" s="115"/>
      <c r="VDM6" s="115"/>
      <c r="VDN6" s="115"/>
      <c r="VDO6" s="115"/>
      <c r="VDP6" s="115"/>
      <c r="VDQ6" s="115"/>
      <c r="VDR6" s="115"/>
      <c r="VDS6" s="115"/>
      <c r="VDT6" s="115"/>
      <c r="VDU6" s="115"/>
      <c r="VDV6" s="115"/>
      <c r="VDW6" s="115"/>
      <c r="VDX6" s="115"/>
      <c r="VDY6" s="115"/>
      <c r="VDZ6" s="115"/>
      <c r="VEA6" s="115"/>
      <c r="VEB6" s="115"/>
      <c r="VEC6" s="115"/>
      <c r="VED6" s="115"/>
      <c r="VEE6" s="115"/>
      <c r="VEF6" s="115"/>
      <c r="VEG6" s="115"/>
      <c r="VEH6" s="115"/>
      <c r="VEI6" s="115"/>
      <c r="VEJ6" s="115"/>
      <c r="VEK6" s="115"/>
      <c r="VEL6" s="115"/>
      <c r="VEM6" s="115"/>
      <c r="VEN6" s="115"/>
      <c r="VEO6" s="115"/>
      <c r="VEP6" s="115"/>
      <c r="VEQ6" s="115"/>
      <c r="VER6" s="115"/>
      <c r="VES6" s="115"/>
      <c r="VET6" s="115"/>
      <c r="VEU6" s="115"/>
      <c r="VEV6" s="115"/>
      <c r="VEW6" s="115"/>
      <c r="VEX6" s="115"/>
      <c r="VEY6" s="115"/>
      <c r="VEZ6" s="115"/>
      <c r="VFA6" s="115"/>
      <c r="VFB6" s="115"/>
      <c r="VFC6" s="115"/>
      <c r="VFD6" s="115"/>
      <c r="VFE6" s="115"/>
      <c r="VFF6" s="115"/>
      <c r="VFG6" s="115"/>
      <c r="VFH6" s="115"/>
      <c r="VFI6" s="115"/>
      <c r="VFJ6" s="115"/>
      <c r="VFK6" s="115"/>
      <c r="VFL6" s="115"/>
      <c r="VFM6" s="115"/>
      <c r="VFN6" s="115"/>
      <c r="VFO6" s="115"/>
      <c r="VFP6" s="115"/>
      <c r="VFQ6" s="115"/>
      <c r="VFR6" s="115"/>
      <c r="VFS6" s="115"/>
      <c r="VFT6" s="115"/>
      <c r="VFU6" s="115"/>
      <c r="VFV6" s="115"/>
      <c r="VFW6" s="115"/>
      <c r="VFX6" s="115"/>
      <c r="VFY6" s="115"/>
      <c r="VFZ6" s="115"/>
      <c r="VGA6" s="115"/>
      <c r="VGB6" s="115"/>
      <c r="VGC6" s="115"/>
      <c r="VGD6" s="115"/>
      <c r="VGE6" s="115"/>
      <c r="VGF6" s="115"/>
      <c r="VGG6" s="115"/>
      <c r="VGH6" s="115"/>
      <c r="VGI6" s="115"/>
      <c r="VGJ6" s="115"/>
      <c r="VGK6" s="115"/>
      <c r="VGL6" s="115"/>
      <c r="VGM6" s="115"/>
      <c r="VGN6" s="115"/>
      <c r="VGO6" s="115"/>
      <c r="VGP6" s="115"/>
      <c r="VGQ6" s="115"/>
      <c r="VGR6" s="115"/>
      <c r="VGS6" s="115"/>
      <c r="VGT6" s="115"/>
      <c r="VGU6" s="115"/>
      <c r="VGV6" s="115"/>
      <c r="VGW6" s="115"/>
      <c r="VGX6" s="115"/>
      <c r="VGY6" s="115"/>
      <c r="VGZ6" s="115"/>
      <c r="VHA6" s="115"/>
      <c r="VHB6" s="115"/>
      <c r="VHC6" s="115"/>
      <c r="VHD6" s="115"/>
      <c r="VHE6" s="115"/>
      <c r="VHF6" s="115"/>
      <c r="VHG6" s="115"/>
      <c r="VHH6" s="115"/>
      <c r="VHI6" s="115"/>
      <c r="VHJ6" s="115"/>
      <c r="VHK6" s="115"/>
      <c r="VHL6" s="115"/>
      <c r="VHM6" s="115"/>
      <c r="VHN6" s="115"/>
      <c r="VHO6" s="115"/>
      <c r="VHP6" s="115"/>
      <c r="VHQ6" s="115"/>
      <c r="VHR6" s="115"/>
      <c r="VHS6" s="115"/>
      <c r="VHT6" s="115"/>
      <c r="VHU6" s="115"/>
      <c r="VHV6" s="115"/>
      <c r="VHW6" s="115"/>
      <c r="VHX6" s="115"/>
      <c r="VHY6" s="115"/>
      <c r="VHZ6" s="115"/>
      <c r="VIA6" s="115"/>
      <c r="VIB6" s="115"/>
      <c r="VIC6" s="115"/>
      <c r="VID6" s="115"/>
      <c r="VIE6" s="115"/>
      <c r="VIF6" s="115"/>
      <c r="VIG6" s="115"/>
      <c r="VIH6" s="115"/>
      <c r="VII6" s="115"/>
      <c r="VIJ6" s="115"/>
      <c r="VIK6" s="115"/>
      <c r="VIL6" s="115"/>
      <c r="VIM6" s="115"/>
      <c r="VIN6" s="115"/>
      <c r="VIO6" s="115"/>
      <c r="VIP6" s="115"/>
      <c r="VIQ6" s="115"/>
      <c r="VIR6" s="115"/>
      <c r="VIS6" s="115"/>
      <c r="VIT6" s="115"/>
      <c r="VIU6" s="115"/>
      <c r="VIV6" s="115"/>
      <c r="VIW6" s="115"/>
      <c r="VIX6" s="115"/>
      <c r="VIY6" s="115"/>
      <c r="VIZ6" s="115"/>
      <c r="VJA6" s="115"/>
      <c r="VJB6" s="115"/>
      <c r="VJC6" s="115"/>
      <c r="VJD6" s="115"/>
      <c r="VJE6" s="115"/>
      <c r="VJF6" s="115"/>
      <c r="VJG6" s="115"/>
      <c r="VJH6" s="115"/>
      <c r="VJI6" s="115"/>
      <c r="VJJ6" s="115"/>
      <c r="VJK6" s="115"/>
      <c r="VJL6" s="115"/>
      <c r="VJM6" s="115"/>
      <c r="VJN6" s="115"/>
      <c r="VJO6" s="115"/>
      <c r="VJP6" s="115"/>
      <c r="VJQ6" s="115"/>
      <c r="VJR6" s="115"/>
      <c r="VJS6" s="115"/>
      <c r="VJT6" s="115"/>
      <c r="VJU6" s="115"/>
      <c r="VJV6" s="115"/>
      <c r="VJW6" s="115"/>
      <c r="VJX6" s="115"/>
      <c r="VJY6" s="115"/>
      <c r="VJZ6" s="115"/>
      <c r="VKA6" s="115"/>
      <c r="VKB6" s="115"/>
      <c r="VKC6" s="115"/>
      <c r="VKD6" s="115"/>
      <c r="VKE6" s="115"/>
      <c r="VKF6" s="115"/>
      <c r="VKG6" s="115"/>
      <c r="VKH6" s="115"/>
      <c r="VKI6" s="115"/>
      <c r="VKJ6" s="115"/>
      <c r="VKK6" s="115"/>
      <c r="VKL6" s="115"/>
      <c r="VKM6" s="115"/>
      <c r="VKN6" s="115"/>
      <c r="VKO6" s="115"/>
      <c r="VKP6" s="115"/>
      <c r="VKQ6" s="115"/>
      <c r="VKR6" s="115"/>
      <c r="VKS6" s="115"/>
      <c r="VKT6" s="115"/>
      <c r="VKU6" s="115"/>
      <c r="VKV6" s="115"/>
      <c r="VKW6" s="115"/>
      <c r="VKX6" s="115"/>
      <c r="VKY6" s="115"/>
      <c r="VKZ6" s="115"/>
      <c r="VLA6" s="115"/>
      <c r="VLB6" s="115"/>
      <c r="VLC6" s="115"/>
      <c r="VLD6" s="115"/>
      <c r="VLE6" s="115"/>
      <c r="VLF6" s="115"/>
      <c r="VLG6" s="115"/>
      <c r="VLH6" s="115"/>
      <c r="VLI6" s="115"/>
      <c r="VLJ6" s="115"/>
      <c r="VLK6" s="115"/>
      <c r="VLL6" s="115"/>
      <c r="VLM6" s="115"/>
      <c r="VLN6" s="115"/>
      <c r="VLO6" s="115"/>
      <c r="VLP6" s="115"/>
      <c r="VLQ6" s="115"/>
      <c r="VLR6" s="115"/>
      <c r="VLS6" s="115"/>
      <c r="VLT6" s="115"/>
      <c r="VLU6" s="115"/>
      <c r="VLV6" s="115"/>
      <c r="VLW6" s="115"/>
      <c r="VLX6" s="115"/>
      <c r="VLY6" s="115"/>
      <c r="VLZ6" s="115"/>
      <c r="VMA6" s="115"/>
      <c r="VMB6" s="115"/>
      <c r="VMC6" s="115"/>
      <c r="VMD6" s="115"/>
      <c r="VME6" s="115"/>
      <c r="VMF6" s="115"/>
      <c r="VMG6" s="115"/>
      <c r="VMH6" s="115"/>
      <c r="VMI6" s="115"/>
      <c r="VMJ6" s="115"/>
      <c r="VMK6" s="115"/>
      <c r="VML6" s="115"/>
      <c r="VMM6" s="115"/>
      <c r="VMN6" s="115"/>
      <c r="VMO6" s="115"/>
      <c r="VMP6" s="115"/>
      <c r="VMQ6" s="115"/>
      <c r="VMR6" s="115"/>
      <c r="VMS6" s="115"/>
      <c r="VMT6" s="115"/>
      <c r="VMU6" s="115"/>
      <c r="VMV6" s="115"/>
      <c r="VMW6" s="115"/>
      <c r="VMX6" s="115"/>
      <c r="VMY6" s="115"/>
      <c r="VMZ6" s="115"/>
      <c r="VNA6" s="115"/>
      <c r="VNB6" s="115"/>
      <c r="VNC6" s="115"/>
      <c r="VND6" s="115"/>
      <c r="VNE6" s="115"/>
      <c r="VNF6" s="115"/>
      <c r="VNG6" s="115"/>
      <c r="VNH6" s="115"/>
      <c r="VNI6" s="115"/>
      <c r="VNJ6" s="115"/>
      <c r="VNK6" s="115"/>
      <c r="VNL6" s="115"/>
      <c r="VNM6" s="115"/>
      <c r="VNN6" s="115"/>
      <c r="VNO6" s="115"/>
      <c r="VNP6" s="115"/>
      <c r="VNQ6" s="115"/>
      <c r="VNR6" s="115"/>
      <c r="VNS6" s="115"/>
      <c r="VNT6" s="115"/>
      <c r="VNU6" s="115"/>
      <c r="VNV6" s="115"/>
      <c r="VNW6" s="115"/>
      <c r="VNX6" s="115"/>
      <c r="VNY6" s="115"/>
      <c r="VNZ6" s="115"/>
      <c r="VOA6" s="115"/>
      <c r="VOB6" s="115"/>
      <c r="VOC6" s="115"/>
      <c r="VOD6" s="115"/>
      <c r="VOE6" s="115"/>
      <c r="VOF6" s="115"/>
      <c r="VOG6" s="115"/>
      <c r="VOH6" s="115"/>
      <c r="VOI6" s="115"/>
      <c r="VOJ6" s="115"/>
      <c r="VOK6" s="115"/>
      <c r="VOL6" s="115"/>
      <c r="VOM6" s="115"/>
      <c r="VON6" s="115"/>
      <c r="VOO6" s="115"/>
      <c r="VOP6" s="115"/>
      <c r="VOQ6" s="115"/>
      <c r="VOR6" s="115"/>
      <c r="VOS6" s="115"/>
      <c r="VOT6" s="115"/>
      <c r="VOU6" s="115"/>
      <c r="VOV6" s="115"/>
      <c r="VOW6" s="115"/>
      <c r="VOX6" s="115"/>
      <c r="VOY6" s="115"/>
      <c r="VOZ6" s="115"/>
      <c r="VPA6" s="115"/>
      <c r="VPB6" s="115"/>
      <c r="VPC6" s="115"/>
      <c r="VPD6" s="115"/>
      <c r="VPE6" s="115"/>
      <c r="VPF6" s="115"/>
      <c r="VPG6" s="115"/>
      <c r="VPH6" s="115"/>
      <c r="VPI6" s="115"/>
      <c r="VPJ6" s="115"/>
      <c r="VPK6" s="115"/>
      <c r="VPL6" s="115"/>
      <c r="VPM6" s="115"/>
      <c r="VPN6" s="115"/>
      <c r="VPO6" s="115"/>
      <c r="VPP6" s="115"/>
      <c r="VPQ6" s="115"/>
      <c r="VPR6" s="115"/>
      <c r="VPS6" s="115"/>
      <c r="VPT6" s="115"/>
      <c r="VPU6" s="115"/>
      <c r="VPV6" s="115"/>
      <c r="VPW6" s="115"/>
      <c r="VPX6" s="115"/>
      <c r="VPY6" s="115"/>
      <c r="VPZ6" s="115"/>
      <c r="VQA6" s="115"/>
      <c r="VQB6" s="115"/>
      <c r="VQC6" s="115"/>
      <c r="VQD6" s="115"/>
      <c r="VQE6" s="115"/>
      <c r="VQF6" s="115"/>
      <c r="VQG6" s="115"/>
      <c r="VQH6" s="115"/>
      <c r="VQI6" s="115"/>
      <c r="VQJ6" s="115"/>
      <c r="VQK6" s="115"/>
      <c r="VQL6" s="115"/>
      <c r="VQM6" s="115"/>
      <c r="VQN6" s="115"/>
      <c r="VQO6" s="115"/>
      <c r="VQP6" s="115"/>
      <c r="VQQ6" s="115"/>
      <c r="VQR6" s="115"/>
      <c r="VQS6" s="115"/>
      <c r="VQT6" s="115"/>
      <c r="VQU6" s="115"/>
      <c r="VQV6" s="115"/>
      <c r="VQW6" s="115"/>
      <c r="VQX6" s="115"/>
      <c r="VQY6" s="115"/>
      <c r="VQZ6" s="115"/>
      <c r="VRA6" s="115"/>
      <c r="VRB6" s="115"/>
      <c r="VRC6" s="115"/>
      <c r="VRD6" s="115"/>
      <c r="VRE6" s="115"/>
      <c r="VRF6" s="115"/>
      <c r="VRG6" s="115"/>
      <c r="VRH6" s="115"/>
      <c r="VRI6" s="115"/>
      <c r="VRJ6" s="115"/>
      <c r="VRK6" s="115"/>
      <c r="VRL6" s="115"/>
      <c r="VRM6" s="115"/>
      <c r="VRN6" s="115"/>
      <c r="VRO6" s="115"/>
      <c r="VRP6" s="115"/>
      <c r="VRQ6" s="115"/>
      <c r="VRR6" s="115"/>
      <c r="VRS6" s="115"/>
      <c r="VRT6" s="115"/>
      <c r="VRU6" s="115"/>
      <c r="VRV6" s="115"/>
      <c r="VRW6" s="115"/>
      <c r="VRX6" s="115"/>
      <c r="VRY6" s="115"/>
      <c r="VRZ6" s="115"/>
      <c r="VSA6" s="115"/>
      <c r="VSB6" s="115"/>
      <c r="VSC6" s="115"/>
      <c r="VSD6" s="115"/>
      <c r="VSE6" s="115"/>
      <c r="VSF6" s="115"/>
      <c r="VSG6" s="115"/>
      <c r="VSH6" s="115"/>
      <c r="VSI6" s="115"/>
      <c r="VSJ6" s="115"/>
      <c r="VSK6" s="115"/>
      <c r="VSL6" s="115"/>
      <c r="VSM6" s="115"/>
      <c r="VSN6" s="115"/>
      <c r="VSO6" s="115"/>
      <c r="VSP6" s="115"/>
      <c r="VSQ6" s="115"/>
      <c r="VSR6" s="115"/>
      <c r="VSS6" s="115"/>
      <c r="VST6" s="115"/>
      <c r="VSU6" s="115"/>
      <c r="VSV6" s="115"/>
      <c r="VSW6" s="115"/>
      <c r="VSX6" s="115"/>
      <c r="VSY6" s="115"/>
      <c r="VSZ6" s="115"/>
      <c r="VTA6" s="115"/>
      <c r="VTB6" s="115"/>
      <c r="VTC6" s="115"/>
      <c r="VTD6" s="115"/>
      <c r="VTE6" s="115"/>
      <c r="VTF6" s="115"/>
      <c r="VTG6" s="115"/>
      <c r="VTH6" s="115"/>
      <c r="VTI6" s="115"/>
      <c r="VTJ6" s="115"/>
      <c r="VTK6" s="115"/>
      <c r="VTL6" s="115"/>
      <c r="VTM6" s="115"/>
      <c r="VTN6" s="115"/>
      <c r="VTO6" s="115"/>
      <c r="VTP6" s="115"/>
      <c r="VTQ6" s="115"/>
      <c r="VTR6" s="115"/>
      <c r="VTS6" s="115"/>
      <c r="VTT6" s="115"/>
      <c r="VTU6" s="115"/>
      <c r="VTV6" s="115"/>
      <c r="VTW6" s="115"/>
      <c r="VTX6" s="115"/>
      <c r="VTY6" s="115"/>
      <c r="VTZ6" s="115"/>
      <c r="VUA6" s="115"/>
      <c r="VUB6" s="115"/>
      <c r="VUC6" s="115"/>
      <c r="VUD6" s="115"/>
      <c r="VUE6" s="115"/>
      <c r="VUF6" s="115"/>
      <c r="VUG6" s="115"/>
      <c r="VUH6" s="115"/>
      <c r="VUI6" s="115"/>
      <c r="VUJ6" s="115"/>
      <c r="VUK6" s="115"/>
      <c r="VUL6" s="115"/>
      <c r="VUM6" s="115"/>
      <c r="VUN6" s="115"/>
      <c r="VUO6" s="115"/>
      <c r="VUP6" s="115"/>
      <c r="VUQ6" s="115"/>
      <c r="VUR6" s="115"/>
      <c r="VUS6" s="115"/>
      <c r="VUT6" s="115"/>
      <c r="VUU6" s="115"/>
      <c r="VUV6" s="115"/>
      <c r="VUW6" s="115"/>
      <c r="VUX6" s="115"/>
      <c r="VUY6" s="115"/>
      <c r="VUZ6" s="115"/>
      <c r="VVA6" s="115"/>
      <c r="VVB6" s="115"/>
      <c r="VVC6" s="115"/>
      <c r="VVD6" s="115"/>
      <c r="VVE6" s="115"/>
      <c r="VVF6" s="115"/>
      <c r="VVG6" s="115"/>
      <c r="VVH6" s="115"/>
      <c r="VVI6" s="115"/>
      <c r="VVJ6" s="115"/>
      <c r="VVK6" s="115"/>
      <c r="VVL6" s="115"/>
      <c r="VVM6" s="115"/>
      <c r="VVN6" s="115"/>
      <c r="VVO6" s="115"/>
      <c r="VVP6" s="115"/>
      <c r="VVQ6" s="115"/>
      <c r="VVR6" s="115"/>
      <c r="VVS6" s="115"/>
      <c r="VVT6" s="115"/>
      <c r="VVU6" s="115"/>
      <c r="VVV6" s="115"/>
      <c r="VVW6" s="115"/>
      <c r="VVX6" s="115"/>
      <c r="VVY6" s="115"/>
      <c r="VVZ6" s="115"/>
      <c r="VWA6" s="115"/>
      <c r="VWB6" s="115"/>
      <c r="VWC6" s="115"/>
      <c r="VWD6" s="115"/>
      <c r="VWE6" s="115"/>
      <c r="VWF6" s="115"/>
      <c r="VWG6" s="115"/>
      <c r="VWH6" s="115"/>
      <c r="VWI6" s="115"/>
      <c r="VWJ6" s="115"/>
      <c r="VWK6" s="115"/>
      <c r="VWL6" s="115"/>
      <c r="VWM6" s="115"/>
      <c r="VWN6" s="115"/>
      <c r="VWO6" s="115"/>
      <c r="VWP6" s="115"/>
      <c r="VWQ6" s="115"/>
      <c r="VWR6" s="115"/>
      <c r="VWS6" s="115"/>
      <c r="VWT6" s="115"/>
      <c r="VWU6" s="115"/>
      <c r="VWV6" s="115"/>
      <c r="VWW6" s="115"/>
      <c r="VWX6" s="115"/>
      <c r="VWY6" s="115"/>
      <c r="VWZ6" s="115"/>
      <c r="VXA6" s="115"/>
      <c r="VXB6" s="115"/>
      <c r="VXC6" s="115"/>
      <c r="VXD6" s="115"/>
      <c r="VXE6" s="115"/>
      <c r="VXF6" s="115"/>
      <c r="VXG6" s="115"/>
      <c r="VXH6" s="115"/>
      <c r="VXI6" s="115"/>
      <c r="VXJ6" s="115"/>
      <c r="VXK6" s="115"/>
      <c r="VXL6" s="115"/>
      <c r="VXM6" s="115"/>
      <c r="VXN6" s="115"/>
      <c r="VXO6" s="115"/>
      <c r="VXP6" s="115"/>
      <c r="VXQ6" s="115"/>
      <c r="VXR6" s="115"/>
      <c r="VXS6" s="115"/>
      <c r="VXT6" s="115"/>
      <c r="VXU6" s="115"/>
      <c r="VXV6" s="115"/>
      <c r="VXW6" s="115"/>
      <c r="VXX6" s="115"/>
      <c r="VXY6" s="115"/>
      <c r="VXZ6" s="115"/>
      <c r="VYA6" s="115"/>
      <c r="VYB6" s="115"/>
      <c r="VYC6" s="115"/>
      <c r="VYD6" s="115"/>
      <c r="VYE6" s="115"/>
      <c r="VYF6" s="115"/>
      <c r="VYG6" s="115"/>
      <c r="VYH6" s="115"/>
      <c r="VYI6" s="115"/>
      <c r="VYJ6" s="115"/>
      <c r="VYK6" s="115"/>
      <c r="VYL6" s="115"/>
      <c r="VYM6" s="115"/>
      <c r="VYN6" s="115"/>
      <c r="VYO6" s="115"/>
      <c r="VYP6" s="115"/>
      <c r="VYQ6" s="115"/>
      <c r="VYR6" s="115"/>
      <c r="VYS6" s="115"/>
      <c r="VYT6" s="115"/>
      <c r="VYU6" s="115"/>
      <c r="VYV6" s="115"/>
      <c r="VYW6" s="115"/>
      <c r="VYX6" s="115"/>
      <c r="VYY6" s="115"/>
      <c r="VYZ6" s="115"/>
      <c r="VZA6" s="115"/>
      <c r="VZB6" s="115"/>
      <c r="VZC6" s="115"/>
      <c r="VZD6" s="115"/>
      <c r="VZE6" s="115"/>
      <c r="VZF6" s="115"/>
      <c r="VZG6" s="115"/>
      <c r="VZH6" s="115"/>
      <c r="VZI6" s="115"/>
      <c r="VZJ6" s="115"/>
      <c r="VZK6" s="115"/>
      <c r="VZL6" s="115"/>
      <c r="VZM6" s="115"/>
      <c r="VZN6" s="115"/>
      <c r="VZO6" s="115"/>
      <c r="VZP6" s="115"/>
      <c r="VZQ6" s="115"/>
      <c r="VZR6" s="115"/>
      <c r="VZS6" s="115"/>
      <c r="VZT6" s="115"/>
      <c r="VZU6" s="115"/>
      <c r="VZV6" s="115"/>
      <c r="VZW6" s="115"/>
      <c r="VZX6" s="115"/>
      <c r="VZY6" s="115"/>
      <c r="VZZ6" s="115"/>
      <c r="WAA6" s="115"/>
      <c r="WAB6" s="115"/>
      <c r="WAC6" s="115"/>
      <c r="WAD6" s="115"/>
      <c r="WAE6" s="115"/>
      <c r="WAF6" s="115"/>
      <c r="WAG6" s="115"/>
      <c r="WAH6" s="115"/>
      <c r="WAI6" s="115"/>
      <c r="WAJ6" s="115"/>
      <c r="WAK6" s="115"/>
      <c r="WAL6" s="115"/>
      <c r="WAM6" s="115"/>
      <c r="WAN6" s="115"/>
      <c r="WAO6" s="115"/>
      <c r="WAP6" s="115"/>
      <c r="WAQ6" s="115"/>
      <c r="WAR6" s="115"/>
      <c r="WAS6" s="115"/>
      <c r="WAT6" s="115"/>
      <c r="WAU6" s="115"/>
      <c r="WAV6" s="115"/>
      <c r="WAW6" s="115"/>
      <c r="WAX6" s="115"/>
      <c r="WAY6" s="115"/>
      <c r="WAZ6" s="115"/>
      <c r="WBA6" s="115"/>
      <c r="WBB6" s="115"/>
      <c r="WBC6" s="115"/>
      <c r="WBD6" s="115"/>
      <c r="WBE6" s="115"/>
      <c r="WBF6" s="115"/>
      <c r="WBG6" s="115"/>
      <c r="WBH6" s="115"/>
      <c r="WBI6" s="115"/>
      <c r="WBJ6" s="115"/>
      <c r="WBK6" s="115"/>
      <c r="WBL6" s="115"/>
      <c r="WBM6" s="115"/>
      <c r="WBN6" s="115"/>
      <c r="WBO6" s="115"/>
      <c r="WBP6" s="115"/>
      <c r="WBQ6" s="115"/>
      <c r="WBR6" s="115"/>
      <c r="WBS6" s="115"/>
      <c r="WBT6" s="115"/>
      <c r="WBU6" s="115"/>
      <c r="WBV6" s="115"/>
      <c r="WBW6" s="115"/>
      <c r="WBX6" s="115"/>
      <c r="WBY6" s="115"/>
      <c r="WBZ6" s="115"/>
      <c r="WCA6" s="115"/>
      <c r="WCB6" s="115"/>
      <c r="WCC6" s="115"/>
      <c r="WCD6" s="115"/>
      <c r="WCE6" s="115"/>
      <c r="WCF6" s="115"/>
      <c r="WCG6" s="115"/>
      <c r="WCH6" s="115"/>
      <c r="WCI6" s="115"/>
      <c r="WCJ6" s="115"/>
      <c r="WCK6" s="115"/>
      <c r="WCL6" s="115"/>
      <c r="WCM6" s="115"/>
      <c r="WCN6" s="115"/>
      <c r="WCO6" s="115"/>
      <c r="WCP6" s="115"/>
      <c r="WCQ6" s="115"/>
      <c r="WCR6" s="115"/>
      <c r="WCS6" s="115"/>
      <c r="WCT6" s="115"/>
      <c r="WCU6" s="115"/>
      <c r="WCV6" s="115"/>
      <c r="WCW6" s="115"/>
      <c r="WCX6" s="115"/>
      <c r="WCY6" s="115"/>
      <c r="WCZ6" s="115"/>
      <c r="WDA6" s="115"/>
      <c r="WDB6" s="115"/>
      <c r="WDC6" s="115"/>
      <c r="WDD6" s="115"/>
      <c r="WDE6" s="115"/>
      <c r="WDF6" s="115"/>
      <c r="WDG6" s="115"/>
      <c r="WDH6" s="115"/>
      <c r="WDI6" s="115"/>
      <c r="WDJ6" s="115"/>
      <c r="WDK6" s="115"/>
      <c r="WDL6" s="115"/>
      <c r="WDM6" s="115"/>
      <c r="WDN6" s="115"/>
      <c r="WDO6" s="115"/>
      <c r="WDP6" s="115"/>
      <c r="WDQ6" s="115"/>
      <c r="WDR6" s="115"/>
      <c r="WDS6" s="115"/>
      <c r="WDT6" s="115"/>
      <c r="WDU6" s="115"/>
      <c r="WDV6" s="115"/>
      <c r="WDW6" s="115"/>
      <c r="WDX6" s="115"/>
      <c r="WDY6" s="115"/>
      <c r="WDZ6" s="115"/>
      <c r="WEA6" s="115"/>
      <c r="WEB6" s="115"/>
      <c r="WEC6" s="115"/>
      <c r="WED6" s="115"/>
      <c r="WEE6" s="115"/>
      <c r="WEF6" s="115"/>
      <c r="WEG6" s="115"/>
      <c r="WEH6" s="115"/>
      <c r="WEI6" s="115"/>
      <c r="WEJ6" s="115"/>
      <c r="WEK6" s="115"/>
      <c r="WEL6" s="115"/>
      <c r="WEM6" s="115"/>
      <c r="WEN6" s="115"/>
      <c r="WEO6" s="115"/>
      <c r="WEP6" s="115"/>
      <c r="WEQ6" s="115"/>
      <c r="WER6" s="115"/>
      <c r="WES6" s="115"/>
      <c r="WET6" s="115"/>
      <c r="WEU6" s="115"/>
      <c r="WEV6" s="115"/>
      <c r="WEW6" s="115"/>
      <c r="WEX6" s="115"/>
      <c r="WEY6" s="115"/>
      <c r="WEZ6" s="115"/>
      <c r="WFA6" s="115"/>
      <c r="WFB6" s="115"/>
      <c r="WFC6" s="115"/>
      <c r="WFD6" s="115"/>
      <c r="WFE6" s="115"/>
      <c r="WFF6" s="115"/>
      <c r="WFG6" s="115"/>
      <c r="WFH6" s="115"/>
      <c r="WFI6" s="115"/>
      <c r="WFJ6" s="115"/>
      <c r="WFK6" s="115"/>
      <c r="WFL6" s="115"/>
      <c r="WFM6" s="115"/>
      <c r="WFN6" s="115"/>
      <c r="WFO6" s="115"/>
      <c r="WFP6" s="115"/>
      <c r="WFQ6" s="115"/>
      <c r="WFR6" s="115"/>
      <c r="WFS6" s="115"/>
      <c r="WFT6" s="115"/>
      <c r="WFU6" s="115"/>
      <c r="WFV6" s="115"/>
      <c r="WFW6" s="115"/>
      <c r="WFX6" s="115"/>
      <c r="WFY6" s="115"/>
      <c r="WFZ6" s="115"/>
      <c r="WGA6" s="115"/>
      <c r="WGB6" s="115"/>
      <c r="WGC6" s="115"/>
      <c r="WGD6" s="115"/>
      <c r="WGE6" s="115"/>
      <c r="WGF6" s="115"/>
      <c r="WGG6" s="115"/>
      <c r="WGH6" s="115"/>
      <c r="WGI6" s="115"/>
      <c r="WGJ6" s="115"/>
      <c r="WGK6" s="115"/>
      <c r="WGL6" s="115"/>
      <c r="WGM6" s="115"/>
      <c r="WGN6" s="115"/>
      <c r="WGO6" s="115"/>
      <c r="WGP6" s="115"/>
      <c r="WGQ6" s="115"/>
      <c r="WGR6" s="115"/>
      <c r="WGS6" s="115"/>
      <c r="WGT6" s="115"/>
      <c r="WGU6" s="115"/>
      <c r="WGV6" s="115"/>
      <c r="WGW6" s="115"/>
      <c r="WGX6" s="115"/>
      <c r="WGY6" s="115"/>
      <c r="WGZ6" s="115"/>
      <c r="WHA6" s="115"/>
      <c r="WHB6" s="115"/>
      <c r="WHC6" s="115"/>
      <c r="WHD6" s="115"/>
      <c r="WHE6" s="115"/>
      <c r="WHF6" s="115"/>
      <c r="WHG6" s="115"/>
      <c r="WHH6" s="115"/>
      <c r="WHI6" s="115"/>
      <c r="WHJ6" s="115"/>
      <c r="WHK6" s="115"/>
      <c r="WHL6" s="115"/>
      <c r="WHM6" s="115"/>
      <c r="WHN6" s="115"/>
      <c r="WHO6" s="115"/>
      <c r="WHP6" s="115"/>
      <c r="WHQ6" s="115"/>
      <c r="WHR6" s="115"/>
      <c r="WHS6" s="115"/>
      <c r="WHT6" s="115"/>
      <c r="WHU6" s="115"/>
      <c r="WHV6" s="115"/>
      <c r="WHW6" s="115"/>
      <c r="WHX6" s="115"/>
      <c r="WHY6" s="115"/>
      <c r="WHZ6" s="115"/>
      <c r="WIA6" s="115"/>
      <c r="WIB6" s="115"/>
      <c r="WIC6" s="115"/>
      <c r="WID6" s="115"/>
      <c r="WIE6" s="115"/>
      <c r="WIF6" s="115"/>
      <c r="WIG6" s="115"/>
      <c r="WIH6" s="115"/>
      <c r="WII6" s="115"/>
      <c r="WIJ6" s="115"/>
      <c r="WIK6" s="115"/>
      <c r="WIL6" s="115"/>
      <c r="WIM6" s="115"/>
      <c r="WIN6" s="115"/>
      <c r="WIO6" s="115"/>
      <c r="WIP6" s="115"/>
      <c r="WIQ6" s="115"/>
      <c r="WIR6" s="115"/>
      <c r="WIS6" s="115"/>
      <c r="WIT6" s="115"/>
      <c r="WIU6" s="115"/>
      <c r="WIV6" s="115"/>
      <c r="WIW6" s="115"/>
      <c r="WIX6" s="115"/>
      <c r="WIY6" s="115"/>
      <c r="WIZ6" s="115"/>
      <c r="WJA6" s="115"/>
      <c r="WJB6" s="115"/>
      <c r="WJC6" s="115"/>
      <c r="WJD6" s="115"/>
      <c r="WJE6" s="115"/>
      <c r="WJF6" s="115"/>
      <c r="WJG6" s="115"/>
      <c r="WJH6" s="115"/>
      <c r="WJI6" s="115"/>
      <c r="WJJ6" s="115"/>
      <c r="WJK6" s="115"/>
      <c r="WJL6" s="115"/>
      <c r="WJM6" s="115"/>
      <c r="WJN6" s="115"/>
      <c r="WJO6" s="115"/>
      <c r="WJP6" s="115"/>
      <c r="WJQ6" s="115"/>
      <c r="WJR6" s="115"/>
      <c r="WJS6" s="115"/>
      <c r="WJT6" s="115"/>
      <c r="WJU6" s="115"/>
      <c r="WJV6" s="115"/>
      <c r="WJW6" s="115"/>
      <c r="WJX6" s="115"/>
      <c r="WJY6" s="115"/>
      <c r="WJZ6" s="115"/>
      <c r="WKA6" s="115"/>
      <c r="WKB6" s="115"/>
      <c r="WKC6" s="115"/>
      <c r="WKD6" s="115"/>
      <c r="WKE6" s="115"/>
      <c r="WKF6" s="115"/>
      <c r="WKG6" s="115"/>
      <c r="WKH6" s="115"/>
      <c r="WKI6" s="115"/>
      <c r="WKJ6" s="115"/>
      <c r="WKK6" s="115"/>
      <c r="WKL6" s="115"/>
      <c r="WKM6" s="115"/>
      <c r="WKN6" s="115"/>
      <c r="WKO6" s="115"/>
      <c r="WKP6" s="115"/>
      <c r="WKQ6" s="115"/>
      <c r="WKR6" s="115"/>
      <c r="WKS6" s="115"/>
      <c r="WKT6" s="115"/>
      <c r="WKU6" s="115"/>
      <c r="WKV6" s="115"/>
      <c r="WKW6" s="115"/>
      <c r="WKX6" s="115"/>
      <c r="WKY6" s="115"/>
      <c r="WKZ6" s="115"/>
      <c r="WLA6" s="115"/>
      <c r="WLB6" s="115"/>
      <c r="WLC6" s="115"/>
      <c r="WLD6" s="115"/>
      <c r="WLE6" s="115"/>
      <c r="WLF6" s="115"/>
      <c r="WLG6" s="115"/>
      <c r="WLH6" s="115"/>
      <c r="WLI6" s="115"/>
      <c r="WLJ6" s="115"/>
      <c r="WLK6" s="115"/>
      <c r="WLL6" s="115"/>
      <c r="WLM6" s="115"/>
      <c r="WLN6" s="115"/>
      <c r="WLO6" s="115"/>
      <c r="WLP6" s="115"/>
      <c r="WLQ6" s="115"/>
      <c r="WLR6" s="115"/>
      <c r="WLS6" s="115"/>
      <c r="WLT6" s="115"/>
      <c r="WLU6" s="115"/>
      <c r="WLV6" s="115"/>
      <c r="WLW6" s="115"/>
      <c r="WLX6" s="115"/>
      <c r="WLY6" s="115"/>
      <c r="WLZ6" s="115"/>
      <c r="WMA6" s="115"/>
      <c r="WMB6" s="115"/>
      <c r="WMC6" s="115"/>
      <c r="WMD6" s="115"/>
      <c r="WME6" s="115"/>
      <c r="WMF6" s="115"/>
      <c r="WMG6" s="115"/>
      <c r="WMH6" s="115"/>
      <c r="WMI6" s="115"/>
      <c r="WMJ6" s="115"/>
      <c r="WMK6" s="115"/>
      <c r="WML6" s="115"/>
      <c r="WMM6" s="115"/>
      <c r="WMN6" s="115"/>
      <c r="WMO6" s="115"/>
      <c r="WMP6" s="115"/>
      <c r="WMQ6" s="115"/>
      <c r="WMR6" s="115"/>
      <c r="WMS6" s="115"/>
      <c r="WMT6" s="115"/>
      <c r="WMU6" s="115"/>
      <c r="WMV6" s="115"/>
      <c r="WMW6" s="115"/>
      <c r="WMX6" s="115"/>
      <c r="WMY6" s="115"/>
      <c r="WMZ6" s="115"/>
      <c r="WNA6" s="115"/>
      <c r="WNB6" s="115"/>
      <c r="WNC6" s="115"/>
      <c r="WND6" s="115"/>
      <c r="WNE6" s="115"/>
      <c r="WNF6" s="115"/>
      <c r="WNG6" s="115"/>
      <c r="WNH6" s="115"/>
      <c r="WNI6" s="115"/>
      <c r="WNJ6" s="115"/>
      <c r="WNK6" s="115"/>
      <c r="WNL6" s="115"/>
      <c r="WNM6" s="115"/>
      <c r="WNN6" s="115"/>
      <c r="WNO6" s="115"/>
      <c r="WNP6" s="115"/>
      <c r="WNQ6" s="115"/>
      <c r="WNR6" s="115"/>
      <c r="WNS6" s="115"/>
      <c r="WNT6" s="115"/>
      <c r="WNU6" s="115"/>
      <c r="WNV6" s="115"/>
      <c r="WNW6" s="115"/>
      <c r="WNX6" s="115"/>
      <c r="WNY6" s="115"/>
      <c r="WNZ6" s="115"/>
      <c r="WOA6" s="115"/>
      <c r="WOB6" s="115"/>
      <c r="WOC6" s="115"/>
      <c r="WOD6" s="115"/>
      <c r="WOE6" s="115"/>
      <c r="WOF6" s="115"/>
      <c r="WOG6" s="115"/>
      <c r="WOH6" s="115"/>
      <c r="WOI6" s="115"/>
      <c r="WOJ6" s="115"/>
      <c r="WOK6" s="115"/>
      <c r="WOL6" s="115"/>
      <c r="WOM6" s="115"/>
      <c r="WON6" s="115"/>
      <c r="WOO6" s="115"/>
      <c r="WOP6" s="115"/>
      <c r="WOQ6" s="115"/>
      <c r="WOR6" s="115"/>
      <c r="WOS6" s="115"/>
      <c r="WOT6" s="115"/>
      <c r="WOU6" s="115"/>
      <c r="WOV6" s="115"/>
      <c r="WOW6" s="115"/>
      <c r="WOX6" s="115"/>
      <c r="WOY6" s="115"/>
      <c r="WOZ6" s="115"/>
      <c r="WPA6" s="115"/>
      <c r="WPB6" s="115"/>
      <c r="WPC6" s="115"/>
      <c r="WPD6" s="115"/>
      <c r="WPE6" s="115"/>
      <c r="WPF6" s="115"/>
      <c r="WPG6" s="115"/>
      <c r="WPH6" s="115"/>
      <c r="WPI6" s="115"/>
      <c r="WPJ6" s="115"/>
      <c r="WPK6" s="115"/>
      <c r="WPL6" s="115"/>
      <c r="WPM6" s="115"/>
      <c r="WPN6" s="115"/>
      <c r="WPO6" s="115"/>
      <c r="WPP6" s="115"/>
      <c r="WPQ6" s="115"/>
      <c r="WPR6" s="115"/>
      <c r="WPS6" s="115"/>
      <c r="WPT6" s="115"/>
      <c r="WPU6" s="115"/>
      <c r="WPV6" s="115"/>
      <c r="WPW6" s="115"/>
      <c r="WPX6" s="115"/>
      <c r="WPY6" s="115"/>
      <c r="WPZ6" s="115"/>
      <c r="WQA6" s="115"/>
      <c r="WQB6" s="115"/>
      <c r="WQC6" s="115"/>
      <c r="WQD6" s="115"/>
      <c r="WQE6" s="115"/>
      <c r="WQF6" s="115"/>
      <c r="WQG6" s="115"/>
      <c r="WQH6" s="115"/>
      <c r="WQI6" s="115"/>
      <c r="WQJ6" s="115"/>
      <c r="WQK6" s="115"/>
      <c r="WQL6" s="115"/>
      <c r="WQM6" s="115"/>
      <c r="WQN6" s="115"/>
      <c r="WQO6" s="115"/>
      <c r="WQP6" s="115"/>
      <c r="WQQ6" s="115"/>
      <c r="WQR6" s="115"/>
      <c r="WQS6" s="115"/>
      <c r="WQT6" s="115"/>
      <c r="WQU6" s="115"/>
      <c r="WQV6" s="115"/>
      <c r="WQW6" s="115"/>
      <c r="WQX6" s="115"/>
      <c r="WQY6" s="115"/>
      <c r="WQZ6" s="115"/>
      <c r="WRA6" s="115"/>
      <c r="WRB6" s="115"/>
      <c r="WRC6" s="115"/>
      <c r="WRD6" s="115"/>
      <c r="WRE6" s="115"/>
      <c r="WRF6" s="115"/>
      <c r="WRG6" s="115"/>
      <c r="WRH6" s="115"/>
      <c r="WRI6" s="115"/>
      <c r="WRJ6" s="115"/>
      <c r="WRK6" s="115"/>
      <c r="WRL6" s="115"/>
      <c r="WRM6" s="115"/>
      <c r="WRN6" s="115"/>
      <c r="WRO6" s="115"/>
      <c r="WRP6" s="115"/>
      <c r="WRQ6" s="115"/>
      <c r="WRR6" s="115"/>
      <c r="WRS6" s="115"/>
      <c r="WRT6" s="115"/>
      <c r="WRU6" s="115"/>
      <c r="WRV6" s="115"/>
      <c r="WRW6" s="115"/>
      <c r="WRX6" s="115"/>
      <c r="WRY6" s="115"/>
      <c r="WRZ6" s="115"/>
      <c r="WSA6" s="115"/>
      <c r="WSB6" s="115"/>
      <c r="WSC6" s="115"/>
      <c r="WSD6" s="115"/>
      <c r="WSE6" s="115"/>
      <c r="WSF6" s="115"/>
      <c r="WSG6" s="115"/>
      <c r="WSH6" s="115"/>
      <c r="WSI6" s="115"/>
      <c r="WSJ6" s="115"/>
      <c r="WSK6" s="115"/>
      <c r="WSL6" s="115"/>
      <c r="WSM6" s="115"/>
      <c r="WSN6" s="115"/>
      <c r="WSO6" s="115"/>
      <c r="WSP6" s="115"/>
      <c r="WSQ6" s="115"/>
      <c r="WSR6" s="115"/>
      <c r="WSS6" s="115"/>
      <c r="WST6" s="115"/>
      <c r="WSU6" s="115"/>
      <c r="WSV6" s="115"/>
      <c r="WSW6" s="115"/>
      <c r="WSX6" s="115"/>
      <c r="WSY6" s="115"/>
      <c r="WSZ6" s="115"/>
      <c r="WTA6" s="115"/>
      <c r="WTB6" s="115"/>
      <c r="WTC6" s="115"/>
      <c r="WTD6" s="115"/>
      <c r="WTE6" s="115"/>
      <c r="WTF6" s="115"/>
      <c r="WTG6" s="115"/>
      <c r="WTH6" s="115"/>
      <c r="WTI6" s="115"/>
      <c r="WTJ6" s="115"/>
      <c r="WTK6" s="115"/>
      <c r="WTL6" s="115"/>
      <c r="WTM6" s="115"/>
      <c r="WTN6" s="115"/>
      <c r="WTO6" s="115"/>
      <c r="WTP6" s="115"/>
      <c r="WTQ6" s="115"/>
      <c r="WTR6" s="115"/>
      <c r="WTS6" s="115"/>
      <c r="WTT6" s="115"/>
      <c r="WTU6" s="115"/>
      <c r="WTV6" s="115"/>
      <c r="WTW6" s="115"/>
      <c r="WTX6" s="115"/>
      <c r="WTY6" s="115"/>
      <c r="WTZ6" s="115"/>
      <c r="WUA6" s="115"/>
      <c r="WUB6" s="115"/>
      <c r="WUC6" s="115"/>
      <c r="WUD6" s="115"/>
      <c r="WUE6" s="115"/>
      <c r="WUF6" s="115"/>
      <c r="WUG6" s="115"/>
      <c r="WUH6" s="115"/>
      <c r="WUI6" s="115"/>
      <c r="WUJ6" s="115"/>
      <c r="WUK6" s="115"/>
      <c r="WUL6" s="115"/>
      <c r="WUM6" s="115"/>
      <c r="WUN6" s="115"/>
      <c r="WUO6" s="115"/>
      <c r="WUP6" s="115"/>
      <c r="WUQ6" s="115"/>
      <c r="WUR6" s="115"/>
      <c r="WUS6" s="115"/>
      <c r="WUT6" s="115"/>
      <c r="WUU6" s="115"/>
      <c r="WUV6" s="115"/>
      <c r="WUW6" s="115"/>
      <c r="WUX6" s="115"/>
      <c r="WUY6" s="115"/>
      <c r="WUZ6" s="115"/>
      <c r="WVA6" s="115"/>
      <c r="WVB6" s="115"/>
      <c r="WVC6" s="115"/>
      <c r="WVD6" s="115"/>
      <c r="WVE6" s="115"/>
      <c r="WVF6" s="115"/>
      <c r="WVG6" s="115"/>
      <c r="WVH6" s="115"/>
      <c r="WVI6" s="115"/>
      <c r="WVJ6" s="115"/>
      <c r="WVK6" s="115"/>
      <c r="WVL6" s="115"/>
      <c r="WVM6" s="115"/>
      <c r="WVN6" s="115"/>
      <c r="WVO6" s="115"/>
      <c r="WVP6" s="115"/>
      <c r="WVQ6" s="115"/>
      <c r="WVR6" s="115"/>
      <c r="WVS6" s="115"/>
      <c r="WVT6" s="115"/>
      <c r="WVU6" s="115"/>
      <c r="WVV6" s="115"/>
      <c r="WVW6" s="115"/>
      <c r="WVX6" s="115"/>
      <c r="WVY6" s="115"/>
      <c r="WVZ6" s="115"/>
      <c r="WWA6" s="115"/>
      <c r="WWB6" s="115"/>
      <c r="WWC6" s="115"/>
      <c r="WWD6" s="115"/>
      <c r="WWE6" s="115"/>
      <c r="WWF6" s="115"/>
      <c r="WWG6" s="115"/>
      <c r="WWH6" s="115"/>
      <c r="WWI6" s="115"/>
      <c r="WWJ6" s="115"/>
      <c r="WWK6" s="115"/>
      <c r="WWL6" s="115"/>
      <c r="WWM6" s="115"/>
      <c r="WWN6" s="115"/>
      <c r="WWO6" s="115"/>
      <c r="WWP6" s="115"/>
      <c r="WWQ6" s="115"/>
      <c r="WWR6" s="115"/>
      <c r="WWS6" s="115"/>
      <c r="WWT6" s="115"/>
      <c r="WWU6" s="115"/>
      <c r="WWV6" s="115"/>
      <c r="WWW6" s="115"/>
      <c r="WWX6" s="115"/>
      <c r="WWY6" s="115"/>
      <c r="WWZ6" s="115"/>
      <c r="WXA6" s="115"/>
      <c r="WXB6" s="115"/>
      <c r="WXC6" s="115"/>
      <c r="WXD6" s="115"/>
      <c r="WXE6" s="115"/>
      <c r="WXF6" s="115"/>
      <c r="WXG6" s="115"/>
      <c r="WXH6" s="115"/>
      <c r="WXI6" s="115"/>
      <c r="WXJ6" s="115"/>
      <c r="WXK6" s="115"/>
      <c r="WXL6" s="115"/>
      <c r="WXM6" s="115"/>
      <c r="WXN6" s="115"/>
      <c r="WXO6" s="115"/>
      <c r="WXP6" s="115"/>
      <c r="WXQ6" s="115"/>
      <c r="WXR6" s="115"/>
      <c r="WXS6" s="115"/>
      <c r="WXT6" s="115"/>
      <c r="WXU6" s="115"/>
      <c r="WXV6" s="115"/>
      <c r="WXW6" s="115"/>
      <c r="WXX6" s="115"/>
      <c r="WXY6" s="115"/>
      <c r="WXZ6" s="115"/>
      <c r="WYA6" s="115"/>
      <c r="WYB6" s="115"/>
      <c r="WYC6" s="115"/>
      <c r="WYD6" s="115"/>
      <c r="WYE6" s="115"/>
      <c r="WYF6" s="115"/>
      <c r="WYG6" s="115"/>
      <c r="WYH6" s="115"/>
      <c r="WYI6" s="115"/>
      <c r="WYJ6" s="115"/>
      <c r="WYK6" s="115"/>
      <c r="WYL6" s="115"/>
      <c r="WYM6" s="115"/>
      <c r="WYN6" s="115"/>
      <c r="WYO6" s="115"/>
      <c r="WYP6" s="115"/>
      <c r="WYQ6" s="115"/>
      <c r="WYR6" s="115"/>
      <c r="WYS6" s="115"/>
      <c r="WYT6" s="115"/>
      <c r="WYU6" s="115"/>
      <c r="WYV6" s="115"/>
      <c r="WYW6" s="115"/>
      <c r="WYX6" s="115"/>
      <c r="WYY6" s="115"/>
      <c r="WYZ6" s="115"/>
      <c r="WZA6" s="115"/>
      <c r="WZB6" s="115"/>
      <c r="WZC6" s="115"/>
      <c r="WZD6" s="115"/>
      <c r="WZE6" s="115"/>
      <c r="WZF6" s="115"/>
      <c r="WZG6" s="115"/>
      <c r="WZH6" s="115"/>
      <c r="WZI6" s="115"/>
      <c r="WZJ6" s="115"/>
      <c r="WZK6" s="115"/>
      <c r="WZL6" s="115"/>
      <c r="WZM6" s="115"/>
      <c r="WZN6" s="115"/>
      <c r="WZO6" s="115"/>
      <c r="WZP6" s="115"/>
      <c r="WZQ6" s="115"/>
      <c r="WZR6" s="115"/>
      <c r="WZS6" s="115"/>
      <c r="WZT6" s="115"/>
      <c r="WZU6" s="115"/>
      <c r="WZV6" s="115"/>
      <c r="WZW6" s="115"/>
      <c r="WZX6" s="115"/>
      <c r="WZY6" s="115"/>
      <c r="WZZ6" s="115"/>
      <c r="XAA6" s="115"/>
      <c r="XAB6" s="115"/>
      <c r="XAC6" s="115"/>
      <c r="XAD6" s="115"/>
      <c r="XAE6" s="115"/>
      <c r="XAF6" s="115"/>
      <c r="XAG6" s="115"/>
      <c r="XAH6" s="115"/>
      <c r="XAI6" s="115"/>
      <c r="XAJ6" s="115"/>
      <c r="XAK6" s="115"/>
      <c r="XAL6" s="115"/>
      <c r="XAM6" s="115"/>
      <c r="XAN6" s="115"/>
      <c r="XAO6" s="115"/>
      <c r="XAP6" s="115"/>
      <c r="XAQ6" s="115"/>
      <c r="XAR6" s="115"/>
      <c r="XAS6" s="115"/>
      <c r="XAT6" s="115"/>
      <c r="XAU6" s="115"/>
      <c r="XAV6" s="115"/>
      <c r="XAW6" s="115"/>
      <c r="XAX6" s="115"/>
      <c r="XAY6" s="115"/>
      <c r="XAZ6" s="115"/>
      <c r="XBA6" s="115"/>
      <c r="XBB6" s="115"/>
      <c r="XBC6" s="115"/>
      <c r="XBD6" s="115"/>
      <c r="XBE6" s="115"/>
      <c r="XBF6" s="115"/>
      <c r="XBG6" s="115"/>
      <c r="XBH6" s="115"/>
      <c r="XBI6" s="115"/>
      <c r="XBJ6" s="115"/>
      <c r="XBK6" s="115"/>
      <c r="XBL6" s="115"/>
      <c r="XBM6" s="115"/>
      <c r="XBN6" s="115"/>
      <c r="XBO6" s="115"/>
      <c r="XBP6" s="115"/>
      <c r="XBQ6" s="115"/>
      <c r="XBR6" s="115"/>
      <c r="XBS6" s="115"/>
      <c r="XBT6" s="115"/>
      <c r="XBU6" s="115"/>
      <c r="XBV6" s="115"/>
      <c r="XBW6" s="115"/>
      <c r="XBX6" s="115"/>
      <c r="XBY6" s="115"/>
      <c r="XBZ6" s="115"/>
      <c r="XCA6" s="115"/>
      <c r="XCB6" s="115"/>
      <c r="XCC6" s="115"/>
      <c r="XCD6" s="115"/>
      <c r="XCE6" s="115"/>
      <c r="XCF6" s="115"/>
      <c r="XCG6" s="115"/>
      <c r="XCH6" s="115"/>
      <c r="XCI6" s="115"/>
      <c r="XCJ6" s="115"/>
      <c r="XCK6" s="115"/>
      <c r="XCL6" s="115"/>
      <c r="XCM6" s="115"/>
      <c r="XCN6" s="115"/>
      <c r="XCO6" s="115"/>
      <c r="XCP6" s="115"/>
      <c r="XCQ6" s="115"/>
      <c r="XCR6" s="115"/>
      <c r="XCS6" s="115"/>
      <c r="XCT6" s="115"/>
      <c r="XCU6" s="115"/>
      <c r="XCV6" s="115"/>
      <c r="XCW6" s="115"/>
      <c r="XCX6" s="115"/>
      <c r="XCY6" s="115"/>
      <c r="XCZ6" s="115"/>
      <c r="XDA6" s="115"/>
      <c r="XDB6" s="115"/>
      <c r="XDC6" s="115"/>
      <c r="XDD6" s="115"/>
      <c r="XDE6" s="115"/>
      <c r="XDF6" s="115"/>
      <c r="XDG6" s="115"/>
      <c r="XDH6" s="115"/>
      <c r="XDI6" s="115"/>
      <c r="XDJ6" s="115"/>
      <c r="XDK6" s="115"/>
      <c r="XDL6" s="115"/>
      <c r="XDM6" s="115"/>
      <c r="XDN6" s="115"/>
      <c r="XDO6" s="115"/>
      <c r="XDP6" s="115"/>
      <c r="XDQ6" s="115"/>
      <c r="XDR6" s="115"/>
      <c r="XDS6" s="115"/>
      <c r="XDT6" s="115"/>
      <c r="XDU6" s="115"/>
      <c r="XDV6" s="115"/>
      <c r="XDW6" s="115"/>
      <c r="XDX6" s="115"/>
      <c r="XDY6" s="115"/>
      <c r="XDZ6" s="115"/>
      <c r="XEA6" s="115"/>
      <c r="XEB6" s="115"/>
      <c r="XEC6" s="115"/>
      <c r="XED6" s="115"/>
      <c r="XEE6" s="115"/>
      <c r="XEF6" s="115"/>
      <c r="XEG6" s="115"/>
      <c r="XEH6" s="115"/>
      <c r="XEI6" s="115"/>
      <c r="XEJ6" s="115"/>
      <c r="XEK6" s="115"/>
      <c r="XEL6" s="115"/>
      <c r="XEM6" s="115"/>
      <c r="XEN6" s="115"/>
      <c r="XEO6" s="115"/>
      <c r="XEP6" s="115"/>
      <c r="XEQ6" s="115"/>
      <c r="XER6" s="115"/>
      <c r="XES6" s="115"/>
      <c r="XET6" s="115"/>
      <c r="XEU6" s="115"/>
      <c r="XEV6" s="115"/>
      <c r="XEW6" s="115"/>
      <c r="XEX6" s="115"/>
      <c r="XEY6" s="115"/>
      <c r="XEZ6" s="115"/>
      <c r="XFA6" s="115"/>
      <c r="XFB6" s="115"/>
      <c r="XFC6" s="115"/>
      <c r="XFD6" s="115"/>
    </row>
    <row r="7" spans="1:16384">
      <c r="B7" s="116" t="s">
        <v>20</v>
      </c>
      <c r="C7" s="119" t="e">
        <f>'BPC Data'!#REF!</f>
        <v>#REF!</v>
      </c>
      <c r="D7" s="119" t="e">
        <f>'BPC Data'!#REF!</f>
        <v>#REF!</v>
      </c>
      <c r="E7" s="119" t="e">
        <f>'BPC Data'!#REF!</f>
        <v>#REF!</v>
      </c>
      <c r="F7" s="119" t="e">
        <f>'BPC Data'!#REF!</f>
        <v>#REF!</v>
      </c>
      <c r="G7" s="119" t="e">
        <f>'BPC Data'!#REF!</f>
        <v>#REF!</v>
      </c>
      <c r="H7" s="119" t="e">
        <f>'BPC Data'!#REF!</f>
        <v>#REF!</v>
      </c>
      <c r="I7" s="119" t="e">
        <f>'BPC Data'!#REF!</f>
        <v>#REF!</v>
      </c>
      <c r="J7" s="119" t="e">
        <f>'BPC Data'!#REF!</f>
        <v>#REF!</v>
      </c>
      <c r="K7" s="119" t="e">
        <f>'BPC Data'!#REF!</f>
        <v>#REF!</v>
      </c>
      <c r="L7" s="119" t="e">
        <f>'BPC Data'!#REF!</f>
        <v>#REF!</v>
      </c>
      <c r="M7" s="119" t="e">
        <f>'BPC Data'!#REF!</f>
        <v>#REF!</v>
      </c>
      <c r="N7" s="119" t="e">
        <f>'BPC Data'!#REF!</f>
        <v>#REF!</v>
      </c>
      <c r="O7" s="116" t="e">
        <f>SUM(C7:N7)</f>
        <v>#REF!</v>
      </c>
    </row>
    <row r="8" spans="1:16384">
      <c r="B8" s="116" t="s">
        <v>79</v>
      </c>
      <c r="C8" s="116" t="e">
        <f>C6-C7</f>
        <v>#REF!</v>
      </c>
      <c r="D8" s="116" t="e">
        <f t="shared" ref="D8:N8" si="0">D6-D7</f>
        <v>#REF!</v>
      </c>
      <c r="E8" s="116" t="e">
        <f t="shared" si="0"/>
        <v>#REF!</v>
      </c>
      <c r="F8" s="116" t="e">
        <f t="shared" si="0"/>
        <v>#REF!</v>
      </c>
      <c r="G8" s="116" t="e">
        <f t="shared" si="0"/>
        <v>#REF!</v>
      </c>
      <c r="H8" s="116" t="e">
        <f t="shared" si="0"/>
        <v>#REF!</v>
      </c>
      <c r="I8" s="116" t="e">
        <f t="shared" si="0"/>
        <v>#REF!</v>
      </c>
      <c r="J8" s="116" t="e">
        <f t="shared" si="0"/>
        <v>#REF!</v>
      </c>
      <c r="K8" s="290" t="e">
        <f t="shared" si="0"/>
        <v>#REF!</v>
      </c>
      <c r="L8" s="116" t="e">
        <f t="shared" si="0"/>
        <v>#REF!</v>
      </c>
      <c r="M8" s="116" t="e">
        <f t="shared" si="0"/>
        <v>#REF!</v>
      </c>
      <c r="N8" s="116" t="e">
        <f t="shared" si="0"/>
        <v>#REF!</v>
      </c>
      <c r="O8" s="289" t="e">
        <f>+O6-O7</f>
        <v>#REF!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  <drawing r:id="rId3"/>
  <legacyDrawing r:id="rId4"/>
  <controls>
    <mc:AlternateContent xmlns:mc="http://schemas.openxmlformats.org/markup-compatibility/2006">
      <mc:Choice Requires="x14">
        <control shapeId="24577" r:id="rId5" name="FPMExcelClientSheetOptionstb1">
          <controlPr defaultSize="0" autoLine="0" autoPict="0" r:id="rId6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24577" r:id="rId5" name="FPMExcelClientSheetOptionstb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2:O38"/>
  <sheetViews>
    <sheetView showGridLines="0" zoomScaleNormal="100" workbookViewId="0"/>
  </sheetViews>
  <sheetFormatPr defaultRowHeight="15"/>
  <cols>
    <col min="1" max="1" width="9.140625" customWidth="1"/>
    <col min="2" max="2" width="15" bestFit="1" customWidth="1"/>
    <col min="3" max="3" width="14.7109375" bestFit="1" customWidth="1"/>
    <col min="4" max="4" width="44.5703125" bestFit="1" customWidth="1"/>
    <col min="5" max="5" width="13.85546875" bestFit="1" customWidth="1"/>
    <col min="6" max="6" width="11.28515625" bestFit="1" customWidth="1"/>
    <col min="7" max="7" width="13.7109375" bestFit="1" customWidth="1"/>
    <col min="8" max="8" width="9.85546875" style="7" bestFit="1" customWidth="1"/>
    <col min="9" max="11" width="10.140625" bestFit="1" customWidth="1"/>
    <col min="12" max="12" width="15.28515625" bestFit="1" customWidth="1"/>
    <col min="14" max="14" width="14.28515625" bestFit="1" customWidth="1"/>
  </cols>
  <sheetData>
    <row r="2" spans="2:15">
      <c r="E2" s="59"/>
    </row>
    <row r="4" spans="2:15" ht="15.75" thickBot="1"/>
    <row r="5" spans="2:15">
      <c r="D5" s="79" t="s">
        <v>26</v>
      </c>
      <c r="E5" s="100" t="s">
        <v>37</v>
      </c>
      <c r="F5" s="80" t="s">
        <v>38</v>
      </c>
      <c r="G5" s="100" t="s">
        <v>40</v>
      </c>
      <c r="H5" s="104"/>
    </row>
    <row r="6" spans="2:15" s="62" customFormat="1">
      <c r="D6" s="81" t="s">
        <v>81</v>
      </c>
      <c r="E6" s="91" t="s">
        <v>80</v>
      </c>
      <c r="F6" s="62" t="s">
        <v>75</v>
      </c>
      <c r="G6" s="91" t="s">
        <v>76</v>
      </c>
      <c r="H6" s="82" t="s">
        <v>25</v>
      </c>
    </row>
    <row r="7" spans="2:15" s="122" customFormat="1">
      <c r="C7" s="123"/>
      <c r="D7" s="124" t="s">
        <v>354</v>
      </c>
      <c r="E7" s="92">
        <f>LV!Q12</f>
        <v>2343</v>
      </c>
      <c r="F7" s="83">
        <f>TP!Q12</f>
        <v>2719</v>
      </c>
      <c r="G7" s="92">
        <f>BV!Q28</f>
        <v>4315</v>
      </c>
      <c r="H7" s="105">
        <f t="shared" ref="H7:H13" si="0">SUM(E7:G7)</f>
        <v>9377</v>
      </c>
    </row>
    <row r="8" spans="2:15">
      <c r="D8" s="124" t="s">
        <v>920</v>
      </c>
      <c r="E8" s="92">
        <f ca="1">SUMIFS(INDIRECT("'"&amp;E$6&amp;"'"&amp;"!$E:$E"),INDIRECT("'"&amp;E$6&amp;"'"&amp;"!$c:$c"),$D8)+SUMIFS(INDIRECT("'"&amp;E$6&amp;"'"&amp;"!$E:$E"),INDIRECT("'"&amp;E$6&amp;"'"&amp;"!$D:$D"),$D15)</f>
        <v>3005376.43</v>
      </c>
      <c r="F8" s="92">
        <f ca="1">SUMIFS(INDIRECT("'"&amp;F$6&amp;"'"&amp;"!$E:$E"),INDIRECT("'"&amp;F$6&amp;"'"&amp;"!$c:$c"),$D8)+SUMIFS(INDIRECT("'"&amp;F$6&amp;"'"&amp;"!$E:$E"),INDIRECT("'"&amp;F$6&amp;"'"&amp;"!$D:$D"),$D15)</f>
        <v>3804051.96</v>
      </c>
      <c r="G8" s="92">
        <f ca="1">SUMIFS(INDIRECT("'"&amp;G$6&amp;"'"&amp;"!$E:$E"),INDIRECT("'"&amp;G$6&amp;"'"&amp;"!$c:$c"),$D8)+SUMIFS(INDIRECT("'"&amp;G$6&amp;"'"&amp;"!$E:$E"),INDIRECT("'"&amp;G$6&amp;"'"&amp;"!$D:$D"),$D15)</f>
        <v>5088021.4799999995</v>
      </c>
      <c r="H8" s="105">
        <f t="shared" ca="1" si="0"/>
        <v>11897449.870000001</v>
      </c>
      <c r="J8" s="59"/>
      <c r="K8" s="59"/>
      <c r="L8" s="63"/>
      <c r="M8" s="59"/>
      <c r="N8" s="60"/>
    </row>
    <row r="9" spans="2:15">
      <c r="D9" s="124" t="s">
        <v>922</v>
      </c>
      <c r="E9" s="92">
        <f ca="1">SUMIFS(INDIRECT("'"&amp;E$6&amp;"'"&amp;"!$E:$E"),INDIRECT("'"&amp;E$6&amp;"'"&amp;"!$c:$c"),$D9)-SUM(E11:E14)</f>
        <v>832812.86999999988</v>
      </c>
      <c r="F9" s="92">
        <f ca="1">SUMIFS(INDIRECT("'"&amp;F$6&amp;"'"&amp;"!$E:$E"),INDIRECT("'"&amp;F$6&amp;"'"&amp;"!$c:$c"),$D9)-SUM(F11:F14)</f>
        <v>962926.22</v>
      </c>
      <c r="G9" s="92">
        <f ca="1">SUMIFS(INDIRECT("'"&amp;G$6&amp;"'"&amp;"!$E:$E"),INDIRECT("'"&amp;G$6&amp;"'"&amp;"!$c:$c"),$D9)-SUM(G11:G14)</f>
        <v>1591652.31</v>
      </c>
      <c r="H9" s="105">
        <f t="shared" ca="1" si="0"/>
        <v>3387391.4</v>
      </c>
      <c r="I9" s="113"/>
      <c r="J9" s="59"/>
      <c r="L9" s="63"/>
      <c r="N9" s="59"/>
    </row>
    <row r="10" spans="2:15">
      <c r="D10" s="124" t="s">
        <v>77</v>
      </c>
      <c r="E10" s="92">
        <f ca="1">E8-E9</f>
        <v>2172563.5600000005</v>
      </c>
      <c r="F10" s="83">
        <f ca="1">F8-F9</f>
        <v>2841125.74</v>
      </c>
      <c r="G10" s="92">
        <f ca="1">G8-G9</f>
        <v>3496369.1699999995</v>
      </c>
      <c r="H10" s="105">
        <f t="shared" ca="1" si="0"/>
        <v>8510058.4700000007</v>
      </c>
      <c r="J10" s="59"/>
      <c r="K10" s="59"/>
      <c r="L10" s="59"/>
      <c r="M10" s="59"/>
      <c r="N10" s="59"/>
      <c r="O10" s="59"/>
    </row>
    <row r="11" spans="2:15">
      <c r="D11" s="124" t="s">
        <v>60</v>
      </c>
      <c r="E11" s="92">
        <f t="shared" ref="E11:G15" ca="1" si="1">SUMIFS(INDIRECT("'"&amp;E$6&amp;"'"&amp;"!$E:$E"),INDIRECT("'"&amp;E$6&amp;"'"&amp;"!$D:$D"),$D11)</f>
        <v>89731.199999999997</v>
      </c>
      <c r="F11" s="92">
        <f t="shared" ca="1" si="1"/>
        <v>131370.85</v>
      </c>
      <c r="G11" s="92">
        <f t="shared" ca="1" si="1"/>
        <v>129079.3</v>
      </c>
      <c r="H11" s="105">
        <f t="shared" ca="1" si="0"/>
        <v>350181.35</v>
      </c>
      <c r="L11" s="63"/>
    </row>
    <row r="12" spans="2:15">
      <c r="D12" s="124" t="s">
        <v>65</v>
      </c>
      <c r="E12" s="92">
        <f t="shared" ca="1" si="1"/>
        <v>142701.67000000001</v>
      </c>
      <c r="F12" s="92">
        <f t="shared" ca="1" si="1"/>
        <v>171242</v>
      </c>
      <c r="G12" s="92">
        <f t="shared" ca="1" si="1"/>
        <v>156971.84</v>
      </c>
      <c r="H12" s="105">
        <f t="shared" ca="1" si="0"/>
        <v>470915.51</v>
      </c>
      <c r="L12" s="63"/>
    </row>
    <row r="13" spans="2:15">
      <c r="C13" s="70"/>
      <c r="D13" s="124" t="s">
        <v>66</v>
      </c>
      <c r="E13" s="92">
        <f t="shared" ca="1" si="1"/>
        <v>411.54</v>
      </c>
      <c r="F13" s="92">
        <f t="shared" ca="1" si="1"/>
        <v>1425.94</v>
      </c>
      <c r="G13" s="92">
        <f t="shared" ca="1" si="1"/>
        <v>0</v>
      </c>
      <c r="H13" s="105">
        <f t="shared" ca="1" si="0"/>
        <v>1837.48</v>
      </c>
      <c r="L13" s="63"/>
    </row>
    <row r="14" spans="2:15">
      <c r="B14" s="70"/>
      <c r="C14" s="70"/>
      <c r="D14" s="112" t="s">
        <v>67</v>
      </c>
      <c r="E14" s="92">
        <f ca="1">SUMIFS(INDIRECT("'"&amp;E$6&amp;"'"&amp;"!$E:$E"),INDIRECT("'"&amp;E$6&amp;"'"&amp;"!$D:$D"),$D14)</f>
        <v>46.9</v>
      </c>
      <c r="F14" s="92">
        <f ca="1">SUMIFS(INDIRECT("'"&amp;F$6&amp;"'"&amp;"!$E:$E"),INDIRECT("'"&amp;F$6&amp;"'"&amp;"!$D:$D"),$D14)</f>
        <v>0</v>
      </c>
      <c r="G14" s="92">
        <f ca="1">SUMIFS(INDIRECT("'"&amp;G$6&amp;"'"&amp;"!$E:$E"),INDIRECT("'"&amp;G$6&amp;"'"&amp;"!$D:$D"),$D14)</f>
        <v>0</v>
      </c>
      <c r="H14" s="105">
        <f ca="1">SUM(E14:G14)</f>
        <v>46.9</v>
      </c>
      <c r="L14" s="63"/>
    </row>
    <row r="15" spans="2:15">
      <c r="B15" s="70"/>
      <c r="C15" s="70"/>
      <c r="D15" s="124" t="s">
        <v>502</v>
      </c>
      <c r="E15" s="92">
        <f t="shared" ca="1" si="1"/>
        <v>-47.56</v>
      </c>
      <c r="F15" s="92">
        <f t="shared" ca="1" si="1"/>
        <v>-68.12</v>
      </c>
      <c r="G15" s="92">
        <f t="shared" ca="1" si="1"/>
        <v>-64.290000000000006</v>
      </c>
      <c r="H15" s="105"/>
      <c r="L15" s="63"/>
    </row>
    <row r="16" spans="2:15">
      <c r="B16" s="70"/>
      <c r="C16" s="70"/>
      <c r="D16" s="112" t="s">
        <v>59</v>
      </c>
      <c r="E16" s="92">
        <f t="shared" ref="E16:G17" ca="1" si="2">SUMIFS(INDIRECT("'"&amp;E$6&amp;"'"&amp;"!$E:$E"),INDIRECT("'"&amp;E$6&amp;"'"&amp;"!$D:$D"),$D16)</f>
        <v>0</v>
      </c>
      <c r="F16" s="92">
        <f t="shared" ca="1" si="2"/>
        <v>0</v>
      </c>
      <c r="G16" s="92">
        <f t="shared" ca="1" si="2"/>
        <v>0</v>
      </c>
      <c r="H16" s="105">
        <f ca="1">SUM(E16:G16)</f>
        <v>0</v>
      </c>
      <c r="L16" s="63"/>
    </row>
    <row r="17" spans="4:12">
      <c r="D17" s="112" t="s">
        <v>64</v>
      </c>
      <c r="E17" s="95">
        <f t="shared" ca="1" si="2"/>
        <v>0</v>
      </c>
      <c r="F17" s="95">
        <f t="shared" ca="1" si="2"/>
        <v>0</v>
      </c>
      <c r="G17" s="95">
        <f t="shared" ca="1" si="2"/>
        <v>0</v>
      </c>
      <c r="H17" s="106">
        <f ca="1">SUM(E17:G17)</f>
        <v>0</v>
      </c>
      <c r="L17" s="68"/>
    </row>
    <row r="18" spans="4:12">
      <c r="D18" s="101"/>
      <c r="E18" s="96"/>
      <c r="F18" s="97"/>
      <c r="G18" s="96"/>
      <c r="H18" s="107"/>
    </row>
    <row r="19" spans="4:12">
      <c r="D19" s="84"/>
      <c r="E19" s="93"/>
      <c r="F19" s="85"/>
      <c r="G19" s="93"/>
      <c r="H19" s="108"/>
    </row>
    <row r="20" spans="4:12" ht="45">
      <c r="D20" s="86" t="s">
        <v>20</v>
      </c>
      <c r="E20" s="94" t="s">
        <v>34</v>
      </c>
      <c r="F20" s="87" t="s">
        <v>35</v>
      </c>
      <c r="G20" s="94" t="s">
        <v>36</v>
      </c>
      <c r="H20" s="88" t="s">
        <v>25</v>
      </c>
    </row>
    <row r="21" spans="4:12">
      <c r="D21" s="84" t="s">
        <v>9</v>
      </c>
      <c r="E21" s="93">
        <f ca="1">SUMIFS(Summary!$N:$N,Summary!$D:$D,'Tenant Financial Summary'!$D21,Summary!$C:$C,'Tenant Financial Summary'!E$20)</f>
        <v>79</v>
      </c>
      <c r="F21" s="85">
        <f ca="1">SUMIFS(Summary!$N:$N,Summary!$D:$D,'Tenant Financial Summary'!$D21,Summary!$C:$C,'Tenant Financial Summary'!F$20)</f>
        <v>95</v>
      </c>
      <c r="G21" s="93">
        <f ca="1">SUMIFS(Summary!$N:$N,Summary!$D:$D,'Tenant Financial Summary'!$D21,Summary!$C:$C,'Tenant Financial Summary'!G$20)</f>
        <v>170</v>
      </c>
      <c r="H21" s="108">
        <f t="shared" ref="H21:H27" ca="1" si="3">SUM(E21:G21)</f>
        <v>344</v>
      </c>
    </row>
    <row r="22" spans="4:12">
      <c r="D22" s="84" t="s">
        <v>1</v>
      </c>
      <c r="E22" s="93">
        <f ca="1">SUMIFS(Summary!$N:$N,Summary!$D:$D,'Tenant Financial Summary'!$D22,Summary!$C:$C,'Tenant Financial Summary'!E$20)</f>
        <v>2343</v>
      </c>
      <c r="F22" s="85">
        <f ca="1">SUMIFS(Summary!$N:$N,Summary!$D:$D,'Tenant Financial Summary'!$D22,Summary!$C:$C,'Tenant Financial Summary'!F$20)</f>
        <v>2719</v>
      </c>
      <c r="G22" s="93">
        <f ca="1">SUMIFS(Summary!$N:$N,Summary!$D:$D,'Tenant Financial Summary'!$D22,Summary!$C:$C,'Tenant Financial Summary'!G$20)</f>
        <v>4315</v>
      </c>
      <c r="H22" s="108">
        <f t="shared" ca="1" si="3"/>
        <v>9377</v>
      </c>
    </row>
    <row r="23" spans="4:12">
      <c r="D23" s="84" t="s">
        <v>4</v>
      </c>
      <c r="E23" s="93">
        <f ca="1">SUMIFS(Summary!$N:$N,Summary!$D:$D,'Tenant Financial Summary'!$D23,Summary!$C:$C,'Tenant Financial Summary'!E$20)</f>
        <v>3005376.43</v>
      </c>
      <c r="F23" s="85">
        <f ca="1">SUMIFS(Summary!$N:$N,Summary!$D:$D,'Tenant Financial Summary'!$D23,Summary!$C:$C,'Tenant Financial Summary'!F$20)</f>
        <v>3804051.96</v>
      </c>
      <c r="G23" s="93">
        <f ca="1">SUMIFS(Summary!$N:$N,Summary!$D:$D,'Tenant Financial Summary'!$D23,Summary!$C:$C,'Tenant Financial Summary'!G$20)</f>
        <v>5088021.4800000004</v>
      </c>
      <c r="H23" s="108">
        <f t="shared" ca="1" si="3"/>
        <v>11897449.870000001</v>
      </c>
    </row>
    <row r="24" spans="4:12">
      <c r="D24" s="84" t="s">
        <v>5</v>
      </c>
      <c r="E24" s="93">
        <f ca="1">SUMIFS(Summary!$N:$N,Summary!$D:$D,'Tenant Financial Summary'!$D24,Summary!$C:$C,'Tenant Financial Summary'!E$20)</f>
        <v>832812.87</v>
      </c>
      <c r="F24" s="85">
        <f ca="1">SUMIFS(Summary!$N:$N,Summary!$D:$D,'Tenant Financial Summary'!$D24,Summary!$C:$C,'Tenant Financial Summary'!F$20)</f>
        <v>962926.22</v>
      </c>
      <c r="G24" s="93">
        <f ca="1">SUMIFS(Summary!$N:$N,Summary!$D:$D,'Tenant Financial Summary'!$D24,Summary!$C:$C,'Tenant Financial Summary'!G$20)</f>
        <v>1591652.31</v>
      </c>
      <c r="H24" s="108">
        <f t="shared" ca="1" si="3"/>
        <v>3387391.4</v>
      </c>
    </row>
    <row r="25" spans="4:12">
      <c r="D25" s="84" t="s">
        <v>6</v>
      </c>
      <c r="E25" s="93">
        <f ca="1">SUMIFS(Summary!$N:$N,Summary!$D:$D,'Tenant Financial Summary'!$D25,Summary!$C:$C,'Tenant Financial Summary'!E$20)</f>
        <v>2172563.56</v>
      </c>
      <c r="F25" s="85">
        <f ca="1">SUMIFS(Summary!$N:$N,Summary!$D:$D,'Tenant Financial Summary'!$D25,Summary!$C:$C,'Tenant Financial Summary'!F$20)</f>
        <v>2841125.74</v>
      </c>
      <c r="G25" s="93">
        <f ca="1">SUMIFS(Summary!$N:$N,Summary!$D:$D,'Tenant Financial Summary'!$D25,Summary!$C:$C,'Tenant Financial Summary'!G$20)</f>
        <v>3496369.17</v>
      </c>
      <c r="H25" s="108">
        <f t="shared" ca="1" si="3"/>
        <v>8510058.4700000007</v>
      </c>
    </row>
    <row r="26" spans="4:12">
      <c r="D26" s="84" t="s">
        <v>7</v>
      </c>
      <c r="E26" s="93">
        <f ca="1">SUMIFS(Summary!$N:$N,Summary!$D:$D,'Tenant Financial Summary'!$D26,Summary!$C:$C,'Tenant Financial Summary'!E$20)</f>
        <v>89731.199999999997</v>
      </c>
      <c r="F26" s="85">
        <f ca="1">SUMIFS(Summary!$N:$N,Summary!$D:$D,'Tenant Financial Summary'!$D26,Summary!$C:$C,'Tenant Financial Summary'!F$20)</f>
        <v>131370.85</v>
      </c>
      <c r="G26" s="93">
        <f ca="1">SUMIFS(Summary!$N:$N,Summary!$D:$D,'Tenant Financial Summary'!$D26,Summary!$C:$C,'Tenant Financial Summary'!G$20)</f>
        <v>129079.3</v>
      </c>
      <c r="H26" s="108">
        <f t="shared" ca="1" si="3"/>
        <v>350181.35</v>
      </c>
    </row>
    <row r="27" spans="4:12">
      <c r="D27" s="84" t="s">
        <v>33</v>
      </c>
      <c r="E27" s="93">
        <f ca="1">SUMIFS(Summary!$N:$N,Summary!$D:$D,'Tenant Financial Summary'!$D27,Summary!$C:$C,'Tenant Financial Summary'!E$20)</f>
        <v>142701.67000000001</v>
      </c>
      <c r="F27" s="85">
        <f ca="1">SUMIFS(Summary!$N:$N,Summary!$D:$D,'Tenant Financial Summary'!$D27,Summary!$C:$C,'Tenant Financial Summary'!F$20)</f>
        <v>171242</v>
      </c>
      <c r="G27" s="93">
        <f ca="1">SUMIFS(Summary!$N:$N,Summary!$D:$D,'Tenant Financial Summary'!$D27,Summary!$C:$C,'Tenant Financial Summary'!G$20)</f>
        <v>156971.84</v>
      </c>
      <c r="H27" s="108">
        <f t="shared" ca="1" si="3"/>
        <v>470915.51</v>
      </c>
    </row>
    <row r="28" spans="4:12">
      <c r="D28" s="84"/>
      <c r="E28" s="93"/>
      <c r="F28" s="85"/>
      <c r="G28" s="93"/>
      <c r="H28" s="108"/>
    </row>
    <row r="29" spans="4:12">
      <c r="D29" s="102"/>
      <c r="E29" s="98"/>
      <c r="F29" s="99"/>
      <c r="G29" s="98"/>
      <c r="H29" s="109"/>
    </row>
    <row r="30" spans="4:12">
      <c r="D30" s="84"/>
      <c r="E30" s="93"/>
      <c r="F30" s="85"/>
      <c r="G30" s="93"/>
      <c r="H30" s="108"/>
    </row>
    <row r="31" spans="4:12">
      <c r="D31" s="86" t="s">
        <v>79</v>
      </c>
      <c r="E31" s="93"/>
      <c r="F31" s="85"/>
      <c r="G31" s="93"/>
      <c r="H31" s="108"/>
    </row>
    <row r="32" spans="4:12">
      <c r="D32" s="84" t="s">
        <v>355</v>
      </c>
      <c r="E32" s="93">
        <f t="shared" ref="E32:H37" ca="1" si="4">+E7-E22</f>
        <v>0</v>
      </c>
      <c r="F32" s="85">
        <f t="shared" ca="1" si="4"/>
        <v>0</v>
      </c>
      <c r="G32" s="93">
        <f t="shared" ca="1" si="4"/>
        <v>0</v>
      </c>
      <c r="H32" s="108">
        <f t="shared" ca="1" si="4"/>
        <v>0</v>
      </c>
    </row>
    <row r="33" spans="4:9">
      <c r="D33" s="84" t="s">
        <v>27</v>
      </c>
      <c r="E33" s="93">
        <f t="shared" ca="1" si="4"/>
        <v>0</v>
      </c>
      <c r="F33" s="85">
        <f t="shared" ca="1" si="4"/>
        <v>0</v>
      </c>
      <c r="G33" s="93">
        <f t="shared" ca="1" si="4"/>
        <v>0</v>
      </c>
      <c r="H33" s="108">
        <f t="shared" ca="1" si="4"/>
        <v>0</v>
      </c>
    </row>
    <row r="34" spans="4:9">
      <c r="D34" s="84" t="s">
        <v>30</v>
      </c>
      <c r="E34" s="93">
        <f t="shared" ca="1" si="4"/>
        <v>0</v>
      </c>
      <c r="F34" s="85">
        <f t="shared" ca="1" si="4"/>
        <v>0</v>
      </c>
      <c r="G34" s="93">
        <f t="shared" ca="1" si="4"/>
        <v>0</v>
      </c>
      <c r="H34" s="108">
        <f t="shared" ca="1" si="4"/>
        <v>0</v>
      </c>
      <c r="I34" s="59"/>
    </row>
    <row r="35" spans="4:9">
      <c r="D35" s="84" t="s">
        <v>31</v>
      </c>
      <c r="E35" s="93">
        <f t="shared" ca="1" si="4"/>
        <v>0</v>
      </c>
      <c r="F35" s="85">
        <f t="shared" ca="1" si="4"/>
        <v>0</v>
      </c>
      <c r="G35" s="93">
        <f t="shared" ca="1" si="4"/>
        <v>0</v>
      </c>
      <c r="H35" s="108">
        <f t="shared" ca="1" si="4"/>
        <v>0</v>
      </c>
    </row>
    <row r="36" spans="4:9">
      <c r="D36" s="84" t="s">
        <v>78</v>
      </c>
      <c r="E36" s="93">
        <f t="shared" ca="1" si="4"/>
        <v>0</v>
      </c>
      <c r="F36" s="85">
        <f t="shared" ca="1" si="4"/>
        <v>0</v>
      </c>
      <c r="G36" s="93">
        <f t="shared" ca="1" si="4"/>
        <v>0</v>
      </c>
      <c r="H36" s="108">
        <f t="shared" ca="1" si="4"/>
        <v>0</v>
      </c>
    </row>
    <row r="37" spans="4:9">
      <c r="D37" s="84" t="s">
        <v>32</v>
      </c>
      <c r="E37" s="93">
        <f t="shared" ca="1" si="4"/>
        <v>0</v>
      </c>
      <c r="F37" s="85">
        <f t="shared" ca="1" si="4"/>
        <v>0</v>
      </c>
      <c r="G37" s="93">
        <f t="shared" ca="1" si="4"/>
        <v>0</v>
      </c>
      <c r="H37" s="108">
        <f t="shared" ca="1" si="4"/>
        <v>0</v>
      </c>
    </row>
    <row r="38" spans="4:9" ht="15.75" thickBot="1">
      <c r="D38" s="89"/>
      <c r="E38" s="103"/>
      <c r="F38" s="90"/>
      <c r="G38" s="103"/>
      <c r="H38" s="110"/>
    </row>
  </sheetData>
  <pageMargins left="0.7" right="0.7" top="0.75" bottom="0.75" header="0.3" footer="0.3"/>
  <pageSetup orientation="portrait" r:id="rId1"/>
  <customProperties>
    <customPr name="EpmWorksheetKeyString_GUID" r:id="rId2"/>
    <customPr name="FPMExcelClientRefreshTime" r:id="rId3"/>
  </customProperties>
  <drawing r:id="rId4"/>
  <legacyDrawing r:id="rId5"/>
  <controls>
    <mc:AlternateContent xmlns:mc="http://schemas.openxmlformats.org/markup-compatibility/2006">
      <mc:Choice Requires="x14">
        <control shapeId="18433" r:id="rId6" name="FPMExcelClientSheetOptionstb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304800</xdr:colOff>
                <xdr:row>0</xdr:row>
                <xdr:rowOff>0</xdr:rowOff>
              </to>
            </anchor>
          </controlPr>
        </control>
      </mc:Choice>
      <mc:Fallback>
        <control shapeId="18433" r:id="rId6" name="FPMExcelClientSheetOptionstb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E3" sqref="E3"/>
    </sheetView>
  </sheetViews>
  <sheetFormatPr defaultColWidth="11.42578125" defaultRowHeight="12.75"/>
  <cols>
    <col min="1" max="2" width="5.7109375" style="69" customWidth="1"/>
    <col min="3" max="3" width="9.5703125" style="69" customWidth="1"/>
    <col min="4" max="4" width="38.140625" style="69" customWidth="1"/>
    <col min="5" max="5" width="13.140625" style="69" bestFit="1" customWidth="1"/>
    <col min="6" max="6" width="12.42578125" style="69" bestFit="1" customWidth="1"/>
    <col min="7" max="7" width="5.7109375" style="69" customWidth="1"/>
    <col min="8" max="8" width="7.85546875" style="76" bestFit="1" customWidth="1"/>
    <col min="9" max="9" width="37.28515625" style="76" bestFit="1" customWidth="1"/>
    <col min="10" max="10" width="13.140625" style="307" bestFit="1" customWidth="1"/>
    <col min="11" max="11" width="11.42578125" style="69"/>
    <col min="12" max="12" width="18.7109375" style="69" customWidth="1"/>
    <col min="13" max="13" width="25.7109375" style="69" customWidth="1"/>
    <col min="14" max="14" width="13.5703125" style="72" bestFit="1" customWidth="1"/>
    <col min="15" max="15" width="13.28515625" style="72" bestFit="1" customWidth="1"/>
    <col min="16" max="16" width="13.5703125" style="72" bestFit="1" customWidth="1"/>
    <col min="17" max="17" width="10.42578125" style="72" bestFit="1" customWidth="1"/>
    <col min="18" max="256" width="11.42578125" style="69"/>
    <col min="257" max="258" width="5.7109375" style="69" customWidth="1"/>
    <col min="259" max="259" width="9.5703125" style="69" customWidth="1"/>
    <col min="260" max="260" width="38.140625" style="69" customWidth="1"/>
    <col min="261" max="261" width="13.140625" style="69" bestFit="1" customWidth="1"/>
    <col min="262" max="262" width="11.42578125" style="69"/>
    <col min="263" max="263" width="5.7109375" style="69" customWidth="1"/>
    <col min="264" max="264" width="7.85546875" style="69" bestFit="1" customWidth="1"/>
    <col min="265" max="265" width="37.28515625" style="69" bestFit="1" customWidth="1"/>
    <col min="266" max="266" width="13.140625" style="69" bestFit="1" customWidth="1"/>
    <col min="267" max="267" width="11.42578125" style="69"/>
    <col min="268" max="268" width="18.7109375" style="69" customWidth="1"/>
    <col min="269" max="269" width="25.7109375" style="69" customWidth="1"/>
    <col min="270" max="270" width="13.5703125" style="69" bestFit="1" customWidth="1"/>
    <col min="271" max="271" width="13.28515625" style="69" bestFit="1" customWidth="1"/>
    <col min="272" max="272" width="13.5703125" style="69" bestFit="1" customWidth="1"/>
    <col min="273" max="273" width="10.42578125" style="69" bestFit="1" customWidth="1"/>
    <col min="274" max="512" width="11.42578125" style="69"/>
    <col min="513" max="514" width="5.7109375" style="69" customWidth="1"/>
    <col min="515" max="515" width="9.5703125" style="69" customWidth="1"/>
    <col min="516" max="516" width="38.140625" style="69" customWidth="1"/>
    <col min="517" max="517" width="13.140625" style="69" bestFit="1" customWidth="1"/>
    <col min="518" max="518" width="11.42578125" style="69"/>
    <col min="519" max="519" width="5.7109375" style="69" customWidth="1"/>
    <col min="520" max="520" width="7.85546875" style="69" bestFit="1" customWidth="1"/>
    <col min="521" max="521" width="37.28515625" style="69" bestFit="1" customWidth="1"/>
    <col min="522" max="522" width="13.140625" style="69" bestFit="1" customWidth="1"/>
    <col min="523" max="523" width="11.42578125" style="69"/>
    <col min="524" max="524" width="18.7109375" style="69" customWidth="1"/>
    <col min="525" max="525" width="25.7109375" style="69" customWidth="1"/>
    <col min="526" max="526" width="13.5703125" style="69" bestFit="1" customWidth="1"/>
    <col min="527" max="527" width="13.28515625" style="69" bestFit="1" customWidth="1"/>
    <col min="528" max="528" width="13.5703125" style="69" bestFit="1" customWidth="1"/>
    <col min="529" max="529" width="10.42578125" style="69" bestFit="1" customWidth="1"/>
    <col min="530" max="768" width="11.42578125" style="69"/>
    <col min="769" max="770" width="5.7109375" style="69" customWidth="1"/>
    <col min="771" max="771" width="9.5703125" style="69" customWidth="1"/>
    <col min="772" max="772" width="38.140625" style="69" customWidth="1"/>
    <col min="773" max="773" width="13.140625" style="69" bestFit="1" customWidth="1"/>
    <col min="774" max="774" width="11.42578125" style="69"/>
    <col min="775" max="775" width="5.7109375" style="69" customWidth="1"/>
    <col min="776" max="776" width="7.85546875" style="69" bestFit="1" customWidth="1"/>
    <col min="777" max="777" width="37.28515625" style="69" bestFit="1" customWidth="1"/>
    <col min="778" max="778" width="13.140625" style="69" bestFit="1" customWidth="1"/>
    <col min="779" max="779" width="11.42578125" style="69"/>
    <col min="780" max="780" width="18.7109375" style="69" customWidth="1"/>
    <col min="781" max="781" width="25.7109375" style="69" customWidth="1"/>
    <col min="782" max="782" width="13.5703125" style="69" bestFit="1" customWidth="1"/>
    <col min="783" max="783" width="13.28515625" style="69" bestFit="1" customWidth="1"/>
    <col min="784" max="784" width="13.5703125" style="69" bestFit="1" customWidth="1"/>
    <col min="785" max="785" width="10.42578125" style="69" bestFit="1" customWidth="1"/>
    <col min="786" max="1024" width="11.42578125" style="69"/>
    <col min="1025" max="1026" width="5.7109375" style="69" customWidth="1"/>
    <col min="1027" max="1027" width="9.5703125" style="69" customWidth="1"/>
    <col min="1028" max="1028" width="38.140625" style="69" customWidth="1"/>
    <col min="1029" max="1029" width="13.140625" style="69" bestFit="1" customWidth="1"/>
    <col min="1030" max="1030" width="11.42578125" style="69"/>
    <col min="1031" max="1031" width="5.7109375" style="69" customWidth="1"/>
    <col min="1032" max="1032" width="7.85546875" style="69" bestFit="1" customWidth="1"/>
    <col min="1033" max="1033" width="37.28515625" style="69" bestFit="1" customWidth="1"/>
    <col min="1034" max="1034" width="13.140625" style="69" bestFit="1" customWidth="1"/>
    <col min="1035" max="1035" width="11.42578125" style="69"/>
    <col min="1036" max="1036" width="18.7109375" style="69" customWidth="1"/>
    <col min="1037" max="1037" width="25.7109375" style="69" customWidth="1"/>
    <col min="1038" max="1038" width="13.5703125" style="69" bestFit="1" customWidth="1"/>
    <col min="1039" max="1039" width="13.28515625" style="69" bestFit="1" customWidth="1"/>
    <col min="1040" max="1040" width="13.5703125" style="69" bestFit="1" customWidth="1"/>
    <col min="1041" max="1041" width="10.42578125" style="69" bestFit="1" customWidth="1"/>
    <col min="1042" max="1280" width="11.42578125" style="69"/>
    <col min="1281" max="1282" width="5.7109375" style="69" customWidth="1"/>
    <col min="1283" max="1283" width="9.5703125" style="69" customWidth="1"/>
    <col min="1284" max="1284" width="38.140625" style="69" customWidth="1"/>
    <col min="1285" max="1285" width="13.140625" style="69" bestFit="1" customWidth="1"/>
    <col min="1286" max="1286" width="11.42578125" style="69"/>
    <col min="1287" max="1287" width="5.7109375" style="69" customWidth="1"/>
    <col min="1288" max="1288" width="7.85546875" style="69" bestFit="1" customWidth="1"/>
    <col min="1289" max="1289" width="37.28515625" style="69" bestFit="1" customWidth="1"/>
    <col min="1290" max="1290" width="13.140625" style="69" bestFit="1" customWidth="1"/>
    <col min="1291" max="1291" width="11.42578125" style="69"/>
    <col min="1292" max="1292" width="18.7109375" style="69" customWidth="1"/>
    <col min="1293" max="1293" width="25.7109375" style="69" customWidth="1"/>
    <col min="1294" max="1294" width="13.5703125" style="69" bestFit="1" customWidth="1"/>
    <col min="1295" max="1295" width="13.28515625" style="69" bestFit="1" customWidth="1"/>
    <col min="1296" max="1296" width="13.5703125" style="69" bestFit="1" customWidth="1"/>
    <col min="1297" max="1297" width="10.42578125" style="69" bestFit="1" customWidth="1"/>
    <col min="1298" max="1536" width="11.42578125" style="69"/>
    <col min="1537" max="1538" width="5.7109375" style="69" customWidth="1"/>
    <col min="1539" max="1539" width="9.5703125" style="69" customWidth="1"/>
    <col min="1540" max="1540" width="38.140625" style="69" customWidth="1"/>
    <col min="1541" max="1541" width="13.140625" style="69" bestFit="1" customWidth="1"/>
    <col min="1542" max="1542" width="11.42578125" style="69"/>
    <col min="1543" max="1543" width="5.7109375" style="69" customWidth="1"/>
    <col min="1544" max="1544" width="7.85546875" style="69" bestFit="1" customWidth="1"/>
    <col min="1545" max="1545" width="37.28515625" style="69" bestFit="1" customWidth="1"/>
    <col min="1546" max="1546" width="13.140625" style="69" bestFit="1" customWidth="1"/>
    <col min="1547" max="1547" width="11.42578125" style="69"/>
    <col min="1548" max="1548" width="18.7109375" style="69" customWidth="1"/>
    <col min="1549" max="1549" width="25.7109375" style="69" customWidth="1"/>
    <col min="1550" max="1550" width="13.5703125" style="69" bestFit="1" customWidth="1"/>
    <col min="1551" max="1551" width="13.28515625" style="69" bestFit="1" customWidth="1"/>
    <col min="1552" max="1552" width="13.5703125" style="69" bestFit="1" customWidth="1"/>
    <col min="1553" max="1553" width="10.42578125" style="69" bestFit="1" customWidth="1"/>
    <col min="1554" max="1792" width="11.42578125" style="69"/>
    <col min="1793" max="1794" width="5.7109375" style="69" customWidth="1"/>
    <col min="1795" max="1795" width="9.5703125" style="69" customWidth="1"/>
    <col min="1796" max="1796" width="38.140625" style="69" customWidth="1"/>
    <col min="1797" max="1797" width="13.140625" style="69" bestFit="1" customWidth="1"/>
    <col min="1798" max="1798" width="11.42578125" style="69"/>
    <col min="1799" max="1799" width="5.7109375" style="69" customWidth="1"/>
    <col min="1800" max="1800" width="7.85546875" style="69" bestFit="1" customWidth="1"/>
    <col min="1801" max="1801" width="37.28515625" style="69" bestFit="1" customWidth="1"/>
    <col min="1802" max="1802" width="13.140625" style="69" bestFit="1" customWidth="1"/>
    <col min="1803" max="1803" width="11.42578125" style="69"/>
    <col min="1804" max="1804" width="18.7109375" style="69" customWidth="1"/>
    <col min="1805" max="1805" width="25.7109375" style="69" customWidth="1"/>
    <col min="1806" max="1806" width="13.5703125" style="69" bestFit="1" customWidth="1"/>
    <col min="1807" max="1807" width="13.28515625" style="69" bestFit="1" customWidth="1"/>
    <col min="1808" max="1808" width="13.5703125" style="69" bestFit="1" customWidth="1"/>
    <col min="1809" max="1809" width="10.42578125" style="69" bestFit="1" customWidth="1"/>
    <col min="1810" max="2048" width="11.42578125" style="69"/>
    <col min="2049" max="2050" width="5.7109375" style="69" customWidth="1"/>
    <col min="2051" max="2051" width="9.5703125" style="69" customWidth="1"/>
    <col min="2052" max="2052" width="38.140625" style="69" customWidth="1"/>
    <col min="2053" max="2053" width="13.140625" style="69" bestFit="1" customWidth="1"/>
    <col min="2054" max="2054" width="11.42578125" style="69"/>
    <col min="2055" max="2055" width="5.7109375" style="69" customWidth="1"/>
    <col min="2056" max="2056" width="7.85546875" style="69" bestFit="1" customWidth="1"/>
    <col min="2057" max="2057" width="37.28515625" style="69" bestFit="1" customWidth="1"/>
    <col min="2058" max="2058" width="13.140625" style="69" bestFit="1" customWidth="1"/>
    <col min="2059" max="2059" width="11.42578125" style="69"/>
    <col min="2060" max="2060" width="18.7109375" style="69" customWidth="1"/>
    <col min="2061" max="2061" width="25.7109375" style="69" customWidth="1"/>
    <col min="2062" max="2062" width="13.5703125" style="69" bestFit="1" customWidth="1"/>
    <col min="2063" max="2063" width="13.28515625" style="69" bestFit="1" customWidth="1"/>
    <col min="2064" max="2064" width="13.5703125" style="69" bestFit="1" customWidth="1"/>
    <col min="2065" max="2065" width="10.42578125" style="69" bestFit="1" customWidth="1"/>
    <col min="2066" max="2304" width="11.42578125" style="69"/>
    <col min="2305" max="2306" width="5.7109375" style="69" customWidth="1"/>
    <col min="2307" max="2307" width="9.5703125" style="69" customWidth="1"/>
    <col min="2308" max="2308" width="38.140625" style="69" customWidth="1"/>
    <col min="2309" max="2309" width="13.140625" style="69" bestFit="1" customWidth="1"/>
    <col min="2310" max="2310" width="11.42578125" style="69"/>
    <col min="2311" max="2311" width="5.7109375" style="69" customWidth="1"/>
    <col min="2312" max="2312" width="7.85546875" style="69" bestFit="1" customWidth="1"/>
    <col min="2313" max="2313" width="37.28515625" style="69" bestFit="1" customWidth="1"/>
    <col min="2314" max="2314" width="13.140625" style="69" bestFit="1" customWidth="1"/>
    <col min="2315" max="2315" width="11.42578125" style="69"/>
    <col min="2316" max="2316" width="18.7109375" style="69" customWidth="1"/>
    <col min="2317" max="2317" width="25.7109375" style="69" customWidth="1"/>
    <col min="2318" max="2318" width="13.5703125" style="69" bestFit="1" customWidth="1"/>
    <col min="2319" max="2319" width="13.28515625" style="69" bestFit="1" customWidth="1"/>
    <col min="2320" max="2320" width="13.5703125" style="69" bestFit="1" customWidth="1"/>
    <col min="2321" max="2321" width="10.42578125" style="69" bestFit="1" customWidth="1"/>
    <col min="2322" max="2560" width="11.42578125" style="69"/>
    <col min="2561" max="2562" width="5.7109375" style="69" customWidth="1"/>
    <col min="2563" max="2563" width="9.5703125" style="69" customWidth="1"/>
    <col min="2564" max="2564" width="38.140625" style="69" customWidth="1"/>
    <col min="2565" max="2565" width="13.140625" style="69" bestFit="1" customWidth="1"/>
    <col min="2566" max="2566" width="11.42578125" style="69"/>
    <col min="2567" max="2567" width="5.7109375" style="69" customWidth="1"/>
    <col min="2568" max="2568" width="7.85546875" style="69" bestFit="1" customWidth="1"/>
    <col min="2569" max="2569" width="37.28515625" style="69" bestFit="1" customWidth="1"/>
    <col min="2570" max="2570" width="13.140625" style="69" bestFit="1" customWidth="1"/>
    <col min="2571" max="2571" width="11.42578125" style="69"/>
    <col min="2572" max="2572" width="18.7109375" style="69" customWidth="1"/>
    <col min="2573" max="2573" width="25.7109375" style="69" customWidth="1"/>
    <col min="2574" max="2574" width="13.5703125" style="69" bestFit="1" customWidth="1"/>
    <col min="2575" max="2575" width="13.28515625" style="69" bestFit="1" customWidth="1"/>
    <col min="2576" max="2576" width="13.5703125" style="69" bestFit="1" customWidth="1"/>
    <col min="2577" max="2577" width="10.42578125" style="69" bestFit="1" customWidth="1"/>
    <col min="2578" max="2816" width="11.42578125" style="69"/>
    <col min="2817" max="2818" width="5.7109375" style="69" customWidth="1"/>
    <col min="2819" max="2819" width="9.5703125" style="69" customWidth="1"/>
    <col min="2820" max="2820" width="38.140625" style="69" customWidth="1"/>
    <col min="2821" max="2821" width="13.140625" style="69" bestFit="1" customWidth="1"/>
    <col min="2822" max="2822" width="11.42578125" style="69"/>
    <col min="2823" max="2823" width="5.7109375" style="69" customWidth="1"/>
    <col min="2824" max="2824" width="7.85546875" style="69" bestFit="1" customWidth="1"/>
    <col min="2825" max="2825" width="37.28515625" style="69" bestFit="1" customWidth="1"/>
    <col min="2826" max="2826" width="13.140625" style="69" bestFit="1" customWidth="1"/>
    <col min="2827" max="2827" width="11.42578125" style="69"/>
    <col min="2828" max="2828" width="18.7109375" style="69" customWidth="1"/>
    <col min="2829" max="2829" width="25.7109375" style="69" customWidth="1"/>
    <col min="2830" max="2830" width="13.5703125" style="69" bestFit="1" customWidth="1"/>
    <col min="2831" max="2831" width="13.28515625" style="69" bestFit="1" customWidth="1"/>
    <col min="2832" max="2832" width="13.5703125" style="69" bestFit="1" customWidth="1"/>
    <col min="2833" max="2833" width="10.42578125" style="69" bestFit="1" customWidth="1"/>
    <col min="2834" max="3072" width="11.42578125" style="69"/>
    <col min="3073" max="3074" width="5.7109375" style="69" customWidth="1"/>
    <col min="3075" max="3075" width="9.5703125" style="69" customWidth="1"/>
    <col min="3076" max="3076" width="38.140625" style="69" customWidth="1"/>
    <col min="3077" max="3077" width="13.140625" style="69" bestFit="1" customWidth="1"/>
    <col min="3078" max="3078" width="11.42578125" style="69"/>
    <col min="3079" max="3079" width="5.7109375" style="69" customWidth="1"/>
    <col min="3080" max="3080" width="7.85546875" style="69" bestFit="1" customWidth="1"/>
    <col min="3081" max="3081" width="37.28515625" style="69" bestFit="1" customWidth="1"/>
    <col min="3082" max="3082" width="13.140625" style="69" bestFit="1" customWidth="1"/>
    <col min="3083" max="3083" width="11.42578125" style="69"/>
    <col min="3084" max="3084" width="18.7109375" style="69" customWidth="1"/>
    <col min="3085" max="3085" width="25.7109375" style="69" customWidth="1"/>
    <col min="3086" max="3086" width="13.5703125" style="69" bestFit="1" customWidth="1"/>
    <col min="3087" max="3087" width="13.28515625" style="69" bestFit="1" customWidth="1"/>
    <col min="3088" max="3088" width="13.5703125" style="69" bestFit="1" customWidth="1"/>
    <col min="3089" max="3089" width="10.42578125" style="69" bestFit="1" customWidth="1"/>
    <col min="3090" max="3328" width="11.42578125" style="69"/>
    <col min="3329" max="3330" width="5.7109375" style="69" customWidth="1"/>
    <col min="3331" max="3331" width="9.5703125" style="69" customWidth="1"/>
    <col min="3332" max="3332" width="38.140625" style="69" customWidth="1"/>
    <col min="3333" max="3333" width="13.140625" style="69" bestFit="1" customWidth="1"/>
    <col min="3334" max="3334" width="11.42578125" style="69"/>
    <col min="3335" max="3335" width="5.7109375" style="69" customWidth="1"/>
    <col min="3336" max="3336" width="7.85546875" style="69" bestFit="1" customWidth="1"/>
    <col min="3337" max="3337" width="37.28515625" style="69" bestFit="1" customWidth="1"/>
    <col min="3338" max="3338" width="13.140625" style="69" bestFit="1" customWidth="1"/>
    <col min="3339" max="3339" width="11.42578125" style="69"/>
    <col min="3340" max="3340" width="18.7109375" style="69" customWidth="1"/>
    <col min="3341" max="3341" width="25.7109375" style="69" customWidth="1"/>
    <col min="3342" max="3342" width="13.5703125" style="69" bestFit="1" customWidth="1"/>
    <col min="3343" max="3343" width="13.28515625" style="69" bestFit="1" customWidth="1"/>
    <col min="3344" max="3344" width="13.5703125" style="69" bestFit="1" customWidth="1"/>
    <col min="3345" max="3345" width="10.42578125" style="69" bestFit="1" customWidth="1"/>
    <col min="3346" max="3584" width="11.42578125" style="69"/>
    <col min="3585" max="3586" width="5.7109375" style="69" customWidth="1"/>
    <col min="3587" max="3587" width="9.5703125" style="69" customWidth="1"/>
    <col min="3588" max="3588" width="38.140625" style="69" customWidth="1"/>
    <col min="3589" max="3589" width="13.140625" style="69" bestFit="1" customWidth="1"/>
    <col min="3590" max="3590" width="11.42578125" style="69"/>
    <col min="3591" max="3591" width="5.7109375" style="69" customWidth="1"/>
    <col min="3592" max="3592" width="7.85546875" style="69" bestFit="1" customWidth="1"/>
    <col min="3593" max="3593" width="37.28515625" style="69" bestFit="1" customWidth="1"/>
    <col min="3594" max="3594" width="13.140625" style="69" bestFit="1" customWidth="1"/>
    <col min="3595" max="3595" width="11.42578125" style="69"/>
    <col min="3596" max="3596" width="18.7109375" style="69" customWidth="1"/>
    <col min="3597" max="3597" width="25.7109375" style="69" customWidth="1"/>
    <col min="3598" max="3598" width="13.5703125" style="69" bestFit="1" customWidth="1"/>
    <col min="3599" max="3599" width="13.28515625" style="69" bestFit="1" customWidth="1"/>
    <col min="3600" max="3600" width="13.5703125" style="69" bestFit="1" customWidth="1"/>
    <col min="3601" max="3601" width="10.42578125" style="69" bestFit="1" customWidth="1"/>
    <col min="3602" max="3840" width="11.42578125" style="69"/>
    <col min="3841" max="3842" width="5.7109375" style="69" customWidth="1"/>
    <col min="3843" max="3843" width="9.5703125" style="69" customWidth="1"/>
    <col min="3844" max="3844" width="38.140625" style="69" customWidth="1"/>
    <col min="3845" max="3845" width="13.140625" style="69" bestFit="1" customWidth="1"/>
    <col min="3846" max="3846" width="11.42578125" style="69"/>
    <col min="3847" max="3847" width="5.7109375" style="69" customWidth="1"/>
    <col min="3848" max="3848" width="7.85546875" style="69" bestFit="1" customWidth="1"/>
    <col min="3849" max="3849" width="37.28515625" style="69" bestFit="1" customWidth="1"/>
    <col min="3850" max="3850" width="13.140625" style="69" bestFit="1" customWidth="1"/>
    <col min="3851" max="3851" width="11.42578125" style="69"/>
    <col min="3852" max="3852" width="18.7109375" style="69" customWidth="1"/>
    <col min="3853" max="3853" width="25.7109375" style="69" customWidth="1"/>
    <col min="3854" max="3854" width="13.5703125" style="69" bestFit="1" customWidth="1"/>
    <col min="3855" max="3855" width="13.28515625" style="69" bestFit="1" customWidth="1"/>
    <col min="3856" max="3856" width="13.5703125" style="69" bestFit="1" customWidth="1"/>
    <col min="3857" max="3857" width="10.42578125" style="69" bestFit="1" customWidth="1"/>
    <col min="3858" max="4096" width="11.42578125" style="69"/>
    <col min="4097" max="4098" width="5.7109375" style="69" customWidth="1"/>
    <col min="4099" max="4099" width="9.5703125" style="69" customWidth="1"/>
    <col min="4100" max="4100" width="38.140625" style="69" customWidth="1"/>
    <col min="4101" max="4101" width="13.140625" style="69" bestFit="1" customWidth="1"/>
    <col min="4102" max="4102" width="11.42578125" style="69"/>
    <col min="4103" max="4103" width="5.7109375" style="69" customWidth="1"/>
    <col min="4104" max="4104" width="7.85546875" style="69" bestFit="1" customWidth="1"/>
    <col min="4105" max="4105" width="37.28515625" style="69" bestFit="1" customWidth="1"/>
    <col min="4106" max="4106" width="13.140625" style="69" bestFit="1" customWidth="1"/>
    <col min="4107" max="4107" width="11.42578125" style="69"/>
    <col min="4108" max="4108" width="18.7109375" style="69" customWidth="1"/>
    <col min="4109" max="4109" width="25.7109375" style="69" customWidth="1"/>
    <col min="4110" max="4110" width="13.5703125" style="69" bestFit="1" customWidth="1"/>
    <col min="4111" max="4111" width="13.28515625" style="69" bestFit="1" customWidth="1"/>
    <col min="4112" max="4112" width="13.5703125" style="69" bestFit="1" customWidth="1"/>
    <col min="4113" max="4113" width="10.42578125" style="69" bestFit="1" customWidth="1"/>
    <col min="4114" max="4352" width="11.42578125" style="69"/>
    <col min="4353" max="4354" width="5.7109375" style="69" customWidth="1"/>
    <col min="4355" max="4355" width="9.5703125" style="69" customWidth="1"/>
    <col min="4356" max="4356" width="38.140625" style="69" customWidth="1"/>
    <col min="4357" max="4357" width="13.140625" style="69" bestFit="1" customWidth="1"/>
    <col min="4358" max="4358" width="11.42578125" style="69"/>
    <col min="4359" max="4359" width="5.7109375" style="69" customWidth="1"/>
    <col min="4360" max="4360" width="7.85546875" style="69" bestFit="1" customWidth="1"/>
    <col min="4361" max="4361" width="37.28515625" style="69" bestFit="1" customWidth="1"/>
    <col min="4362" max="4362" width="13.140625" style="69" bestFit="1" customWidth="1"/>
    <col min="4363" max="4363" width="11.42578125" style="69"/>
    <col min="4364" max="4364" width="18.7109375" style="69" customWidth="1"/>
    <col min="4365" max="4365" width="25.7109375" style="69" customWidth="1"/>
    <col min="4366" max="4366" width="13.5703125" style="69" bestFit="1" customWidth="1"/>
    <col min="4367" max="4367" width="13.28515625" style="69" bestFit="1" customWidth="1"/>
    <col min="4368" max="4368" width="13.5703125" style="69" bestFit="1" customWidth="1"/>
    <col min="4369" max="4369" width="10.42578125" style="69" bestFit="1" customWidth="1"/>
    <col min="4370" max="4608" width="11.42578125" style="69"/>
    <col min="4609" max="4610" width="5.7109375" style="69" customWidth="1"/>
    <col min="4611" max="4611" width="9.5703125" style="69" customWidth="1"/>
    <col min="4612" max="4612" width="38.140625" style="69" customWidth="1"/>
    <col min="4613" max="4613" width="13.140625" style="69" bestFit="1" customWidth="1"/>
    <col min="4614" max="4614" width="11.42578125" style="69"/>
    <col min="4615" max="4615" width="5.7109375" style="69" customWidth="1"/>
    <col min="4616" max="4616" width="7.85546875" style="69" bestFit="1" customWidth="1"/>
    <col min="4617" max="4617" width="37.28515625" style="69" bestFit="1" customWidth="1"/>
    <col min="4618" max="4618" width="13.140625" style="69" bestFit="1" customWidth="1"/>
    <col min="4619" max="4619" width="11.42578125" style="69"/>
    <col min="4620" max="4620" width="18.7109375" style="69" customWidth="1"/>
    <col min="4621" max="4621" width="25.7109375" style="69" customWidth="1"/>
    <col min="4622" max="4622" width="13.5703125" style="69" bestFit="1" customWidth="1"/>
    <col min="4623" max="4623" width="13.28515625" style="69" bestFit="1" customWidth="1"/>
    <col min="4624" max="4624" width="13.5703125" style="69" bestFit="1" customWidth="1"/>
    <col min="4625" max="4625" width="10.42578125" style="69" bestFit="1" customWidth="1"/>
    <col min="4626" max="4864" width="11.42578125" style="69"/>
    <col min="4865" max="4866" width="5.7109375" style="69" customWidth="1"/>
    <col min="4867" max="4867" width="9.5703125" style="69" customWidth="1"/>
    <col min="4868" max="4868" width="38.140625" style="69" customWidth="1"/>
    <col min="4869" max="4869" width="13.140625" style="69" bestFit="1" customWidth="1"/>
    <col min="4870" max="4870" width="11.42578125" style="69"/>
    <col min="4871" max="4871" width="5.7109375" style="69" customWidth="1"/>
    <col min="4872" max="4872" width="7.85546875" style="69" bestFit="1" customWidth="1"/>
    <col min="4873" max="4873" width="37.28515625" style="69" bestFit="1" customWidth="1"/>
    <col min="4874" max="4874" width="13.140625" style="69" bestFit="1" customWidth="1"/>
    <col min="4875" max="4875" width="11.42578125" style="69"/>
    <col min="4876" max="4876" width="18.7109375" style="69" customWidth="1"/>
    <col min="4877" max="4877" width="25.7109375" style="69" customWidth="1"/>
    <col min="4878" max="4878" width="13.5703125" style="69" bestFit="1" customWidth="1"/>
    <col min="4879" max="4879" width="13.28515625" style="69" bestFit="1" customWidth="1"/>
    <col min="4880" max="4880" width="13.5703125" style="69" bestFit="1" customWidth="1"/>
    <col min="4881" max="4881" width="10.42578125" style="69" bestFit="1" customWidth="1"/>
    <col min="4882" max="5120" width="11.42578125" style="69"/>
    <col min="5121" max="5122" width="5.7109375" style="69" customWidth="1"/>
    <col min="5123" max="5123" width="9.5703125" style="69" customWidth="1"/>
    <col min="5124" max="5124" width="38.140625" style="69" customWidth="1"/>
    <col min="5125" max="5125" width="13.140625" style="69" bestFit="1" customWidth="1"/>
    <col min="5126" max="5126" width="11.42578125" style="69"/>
    <col min="5127" max="5127" width="5.7109375" style="69" customWidth="1"/>
    <col min="5128" max="5128" width="7.85546875" style="69" bestFit="1" customWidth="1"/>
    <col min="5129" max="5129" width="37.28515625" style="69" bestFit="1" customWidth="1"/>
    <col min="5130" max="5130" width="13.140625" style="69" bestFit="1" customWidth="1"/>
    <col min="5131" max="5131" width="11.42578125" style="69"/>
    <col min="5132" max="5132" width="18.7109375" style="69" customWidth="1"/>
    <col min="5133" max="5133" width="25.7109375" style="69" customWidth="1"/>
    <col min="5134" max="5134" width="13.5703125" style="69" bestFit="1" customWidth="1"/>
    <col min="5135" max="5135" width="13.28515625" style="69" bestFit="1" customWidth="1"/>
    <col min="5136" max="5136" width="13.5703125" style="69" bestFit="1" customWidth="1"/>
    <col min="5137" max="5137" width="10.42578125" style="69" bestFit="1" customWidth="1"/>
    <col min="5138" max="5376" width="11.42578125" style="69"/>
    <col min="5377" max="5378" width="5.7109375" style="69" customWidth="1"/>
    <col min="5379" max="5379" width="9.5703125" style="69" customWidth="1"/>
    <col min="5380" max="5380" width="38.140625" style="69" customWidth="1"/>
    <col min="5381" max="5381" width="13.140625" style="69" bestFit="1" customWidth="1"/>
    <col min="5382" max="5382" width="11.42578125" style="69"/>
    <col min="5383" max="5383" width="5.7109375" style="69" customWidth="1"/>
    <col min="5384" max="5384" width="7.85546875" style="69" bestFit="1" customWidth="1"/>
    <col min="5385" max="5385" width="37.28515625" style="69" bestFit="1" customWidth="1"/>
    <col min="5386" max="5386" width="13.140625" style="69" bestFit="1" customWidth="1"/>
    <col min="5387" max="5387" width="11.42578125" style="69"/>
    <col min="5388" max="5388" width="18.7109375" style="69" customWidth="1"/>
    <col min="5389" max="5389" width="25.7109375" style="69" customWidth="1"/>
    <col min="5390" max="5390" width="13.5703125" style="69" bestFit="1" customWidth="1"/>
    <col min="5391" max="5391" width="13.28515625" style="69" bestFit="1" customWidth="1"/>
    <col min="5392" max="5392" width="13.5703125" style="69" bestFit="1" customWidth="1"/>
    <col min="5393" max="5393" width="10.42578125" style="69" bestFit="1" customWidth="1"/>
    <col min="5394" max="5632" width="11.42578125" style="69"/>
    <col min="5633" max="5634" width="5.7109375" style="69" customWidth="1"/>
    <col min="5635" max="5635" width="9.5703125" style="69" customWidth="1"/>
    <col min="5636" max="5636" width="38.140625" style="69" customWidth="1"/>
    <col min="5637" max="5637" width="13.140625" style="69" bestFit="1" customWidth="1"/>
    <col min="5638" max="5638" width="11.42578125" style="69"/>
    <col min="5639" max="5639" width="5.7109375" style="69" customWidth="1"/>
    <col min="5640" max="5640" width="7.85546875" style="69" bestFit="1" customWidth="1"/>
    <col min="5641" max="5641" width="37.28515625" style="69" bestFit="1" customWidth="1"/>
    <col min="5642" max="5642" width="13.140625" style="69" bestFit="1" customWidth="1"/>
    <col min="5643" max="5643" width="11.42578125" style="69"/>
    <col min="5644" max="5644" width="18.7109375" style="69" customWidth="1"/>
    <col min="5645" max="5645" width="25.7109375" style="69" customWidth="1"/>
    <col min="5646" max="5646" width="13.5703125" style="69" bestFit="1" customWidth="1"/>
    <col min="5647" max="5647" width="13.28515625" style="69" bestFit="1" customWidth="1"/>
    <col min="5648" max="5648" width="13.5703125" style="69" bestFit="1" customWidth="1"/>
    <col min="5649" max="5649" width="10.42578125" style="69" bestFit="1" customWidth="1"/>
    <col min="5650" max="5888" width="11.42578125" style="69"/>
    <col min="5889" max="5890" width="5.7109375" style="69" customWidth="1"/>
    <col min="5891" max="5891" width="9.5703125" style="69" customWidth="1"/>
    <col min="5892" max="5892" width="38.140625" style="69" customWidth="1"/>
    <col min="5893" max="5893" width="13.140625" style="69" bestFit="1" customWidth="1"/>
    <col min="5894" max="5894" width="11.42578125" style="69"/>
    <col min="5895" max="5895" width="5.7109375" style="69" customWidth="1"/>
    <col min="5896" max="5896" width="7.85546875" style="69" bestFit="1" customWidth="1"/>
    <col min="5897" max="5897" width="37.28515625" style="69" bestFit="1" customWidth="1"/>
    <col min="5898" max="5898" width="13.140625" style="69" bestFit="1" customWidth="1"/>
    <col min="5899" max="5899" width="11.42578125" style="69"/>
    <col min="5900" max="5900" width="18.7109375" style="69" customWidth="1"/>
    <col min="5901" max="5901" width="25.7109375" style="69" customWidth="1"/>
    <col min="5902" max="5902" width="13.5703125" style="69" bestFit="1" customWidth="1"/>
    <col min="5903" max="5903" width="13.28515625" style="69" bestFit="1" customWidth="1"/>
    <col min="5904" max="5904" width="13.5703125" style="69" bestFit="1" customWidth="1"/>
    <col min="5905" max="5905" width="10.42578125" style="69" bestFit="1" customWidth="1"/>
    <col min="5906" max="6144" width="11.42578125" style="69"/>
    <col min="6145" max="6146" width="5.7109375" style="69" customWidth="1"/>
    <col min="6147" max="6147" width="9.5703125" style="69" customWidth="1"/>
    <col min="6148" max="6148" width="38.140625" style="69" customWidth="1"/>
    <col min="6149" max="6149" width="13.140625" style="69" bestFit="1" customWidth="1"/>
    <col min="6150" max="6150" width="11.42578125" style="69"/>
    <col min="6151" max="6151" width="5.7109375" style="69" customWidth="1"/>
    <col min="6152" max="6152" width="7.85546875" style="69" bestFit="1" customWidth="1"/>
    <col min="6153" max="6153" width="37.28515625" style="69" bestFit="1" customWidth="1"/>
    <col min="6154" max="6154" width="13.140625" style="69" bestFit="1" customWidth="1"/>
    <col min="6155" max="6155" width="11.42578125" style="69"/>
    <col min="6156" max="6156" width="18.7109375" style="69" customWidth="1"/>
    <col min="6157" max="6157" width="25.7109375" style="69" customWidth="1"/>
    <col min="6158" max="6158" width="13.5703125" style="69" bestFit="1" customWidth="1"/>
    <col min="6159" max="6159" width="13.28515625" style="69" bestFit="1" customWidth="1"/>
    <col min="6160" max="6160" width="13.5703125" style="69" bestFit="1" customWidth="1"/>
    <col min="6161" max="6161" width="10.42578125" style="69" bestFit="1" customWidth="1"/>
    <col min="6162" max="6400" width="11.42578125" style="69"/>
    <col min="6401" max="6402" width="5.7109375" style="69" customWidth="1"/>
    <col min="6403" max="6403" width="9.5703125" style="69" customWidth="1"/>
    <col min="6404" max="6404" width="38.140625" style="69" customWidth="1"/>
    <col min="6405" max="6405" width="13.140625" style="69" bestFit="1" customWidth="1"/>
    <col min="6406" max="6406" width="11.42578125" style="69"/>
    <col min="6407" max="6407" width="5.7109375" style="69" customWidth="1"/>
    <col min="6408" max="6408" width="7.85546875" style="69" bestFit="1" customWidth="1"/>
    <col min="6409" max="6409" width="37.28515625" style="69" bestFit="1" customWidth="1"/>
    <col min="6410" max="6410" width="13.140625" style="69" bestFit="1" customWidth="1"/>
    <col min="6411" max="6411" width="11.42578125" style="69"/>
    <col min="6412" max="6412" width="18.7109375" style="69" customWidth="1"/>
    <col min="6413" max="6413" width="25.7109375" style="69" customWidth="1"/>
    <col min="6414" max="6414" width="13.5703125" style="69" bestFit="1" customWidth="1"/>
    <col min="6415" max="6415" width="13.28515625" style="69" bestFit="1" customWidth="1"/>
    <col min="6416" max="6416" width="13.5703125" style="69" bestFit="1" customWidth="1"/>
    <col min="6417" max="6417" width="10.42578125" style="69" bestFit="1" customWidth="1"/>
    <col min="6418" max="6656" width="11.42578125" style="69"/>
    <col min="6657" max="6658" width="5.7109375" style="69" customWidth="1"/>
    <col min="6659" max="6659" width="9.5703125" style="69" customWidth="1"/>
    <col min="6660" max="6660" width="38.140625" style="69" customWidth="1"/>
    <col min="6661" max="6661" width="13.140625" style="69" bestFit="1" customWidth="1"/>
    <col min="6662" max="6662" width="11.42578125" style="69"/>
    <col min="6663" max="6663" width="5.7109375" style="69" customWidth="1"/>
    <col min="6664" max="6664" width="7.85546875" style="69" bestFit="1" customWidth="1"/>
    <col min="6665" max="6665" width="37.28515625" style="69" bestFit="1" customWidth="1"/>
    <col min="6666" max="6666" width="13.140625" style="69" bestFit="1" customWidth="1"/>
    <col min="6667" max="6667" width="11.42578125" style="69"/>
    <col min="6668" max="6668" width="18.7109375" style="69" customWidth="1"/>
    <col min="6669" max="6669" width="25.7109375" style="69" customWidth="1"/>
    <col min="6670" max="6670" width="13.5703125" style="69" bestFit="1" customWidth="1"/>
    <col min="6671" max="6671" width="13.28515625" style="69" bestFit="1" customWidth="1"/>
    <col min="6672" max="6672" width="13.5703125" style="69" bestFit="1" customWidth="1"/>
    <col min="6673" max="6673" width="10.42578125" style="69" bestFit="1" customWidth="1"/>
    <col min="6674" max="6912" width="11.42578125" style="69"/>
    <col min="6913" max="6914" width="5.7109375" style="69" customWidth="1"/>
    <col min="6915" max="6915" width="9.5703125" style="69" customWidth="1"/>
    <col min="6916" max="6916" width="38.140625" style="69" customWidth="1"/>
    <col min="6917" max="6917" width="13.140625" style="69" bestFit="1" customWidth="1"/>
    <col min="6918" max="6918" width="11.42578125" style="69"/>
    <col min="6919" max="6919" width="5.7109375" style="69" customWidth="1"/>
    <col min="6920" max="6920" width="7.85546875" style="69" bestFit="1" customWidth="1"/>
    <col min="6921" max="6921" width="37.28515625" style="69" bestFit="1" customWidth="1"/>
    <col min="6922" max="6922" width="13.140625" style="69" bestFit="1" customWidth="1"/>
    <col min="6923" max="6923" width="11.42578125" style="69"/>
    <col min="6924" max="6924" width="18.7109375" style="69" customWidth="1"/>
    <col min="6925" max="6925" width="25.7109375" style="69" customWidth="1"/>
    <col min="6926" max="6926" width="13.5703125" style="69" bestFit="1" customWidth="1"/>
    <col min="6927" max="6927" width="13.28515625" style="69" bestFit="1" customWidth="1"/>
    <col min="6928" max="6928" width="13.5703125" style="69" bestFit="1" customWidth="1"/>
    <col min="6929" max="6929" width="10.42578125" style="69" bestFit="1" customWidth="1"/>
    <col min="6930" max="7168" width="11.42578125" style="69"/>
    <col min="7169" max="7170" width="5.7109375" style="69" customWidth="1"/>
    <col min="7171" max="7171" width="9.5703125" style="69" customWidth="1"/>
    <col min="7172" max="7172" width="38.140625" style="69" customWidth="1"/>
    <col min="7173" max="7173" width="13.140625" style="69" bestFit="1" customWidth="1"/>
    <col min="7174" max="7174" width="11.42578125" style="69"/>
    <col min="7175" max="7175" width="5.7109375" style="69" customWidth="1"/>
    <col min="7176" max="7176" width="7.85546875" style="69" bestFit="1" customWidth="1"/>
    <col min="7177" max="7177" width="37.28515625" style="69" bestFit="1" customWidth="1"/>
    <col min="7178" max="7178" width="13.140625" style="69" bestFit="1" customWidth="1"/>
    <col min="7179" max="7179" width="11.42578125" style="69"/>
    <col min="7180" max="7180" width="18.7109375" style="69" customWidth="1"/>
    <col min="7181" max="7181" width="25.7109375" style="69" customWidth="1"/>
    <col min="7182" max="7182" width="13.5703125" style="69" bestFit="1" customWidth="1"/>
    <col min="7183" max="7183" width="13.28515625" style="69" bestFit="1" customWidth="1"/>
    <col min="7184" max="7184" width="13.5703125" style="69" bestFit="1" customWidth="1"/>
    <col min="7185" max="7185" width="10.42578125" style="69" bestFit="1" customWidth="1"/>
    <col min="7186" max="7424" width="11.42578125" style="69"/>
    <col min="7425" max="7426" width="5.7109375" style="69" customWidth="1"/>
    <col min="7427" max="7427" width="9.5703125" style="69" customWidth="1"/>
    <col min="7428" max="7428" width="38.140625" style="69" customWidth="1"/>
    <col min="7429" max="7429" width="13.140625" style="69" bestFit="1" customWidth="1"/>
    <col min="7430" max="7430" width="11.42578125" style="69"/>
    <col min="7431" max="7431" width="5.7109375" style="69" customWidth="1"/>
    <col min="7432" max="7432" width="7.85546875" style="69" bestFit="1" customWidth="1"/>
    <col min="7433" max="7433" width="37.28515625" style="69" bestFit="1" customWidth="1"/>
    <col min="7434" max="7434" width="13.140625" style="69" bestFit="1" customWidth="1"/>
    <col min="7435" max="7435" width="11.42578125" style="69"/>
    <col min="7436" max="7436" width="18.7109375" style="69" customWidth="1"/>
    <col min="7437" max="7437" width="25.7109375" style="69" customWidth="1"/>
    <col min="7438" max="7438" width="13.5703125" style="69" bestFit="1" customWidth="1"/>
    <col min="7439" max="7439" width="13.28515625" style="69" bestFit="1" customWidth="1"/>
    <col min="7440" max="7440" width="13.5703125" style="69" bestFit="1" customWidth="1"/>
    <col min="7441" max="7441" width="10.42578125" style="69" bestFit="1" customWidth="1"/>
    <col min="7442" max="7680" width="11.42578125" style="69"/>
    <col min="7681" max="7682" width="5.7109375" style="69" customWidth="1"/>
    <col min="7683" max="7683" width="9.5703125" style="69" customWidth="1"/>
    <col min="7684" max="7684" width="38.140625" style="69" customWidth="1"/>
    <col min="7685" max="7685" width="13.140625" style="69" bestFit="1" customWidth="1"/>
    <col min="7686" max="7686" width="11.42578125" style="69"/>
    <col min="7687" max="7687" width="5.7109375" style="69" customWidth="1"/>
    <col min="7688" max="7688" width="7.85546875" style="69" bestFit="1" customWidth="1"/>
    <col min="7689" max="7689" width="37.28515625" style="69" bestFit="1" customWidth="1"/>
    <col min="7690" max="7690" width="13.140625" style="69" bestFit="1" customWidth="1"/>
    <col min="7691" max="7691" width="11.42578125" style="69"/>
    <col min="7692" max="7692" width="18.7109375" style="69" customWidth="1"/>
    <col min="7693" max="7693" width="25.7109375" style="69" customWidth="1"/>
    <col min="7694" max="7694" width="13.5703125" style="69" bestFit="1" customWidth="1"/>
    <col min="7695" max="7695" width="13.28515625" style="69" bestFit="1" customWidth="1"/>
    <col min="7696" max="7696" width="13.5703125" style="69" bestFit="1" customWidth="1"/>
    <col min="7697" max="7697" width="10.42578125" style="69" bestFit="1" customWidth="1"/>
    <col min="7698" max="7936" width="11.42578125" style="69"/>
    <col min="7937" max="7938" width="5.7109375" style="69" customWidth="1"/>
    <col min="7939" max="7939" width="9.5703125" style="69" customWidth="1"/>
    <col min="7940" max="7940" width="38.140625" style="69" customWidth="1"/>
    <col min="7941" max="7941" width="13.140625" style="69" bestFit="1" customWidth="1"/>
    <col min="7942" max="7942" width="11.42578125" style="69"/>
    <col min="7943" max="7943" width="5.7109375" style="69" customWidth="1"/>
    <col min="7944" max="7944" width="7.85546875" style="69" bestFit="1" customWidth="1"/>
    <col min="7945" max="7945" width="37.28515625" style="69" bestFit="1" customWidth="1"/>
    <col min="7946" max="7946" width="13.140625" style="69" bestFit="1" customWidth="1"/>
    <col min="7947" max="7947" width="11.42578125" style="69"/>
    <col min="7948" max="7948" width="18.7109375" style="69" customWidth="1"/>
    <col min="7949" max="7949" width="25.7109375" style="69" customWidth="1"/>
    <col min="7950" max="7950" width="13.5703125" style="69" bestFit="1" customWidth="1"/>
    <col min="7951" max="7951" width="13.28515625" style="69" bestFit="1" customWidth="1"/>
    <col min="7952" max="7952" width="13.5703125" style="69" bestFit="1" customWidth="1"/>
    <col min="7953" max="7953" width="10.42578125" style="69" bestFit="1" customWidth="1"/>
    <col min="7954" max="8192" width="11.42578125" style="69"/>
    <col min="8193" max="8194" width="5.7109375" style="69" customWidth="1"/>
    <col min="8195" max="8195" width="9.5703125" style="69" customWidth="1"/>
    <col min="8196" max="8196" width="38.140625" style="69" customWidth="1"/>
    <col min="8197" max="8197" width="13.140625" style="69" bestFit="1" customWidth="1"/>
    <col min="8198" max="8198" width="11.42578125" style="69"/>
    <col min="8199" max="8199" width="5.7109375" style="69" customWidth="1"/>
    <col min="8200" max="8200" width="7.85546875" style="69" bestFit="1" customWidth="1"/>
    <col min="8201" max="8201" width="37.28515625" style="69" bestFit="1" customWidth="1"/>
    <col min="8202" max="8202" width="13.140625" style="69" bestFit="1" customWidth="1"/>
    <col min="8203" max="8203" width="11.42578125" style="69"/>
    <col min="8204" max="8204" width="18.7109375" style="69" customWidth="1"/>
    <col min="8205" max="8205" width="25.7109375" style="69" customWidth="1"/>
    <col min="8206" max="8206" width="13.5703125" style="69" bestFit="1" customWidth="1"/>
    <col min="8207" max="8207" width="13.28515625" style="69" bestFit="1" customWidth="1"/>
    <col min="8208" max="8208" width="13.5703125" style="69" bestFit="1" customWidth="1"/>
    <col min="8209" max="8209" width="10.42578125" style="69" bestFit="1" customWidth="1"/>
    <col min="8210" max="8448" width="11.42578125" style="69"/>
    <col min="8449" max="8450" width="5.7109375" style="69" customWidth="1"/>
    <col min="8451" max="8451" width="9.5703125" style="69" customWidth="1"/>
    <col min="8452" max="8452" width="38.140625" style="69" customWidth="1"/>
    <col min="8453" max="8453" width="13.140625" style="69" bestFit="1" customWidth="1"/>
    <col min="8454" max="8454" width="11.42578125" style="69"/>
    <col min="8455" max="8455" width="5.7109375" style="69" customWidth="1"/>
    <col min="8456" max="8456" width="7.85546875" style="69" bestFit="1" customWidth="1"/>
    <col min="8457" max="8457" width="37.28515625" style="69" bestFit="1" customWidth="1"/>
    <col min="8458" max="8458" width="13.140625" style="69" bestFit="1" customWidth="1"/>
    <col min="8459" max="8459" width="11.42578125" style="69"/>
    <col min="8460" max="8460" width="18.7109375" style="69" customWidth="1"/>
    <col min="8461" max="8461" width="25.7109375" style="69" customWidth="1"/>
    <col min="8462" max="8462" width="13.5703125" style="69" bestFit="1" customWidth="1"/>
    <col min="8463" max="8463" width="13.28515625" style="69" bestFit="1" customWidth="1"/>
    <col min="8464" max="8464" width="13.5703125" style="69" bestFit="1" customWidth="1"/>
    <col min="8465" max="8465" width="10.42578125" style="69" bestFit="1" customWidth="1"/>
    <col min="8466" max="8704" width="11.42578125" style="69"/>
    <col min="8705" max="8706" width="5.7109375" style="69" customWidth="1"/>
    <col min="8707" max="8707" width="9.5703125" style="69" customWidth="1"/>
    <col min="8708" max="8708" width="38.140625" style="69" customWidth="1"/>
    <col min="8709" max="8709" width="13.140625" style="69" bestFit="1" customWidth="1"/>
    <col min="8710" max="8710" width="11.42578125" style="69"/>
    <col min="8711" max="8711" width="5.7109375" style="69" customWidth="1"/>
    <col min="8712" max="8712" width="7.85546875" style="69" bestFit="1" customWidth="1"/>
    <col min="8713" max="8713" width="37.28515625" style="69" bestFit="1" customWidth="1"/>
    <col min="8714" max="8714" width="13.140625" style="69" bestFit="1" customWidth="1"/>
    <col min="8715" max="8715" width="11.42578125" style="69"/>
    <col min="8716" max="8716" width="18.7109375" style="69" customWidth="1"/>
    <col min="8717" max="8717" width="25.7109375" style="69" customWidth="1"/>
    <col min="8718" max="8718" width="13.5703125" style="69" bestFit="1" customWidth="1"/>
    <col min="8719" max="8719" width="13.28515625" style="69" bestFit="1" customWidth="1"/>
    <col min="8720" max="8720" width="13.5703125" style="69" bestFit="1" customWidth="1"/>
    <col min="8721" max="8721" width="10.42578125" style="69" bestFit="1" customWidth="1"/>
    <col min="8722" max="8960" width="11.42578125" style="69"/>
    <col min="8961" max="8962" width="5.7109375" style="69" customWidth="1"/>
    <col min="8963" max="8963" width="9.5703125" style="69" customWidth="1"/>
    <col min="8964" max="8964" width="38.140625" style="69" customWidth="1"/>
    <col min="8965" max="8965" width="13.140625" style="69" bestFit="1" customWidth="1"/>
    <col min="8966" max="8966" width="11.42578125" style="69"/>
    <col min="8967" max="8967" width="5.7109375" style="69" customWidth="1"/>
    <col min="8968" max="8968" width="7.85546875" style="69" bestFit="1" customWidth="1"/>
    <col min="8969" max="8969" width="37.28515625" style="69" bestFit="1" customWidth="1"/>
    <col min="8970" max="8970" width="13.140625" style="69" bestFit="1" customWidth="1"/>
    <col min="8971" max="8971" width="11.42578125" style="69"/>
    <col min="8972" max="8972" width="18.7109375" style="69" customWidth="1"/>
    <col min="8973" max="8973" width="25.7109375" style="69" customWidth="1"/>
    <col min="8974" max="8974" width="13.5703125" style="69" bestFit="1" customWidth="1"/>
    <col min="8975" max="8975" width="13.28515625" style="69" bestFit="1" customWidth="1"/>
    <col min="8976" max="8976" width="13.5703125" style="69" bestFit="1" customWidth="1"/>
    <col min="8977" max="8977" width="10.42578125" style="69" bestFit="1" customWidth="1"/>
    <col min="8978" max="9216" width="11.42578125" style="69"/>
    <col min="9217" max="9218" width="5.7109375" style="69" customWidth="1"/>
    <col min="9219" max="9219" width="9.5703125" style="69" customWidth="1"/>
    <col min="9220" max="9220" width="38.140625" style="69" customWidth="1"/>
    <col min="9221" max="9221" width="13.140625" style="69" bestFit="1" customWidth="1"/>
    <col min="9222" max="9222" width="11.42578125" style="69"/>
    <col min="9223" max="9223" width="5.7109375" style="69" customWidth="1"/>
    <col min="9224" max="9224" width="7.85546875" style="69" bestFit="1" customWidth="1"/>
    <col min="9225" max="9225" width="37.28515625" style="69" bestFit="1" customWidth="1"/>
    <col min="9226" max="9226" width="13.140625" style="69" bestFit="1" customWidth="1"/>
    <col min="9227" max="9227" width="11.42578125" style="69"/>
    <col min="9228" max="9228" width="18.7109375" style="69" customWidth="1"/>
    <col min="9229" max="9229" width="25.7109375" style="69" customWidth="1"/>
    <col min="9230" max="9230" width="13.5703125" style="69" bestFit="1" customWidth="1"/>
    <col min="9231" max="9231" width="13.28515625" style="69" bestFit="1" customWidth="1"/>
    <col min="9232" max="9232" width="13.5703125" style="69" bestFit="1" customWidth="1"/>
    <col min="9233" max="9233" width="10.42578125" style="69" bestFit="1" customWidth="1"/>
    <col min="9234" max="9472" width="11.42578125" style="69"/>
    <col min="9473" max="9474" width="5.7109375" style="69" customWidth="1"/>
    <col min="9475" max="9475" width="9.5703125" style="69" customWidth="1"/>
    <col min="9476" max="9476" width="38.140625" style="69" customWidth="1"/>
    <col min="9477" max="9477" width="13.140625" style="69" bestFit="1" customWidth="1"/>
    <col min="9478" max="9478" width="11.42578125" style="69"/>
    <col min="9479" max="9479" width="5.7109375" style="69" customWidth="1"/>
    <col min="9480" max="9480" width="7.85546875" style="69" bestFit="1" customWidth="1"/>
    <col min="9481" max="9481" width="37.28515625" style="69" bestFit="1" customWidth="1"/>
    <col min="9482" max="9482" width="13.140625" style="69" bestFit="1" customWidth="1"/>
    <col min="9483" max="9483" width="11.42578125" style="69"/>
    <col min="9484" max="9484" width="18.7109375" style="69" customWidth="1"/>
    <col min="9485" max="9485" width="25.7109375" style="69" customWidth="1"/>
    <col min="9486" max="9486" width="13.5703125" style="69" bestFit="1" customWidth="1"/>
    <col min="9487" max="9487" width="13.28515625" style="69" bestFit="1" customWidth="1"/>
    <col min="9488" max="9488" width="13.5703125" style="69" bestFit="1" customWidth="1"/>
    <col min="9489" max="9489" width="10.42578125" style="69" bestFit="1" customWidth="1"/>
    <col min="9490" max="9728" width="11.42578125" style="69"/>
    <col min="9729" max="9730" width="5.7109375" style="69" customWidth="1"/>
    <col min="9731" max="9731" width="9.5703125" style="69" customWidth="1"/>
    <col min="9732" max="9732" width="38.140625" style="69" customWidth="1"/>
    <col min="9733" max="9733" width="13.140625" style="69" bestFit="1" customWidth="1"/>
    <col min="9734" max="9734" width="11.42578125" style="69"/>
    <col min="9735" max="9735" width="5.7109375" style="69" customWidth="1"/>
    <col min="9736" max="9736" width="7.85546875" style="69" bestFit="1" customWidth="1"/>
    <col min="9737" max="9737" width="37.28515625" style="69" bestFit="1" customWidth="1"/>
    <col min="9738" max="9738" width="13.140625" style="69" bestFit="1" customWidth="1"/>
    <col min="9739" max="9739" width="11.42578125" style="69"/>
    <col min="9740" max="9740" width="18.7109375" style="69" customWidth="1"/>
    <col min="9741" max="9741" width="25.7109375" style="69" customWidth="1"/>
    <col min="9742" max="9742" width="13.5703125" style="69" bestFit="1" customWidth="1"/>
    <col min="9743" max="9743" width="13.28515625" style="69" bestFit="1" customWidth="1"/>
    <col min="9744" max="9744" width="13.5703125" style="69" bestFit="1" customWidth="1"/>
    <col min="9745" max="9745" width="10.42578125" style="69" bestFit="1" customWidth="1"/>
    <col min="9746" max="9984" width="11.42578125" style="69"/>
    <col min="9985" max="9986" width="5.7109375" style="69" customWidth="1"/>
    <col min="9987" max="9987" width="9.5703125" style="69" customWidth="1"/>
    <col min="9988" max="9988" width="38.140625" style="69" customWidth="1"/>
    <col min="9989" max="9989" width="13.140625" style="69" bestFit="1" customWidth="1"/>
    <col min="9990" max="9990" width="11.42578125" style="69"/>
    <col min="9991" max="9991" width="5.7109375" style="69" customWidth="1"/>
    <col min="9992" max="9992" width="7.85546875" style="69" bestFit="1" customWidth="1"/>
    <col min="9993" max="9993" width="37.28515625" style="69" bestFit="1" customWidth="1"/>
    <col min="9994" max="9994" width="13.140625" style="69" bestFit="1" customWidth="1"/>
    <col min="9995" max="9995" width="11.42578125" style="69"/>
    <col min="9996" max="9996" width="18.7109375" style="69" customWidth="1"/>
    <col min="9997" max="9997" width="25.7109375" style="69" customWidth="1"/>
    <col min="9998" max="9998" width="13.5703125" style="69" bestFit="1" customWidth="1"/>
    <col min="9999" max="9999" width="13.28515625" style="69" bestFit="1" customWidth="1"/>
    <col min="10000" max="10000" width="13.5703125" style="69" bestFit="1" customWidth="1"/>
    <col min="10001" max="10001" width="10.42578125" style="69" bestFit="1" customWidth="1"/>
    <col min="10002" max="10240" width="11.42578125" style="69"/>
    <col min="10241" max="10242" width="5.7109375" style="69" customWidth="1"/>
    <col min="10243" max="10243" width="9.5703125" style="69" customWidth="1"/>
    <col min="10244" max="10244" width="38.140625" style="69" customWidth="1"/>
    <col min="10245" max="10245" width="13.140625" style="69" bestFit="1" customWidth="1"/>
    <col min="10246" max="10246" width="11.42578125" style="69"/>
    <col min="10247" max="10247" width="5.7109375" style="69" customWidth="1"/>
    <col min="10248" max="10248" width="7.85546875" style="69" bestFit="1" customWidth="1"/>
    <col min="10249" max="10249" width="37.28515625" style="69" bestFit="1" customWidth="1"/>
    <col min="10250" max="10250" width="13.140625" style="69" bestFit="1" customWidth="1"/>
    <col min="10251" max="10251" width="11.42578125" style="69"/>
    <col min="10252" max="10252" width="18.7109375" style="69" customWidth="1"/>
    <col min="10253" max="10253" width="25.7109375" style="69" customWidth="1"/>
    <col min="10254" max="10254" width="13.5703125" style="69" bestFit="1" customWidth="1"/>
    <col min="10255" max="10255" width="13.28515625" style="69" bestFit="1" customWidth="1"/>
    <col min="10256" max="10256" width="13.5703125" style="69" bestFit="1" customWidth="1"/>
    <col min="10257" max="10257" width="10.42578125" style="69" bestFit="1" customWidth="1"/>
    <col min="10258" max="10496" width="11.42578125" style="69"/>
    <col min="10497" max="10498" width="5.7109375" style="69" customWidth="1"/>
    <col min="10499" max="10499" width="9.5703125" style="69" customWidth="1"/>
    <col min="10500" max="10500" width="38.140625" style="69" customWidth="1"/>
    <col min="10501" max="10501" width="13.140625" style="69" bestFit="1" customWidth="1"/>
    <col min="10502" max="10502" width="11.42578125" style="69"/>
    <col min="10503" max="10503" width="5.7109375" style="69" customWidth="1"/>
    <col min="10504" max="10504" width="7.85546875" style="69" bestFit="1" customWidth="1"/>
    <col min="10505" max="10505" width="37.28515625" style="69" bestFit="1" customWidth="1"/>
    <col min="10506" max="10506" width="13.140625" style="69" bestFit="1" customWidth="1"/>
    <col min="10507" max="10507" width="11.42578125" style="69"/>
    <col min="10508" max="10508" width="18.7109375" style="69" customWidth="1"/>
    <col min="10509" max="10509" width="25.7109375" style="69" customWidth="1"/>
    <col min="10510" max="10510" width="13.5703125" style="69" bestFit="1" customWidth="1"/>
    <col min="10511" max="10511" width="13.28515625" style="69" bestFit="1" customWidth="1"/>
    <col min="10512" max="10512" width="13.5703125" style="69" bestFit="1" customWidth="1"/>
    <col min="10513" max="10513" width="10.42578125" style="69" bestFit="1" customWidth="1"/>
    <col min="10514" max="10752" width="11.42578125" style="69"/>
    <col min="10753" max="10754" width="5.7109375" style="69" customWidth="1"/>
    <col min="10755" max="10755" width="9.5703125" style="69" customWidth="1"/>
    <col min="10756" max="10756" width="38.140625" style="69" customWidth="1"/>
    <col min="10757" max="10757" width="13.140625" style="69" bestFit="1" customWidth="1"/>
    <col min="10758" max="10758" width="11.42578125" style="69"/>
    <col min="10759" max="10759" width="5.7109375" style="69" customWidth="1"/>
    <col min="10760" max="10760" width="7.85546875" style="69" bestFit="1" customWidth="1"/>
    <col min="10761" max="10761" width="37.28515625" style="69" bestFit="1" customWidth="1"/>
    <col min="10762" max="10762" width="13.140625" style="69" bestFit="1" customWidth="1"/>
    <col min="10763" max="10763" width="11.42578125" style="69"/>
    <col min="10764" max="10764" width="18.7109375" style="69" customWidth="1"/>
    <col min="10765" max="10765" width="25.7109375" style="69" customWidth="1"/>
    <col min="10766" max="10766" width="13.5703125" style="69" bestFit="1" customWidth="1"/>
    <col min="10767" max="10767" width="13.28515625" style="69" bestFit="1" customWidth="1"/>
    <col min="10768" max="10768" width="13.5703125" style="69" bestFit="1" customWidth="1"/>
    <col min="10769" max="10769" width="10.42578125" style="69" bestFit="1" customWidth="1"/>
    <col min="10770" max="11008" width="11.42578125" style="69"/>
    <col min="11009" max="11010" width="5.7109375" style="69" customWidth="1"/>
    <col min="11011" max="11011" width="9.5703125" style="69" customWidth="1"/>
    <col min="11012" max="11012" width="38.140625" style="69" customWidth="1"/>
    <col min="11013" max="11013" width="13.140625" style="69" bestFit="1" customWidth="1"/>
    <col min="11014" max="11014" width="11.42578125" style="69"/>
    <col min="11015" max="11015" width="5.7109375" style="69" customWidth="1"/>
    <col min="11016" max="11016" width="7.85546875" style="69" bestFit="1" customWidth="1"/>
    <col min="11017" max="11017" width="37.28515625" style="69" bestFit="1" customWidth="1"/>
    <col min="11018" max="11018" width="13.140625" style="69" bestFit="1" customWidth="1"/>
    <col min="11019" max="11019" width="11.42578125" style="69"/>
    <col min="11020" max="11020" width="18.7109375" style="69" customWidth="1"/>
    <col min="11021" max="11021" width="25.7109375" style="69" customWidth="1"/>
    <col min="11022" max="11022" width="13.5703125" style="69" bestFit="1" customWidth="1"/>
    <col min="11023" max="11023" width="13.28515625" style="69" bestFit="1" customWidth="1"/>
    <col min="11024" max="11024" width="13.5703125" style="69" bestFit="1" customWidth="1"/>
    <col min="11025" max="11025" width="10.42578125" style="69" bestFit="1" customWidth="1"/>
    <col min="11026" max="11264" width="11.42578125" style="69"/>
    <col min="11265" max="11266" width="5.7109375" style="69" customWidth="1"/>
    <col min="11267" max="11267" width="9.5703125" style="69" customWidth="1"/>
    <col min="11268" max="11268" width="38.140625" style="69" customWidth="1"/>
    <col min="11269" max="11269" width="13.140625" style="69" bestFit="1" customWidth="1"/>
    <col min="11270" max="11270" width="11.42578125" style="69"/>
    <col min="11271" max="11271" width="5.7109375" style="69" customWidth="1"/>
    <col min="11272" max="11272" width="7.85546875" style="69" bestFit="1" customWidth="1"/>
    <col min="11273" max="11273" width="37.28515625" style="69" bestFit="1" customWidth="1"/>
    <col min="11274" max="11274" width="13.140625" style="69" bestFit="1" customWidth="1"/>
    <col min="11275" max="11275" width="11.42578125" style="69"/>
    <col min="11276" max="11276" width="18.7109375" style="69" customWidth="1"/>
    <col min="11277" max="11277" width="25.7109375" style="69" customWidth="1"/>
    <col min="11278" max="11278" width="13.5703125" style="69" bestFit="1" customWidth="1"/>
    <col min="11279" max="11279" width="13.28515625" style="69" bestFit="1" customWidth="1"/>
    <col min="11280" max="11280" width="13.5703125" style="69" bestFit="1" customWidth="1"/>
    <col min="11281" max="11281" width="10.42578125" style="69" bestFit="1" customWidth="1"/>
    <col min="11282" max="11520" width="11.42578125" style="69"/>
    <col min="11521" max="11522" width="5.7109375" style="69" customWidth="1"/>
    <col min="11523" max="11523" width="9.5703125" style="69" customWidth="1"/>
    <col min="11524" max="11524" width="38.140625" style="69" customWidth="1"/>
    <col min="11525" max="11525" width="13.140625" style="69" bestFit="1" customWidth="1"/>
    <col min="11526" max="11526" width="11.42578125" style="69"/>
    <col min="11527" max="11527" width="5.7109375" style="69" customWidth="1"/>
    <col min="11528" max="11528" width="7.85546875" style="69" bestFit="1" customWidth="1"/>
    <col min="11529" max="11529" width="37.28515625" style="69" bestFit="1" customWidth="1"/>
    <col min="11530" max="11530" width="13.140625" style="69" bestFit="1" customWidth="1"/>
    <col min="11531" max="11531" width="11.42578125" style="69"/>
    <col min="11532" max="11532" width="18.7109375" style="69" customWidth="1"/>
    <col min="11533" max="11533" width="25.7109375" style="69" customWidth="1"/>
    <col min="11534" max="11534" width="13.5703125" style="69" bestFit="1" customWidth="1"/>
    <col min="11535" max="11535" width="13.28515625" style="69" bestFit="1" customWidth="1"/>
    <col min="11536" max="11536" width="13.5703125" style="69" bestFit="1" customWidth="1"/>
    <col min="11537" max="11537" width="10.42578125" style="69" bestFit="1" customWidth="1"/>
    <col min="11538" max="11776" width="11.42578125" style="69"/>
    <col min="11777" max="11778" width="5.7109375" style="69" customWidth="1"/>
    <col min="11779" max="11779" width="9.5703125" style="69" customWidth="1"/>
    <col min="11780" max="11780" width="38.140625" style="69" customWidth="1"/>
    <col min="11781" max="11781" width="13.140625" style="69" bestFit="1" customWidth="1"/>
    <col min="11782" max="11782" width="11.42578125" style="69"/>
    <col min="11783" max="11783" width="5.7109375" style="69" customWidth="1"/>
    <col min="11784" max="11784" width="7.85546875" style="69" bestFit="1" customWidth="1"/>
    <col min="11785" max="11785" width="37.28515625" style="69" bestFit="1" customWidth="1"/>
    <col min="11786" max="11786" width="13.140625" style="69" bestFit="1" customWidth="1"/>
    <col min="11787" max="11787" width="11.42578125" style="69"/>
    <col min="11788" max="11788" width="18.7109375" style="69" customWidth="1"/>
    <col min="11789" max="11789" width="25.7109375" style="69" customWidth="1"/>
    <col min="11790" max="11790" width="13.5703125" style="69" bestFit="1" customWidth="1"/>
    <col min="11791" max="11791" width="13.28515625" style="69" bestFit="1" customWidth="1"/>
    <col min="11792" max="11792" width="13.5703125" style="69" bestFit="1" customWidth="1"/>
    <col min="11793" max="11793" width="10.42578125" style="69" bestFit="1" customWidth="1"/>
    <col min="11794" max="12032" width="11.42578125" style="69"/>
    <col min="12033" max="12034" width="5.7109375" style="69" customWidth="1"/>
    <col min="12035" max="12035" width="9.5703125" style="69" customWidth="1"/>
    <col min="12036" max="12036" width="38.140625" style="69" customWidth="1"/>
    <col min="12037" max="12037" width="13.140625" style="69" bestFit="1" customWidth="1"/>
    <col min="12038" max="12038" width="11.42578125" style="69"/>
    <col min="12039" max="12039" width="5.7109375" style="69" customWidth="1"/>
    <col min="12040" max="12040" width="7.85546875" style="69" bestFit="1" customWidth="1"/>
    <col min="12041" max="12041" width="37.28515625" style="69" bestFit="1" customWidth="1"/>
    <col min="12042" max="12042" width="13.140625" style="69" bestFit="1" customWidth="1"/>
    <col min="12043" max="12043" width="11.42578125" style="69"/>
    <col min="12044" max="12044" width="18.7109375" style="69" customWidth="1"/>
    <col min="12045" max="12045" width="25.7109375" style="69" customWidth="1"/>
    <col min="12046" max="12046" width="13.5703125" style="69" bestFit="1" customWidth="1"/>
    <col min="12047" max="12047" width="13.28515625" style="69" bestFit="1" customWidth="1"/>
    <col min="12048" max="12048" width="13.5703125" style="69" bestFit="1" customWidth="1"/>
    <col min="12049" max="12049" width="10.42578125" style="69" bestFit="1" customWidth="1"/>
    <col min="12050" max="12288" width="11.42578125" style="69"/>
    <col min="12289" max="12290" width="5.7109375" style="69" customWidth="1"/>
    <col min="12291" max="12291" width="9.5703125" style="69" customWidth="1"/>
    <col min="12292" max="12292" width="38.140625" style="69" customWidth="1"/>
    <col min="12293" max="12293" width="13.140625" style="69" bestFit="1" customWidth="1"/>
    <col min="12294" max="12294" width="11.42578125" style="69"/>
    <col min="12295" max="12295" width="5.7109375" style="69" customWidth="1"/>
    <col min="12296" max="12296" width="7.85546875" style="69" bestFit="1" customWidth="1"/>
    <col min="12297" max="12297" width="37.28515625" style="69" bestFit="1" customWidth="1"/>
    <col min="12298" max="12298" width="13.140625" style="69" bestFit="1" customWidth="1"/>
    <col min="12299" max="12299" width="11.42578125" style="69"/>
    <col min="12300" max="12300" width="18.7109375" style="69" customWidth="1"/>
    <col min="12301" max="12301" width="25.7109375" style="69" customWidth="1"/>
    <col min="12302" max="12302" width="13.5703125" style="69" bestFit="1" customWidth="1"/>
    <col min="12303" max="12303" width="13.28515625" style="69" bestFit="1" customWidth="1"/>
    <col min="12304" max="12304" width="13.5703125" style="69" bestFit="1" customWidth="1"/>
    <col min="12305" max="12305" width="10.42578125" style="69" bestFit="1" customWidth="1"/>
    <col min="12306" max="12544" width="11.42578125" style="69"/>
    <col min="12545" max="12546" width="5.7109375" style="69" customWidth="1"/>
    <col min="12547" max="12547" width="9.5703125" style="69" customWidth="1"/>
    <col min="12548" max="12548" width="38.140625" style="69" customWidth="1"/>
    <col min="12549" max="12549" width="13.140625" style="69" bestFit="1" customWidth="1"/>
    <col min="12550" max="12550" width="11.42578125" style="69"/>
    <col min="12551" max="12551" width="5.7109375" style="69" customWidth="1"/>
    <col min="12552" max="12552" width="7.85546875" style="69" bestFit="1" customWidth="1"/>
    <col min="12553" max="12553" width="37.28515625" style="69" bestFit="1" customWidth="1"/>
    <col min="12554" max="12554" width="13.140625" style="69" bestFit="1" customWidth="1"/>
    <col min="12555" max="12555" width="11.42578125" style="69"/>
    <col min="12556" max="12556" width="18.7109375" style="69" customWidth="1"/>
    <col min="12557" max="12557" width="25.7109375" style="69" customWidth="1"/>
    <col min="12558" max="12558" width="13.5703125" style="69" bestFit="1" customWidth="1"/>
    <col min="12559" max="12559" width="13.28515625" style="69" bestFit="1" customWidth="1"/>
    <col min="12560" max="12560" width="13.5703125" style="69" bestFit="1" customWidth="1"/>
    <col min="12561" max="12561" width="10.42578125" style="69" bestFit="1" customWidth="1"/>
    <col min="12562" max="12800" width="11.42578125" style="69"/>
    <col min="12801" max="12802" width="5.7109375" style="69" customWidth="1"/>
    <col min="12803" max="12803" width="9.5703125" style="69" customWidth="1"/>
    <col min="12804" max="12804" width="38.140625" style="69" customWidth="1"/>
    <col min="12805" max="12805" width="13.140625" style="69" bestFit="1" customWidth="1"/>
    <col min="12806" max="12806" width="11.42578125" style="69"/>
    <col min="12807" max="12807" width="5.7109375" style="69" customWidth="1"/>
    <col min="12808" max="12808" width="7.85546875" style="69" bestFit="1" customWidth="1"/>
    <col min="12809" max="12809" width="37.28515625" style="69" bestFit="1" customWidth="1"/>
    <col min="12810" max="12810" width="13.140625" style="69" bestFit="1" customWidth="1"/>
    <col min="12811" max="12811" width="11.42578125" style="69"/>
    <col min="12812" max="12812" width="18.7109375" style="69" customWidth="1"/>
    <col min="12813" max="12813" width="25.7109375" style="69" customWidth="1"/>
    <col min="12814" max="12814" width="13.5703125" style="69" bestFit="1" customWidth="1"/>
    <col min="12815" max="12815" width="13.28515625" style="69" bestFit="1" customWidth="1"/>
    <col min="12816" max="12816" width="13.5703125" style="69" bestFit="1" customWidth="1"/>
    <col min="12817" max="12817" width="10.42578125" style="69" bestFit="1" customWidth="1"/>
    <col min="12818" max="13056" width="11.42578125" style="69"/>
    <col min="13057" max="13058" width="5.7109375" style="69" customWidth="1"/>
    <col min="13059" max="13059" width="9.5703125" style="69" customWidth="1"/>
    <col min="13060" max="13060" width="38.140625" style="69" customWidth="1"/>
    <col min="13061" max="13061" width="13.140625" style="69" bestFit="1" customWidth="1"/>
    <col min="13062" max="13062" width="11.42578125" style="69"/>
    <col min="13063" max="13063" width="5.7109375" style="69" customWidth="1"/>
    <col min="13064" max="13064" width="7.85546875" style="69" bestFit="1" customWidth="1"/>
    <col min="13065" max="13065" width="37.28515625" style="69" bestFit="1" customWidth="1"/>
    <col min="13066" max="13066" width="13.140625" style="69" bestFit="1" customWidth="1"/>
    <col min="13067" max="13067" width="11.42578125" style="69"/>
    <col min="13068" max="13068" width="18.7109375" style="69" customWidth="1"/>
    <col min="13069" max="13069" width="25.7109375" style="69" customWidth="1"/>
    <col min="13070" max="13070" width="13.5703125" style="69" bestFit="1" customWidth="1"/>
    <col min="13071" max="13071" width="13.28515625" style="69" bestFit="1" customWidth="1"/>
    <col min="13072" max="13072" width="13.5703125" style="69" bestFit="1" customWidth="1"/>
    <col min="13073" max="13073" width="10.42578125" style="69" bestFit="1" customWidth="1"/>
    <col min="13074" max="13312" width="11.42578125" style="69"/>
    <col min="13313" max="13314" width="5.7109375" style="69" customWidth="1"/>
    <col min="13315" max="13315" width="9.5703125" style="69" customWidth="1"/>
    <col min="13316" max="13316" width="38.140625" style="69" customWidth="1"/>
    <col min="13317" max="13317" width="13.140625" style="69" bestFit="1" customWidth="1"/>
    <col min="13318" max="13318" width="11.42578125" style="69"/>
    <col min="13319" max="13319" width="5.7109375" style="69" customWidth="1"/>
    <col min="13320" max="13320" width="7.85546875" style="69" bestFit="1" customWidth="1"/>
    <col min="13321" max="13321" width="37.28515625" style="69" bestFit="1" customWidth="1"/>
    <col min="13322" max="13322" width="13.140625" style="69" bestFit="1" customWidth="1"/>
    <col min="13323" max="13323" width="11.42578125" style="69"/>
    <col min="13324" max="13324" width="18.7109375" style="69" customWidth="1"/>
    <col min="13325" max="13325" width="25.7109375" style="69" customWidth="1"/>
    <col min="13326" max="13326" width="13.5703125" style="69" bestFit="1" customWidth="1"/>
    <col min="13327" max="13327" width="13.28515625" style="69" bestFit="1" customWidth="1"/>
    <col min="13328" max="13328" width="13.5703125" style="69" bestFit="1" customWidth="1"/>
    <col min="13329" max="13329" width="10.42578125" style="69" bestFit="1" customWidth="1"/>
    <col min="13330" max="13568" width="11.42578125" style="69"/>
    <col min="13569" max="13570" width="5.7109375" style="69" customWidth="1"/>
    <col min="13571" max="13571" width="9.5703125" style="69" customWidth="1"/>
    <col min="13572" max="13572" width="38.140625" style="69" customWidth="1"/>
    <col min="13573" max="13573" width="13.140625" style="69" bestFit="1" customWidth="1"/>
    <col min="13574" max="13574" width="11.42578125" style="69"/>
    <col min="13575" max="13575" width="5.7109375" style="69" customWidth="1"/>
    <col min="13576" max="13576" width="7.85546875" style="69" bestFit="1" customWidth="1"/>
    <col min="13577" max="13577" width="37.28515625" style="69" bestFit="1" customWidth="1"/>
    <col min="13578" max="13578" width="13.140625" style="69" bestFit="1" customWidth="1"/>
    <col min="13579" max="13579" width="11.42578125" style="69"/>
    <col min="13580" max="13580" width="18.7109375" style="69" customWidth="1"/>
    <col min="13581" max="13581" width="25.7109375" style="69" customWidth="1"/>
    <col min="13582" max="13582" width="13.5703125" style="69" bestFit="1" customWidth="1"/>
    <col min="13583" max="13583" width="13.28515625" style="69" bestFit="1" customWidth="1"/>
    <col min="13584" max="13584" width="13.5703125" style="69" bestFit="1" customWidth="1"/>
    <col min="13585" max="13585" width="10.42578125" style="69" bestFit="1" customWidth="1"/>
    <col min="13586" max="13824" width="11.42578125" style="69"/>
    <col min="13825" max="13826" width="5.7109375" style="69" customWidth="1"/>
    <col min="13827" max="13827" width="9.5703125" style="69" customWidth="1"/>
    <col min="13828" max="13828" width="38.140625" style="69" customWidth="1"/>
    <col min="13829" max="13829" width="13.140625" style="69" bestFit="1" customWidth="1"/>
    <col min="13830" max="13830" width="11.42578125" style="69"/>
    <col min="13831" max="13831" width="5.7109375" style="69" customWidth="1"/>
    <col min="13832" max="13832" width="7.85546875" style="69" bestFit="1" customWidth="1"/>
    <col min="13833" max="13833" width="37.28515625" style="69" bestFit="1" customWidth="1"/>
    <col min="13834" max="13834" width="13.140625" style="69" bestFit="1" customWidth="1"/>
    <col min="13835" max="13835" width="11.42578125" style="69"/>
    <col min="13836" max="13836" width="18.7109375" style="69" customWidth="1"/>
    <col min="13837" max="13837" width="25.7109375" style="69" customWidth="1"/>
    <col min="13838" max="13838" width="13.5703125" style="69" bestFit="1" customWidth="1"/>
    <col min="13839" max="13839" width="13.28515625" style="69" bestFit="1" customWidth="1"/>
    <col min="13840" max="13840" width="13.5703125" style="69" bestFit="1" customWidth="1"/>
    <col min="13841" max="13841" width="10.42578125" style="69" bestFit="1" customWidth="1"/>
    <col min="13842" max="14080" width="11.42578125" style="69"/>
    <col min="14081" max="14082" width="5.7109375" style="69" customWidth="1"/>
    <col min="14083" max="14083" width="9.5703125" style="69" customWidth="1"/>
    <col min="14084" max="14084" width="38.140625" style="69" customWidth="1"/>
    <col min="14085" max="14085" width="13.140625" style="69" bestFit="1" customWidth="1"/>
    <col min="14086" max="14086" width="11.42578125" style="69"/>
    <col min="14087" max="14087" width="5.7109375" style="69" customWidth="1"/>
    <col min="14088" max="14088" width="7.85546875" style="69" bestFit="1" customWidth="1"/>
    <col min="14089" max="14089" width="37.28515625" style="69" bestFit="1" customWidth="1"/>
    <col min="14090" max="14090" width="13.140625" style="69" bestFit="1" customWidth="1"/>
    <col min="14091" max="14091" width="11.42578125" style="69"/>
    <col min="14092" max="14092" width="18.7109375" style="69" customWidth="1"/>
    <col min="14093" max="14093" width="25.7109375" style="69" customWidth="1"/>
    <col min="14094" max="14094" width="13.5703125" style="69" bestFit="1" customWidth="1"/>
    <col min="14095" max="14095" width="13.28515625" style="69" bestFit="1" customWidth="1"/>
    <col min="14096" max="14096" width="13.5703125" style="69" bestFit="1" customWidth="1"/>
    <col min="14097" max="14097" width="10.42578125" style="69" bestFit="1" customWidth="1"/>
    <col min="14098" max="14336" width="11.42578125" style="69"/>
    <col min="14337" max="14338" width="5.7109375" style="69" customWidth="1"/>
    <col min="14339" max="14339" width="9.5703125" style="69" customWidth="1"/>
    <col min="14340" max="14340" width="38.140625" style="69" customWidth="1"/>
    <col min="14341" max="14341" width="13.140625" style="69" bestFit="1" customWidth="1"/>
    <col min="14342" max="14342" width="11.42578125" style="69"/>
    <col min="14343" max="14343" width="5.7109375" style="69" customWidth="1"/>
    <col min="14344" max="14344" width="7.85546875" style="69" bestFit="1" customWidth="1"/>
    <col min="14345" max="14345" width="37.28515625" style="69" bestFit="1" customWidth="1"/>
    <col min="14346" max="14346" width="13.140625" style="69" bestFit="1" customWidth="1"/>
    <col min="14347" max="14347" width="11.42578125" style="69"/>
    <col min="14348" max="14348" width="18.7109375" style="69" customWidth="1"/>
    <col min="14349" max="14349" width="25.7109375" style="69" customWidth="1"/>
    <col min="14350" max="14350" width="13.5703125" style="69" bestFit="1" customWidth="1"/>
    <col min="14351" max="14351" width="13.28515625" style="69" bestFit="1" customWidth="1"/>
    <col min="14352" max="14352" width="13.5703125" style="69" bestFit="1" customWidth="1"/>
    <col min="14353" max="14353" width="10.42578125" style="69" bestFit="1" customWidth="1"/>
    <col min="14354" max="14592" width="11.42578125" style="69"/>
    <col min="14593" max="14594" width="5.7109375" style="69" customWidth="1"/>
    <col min="14595" max="14595" width="9.5703125" style="69" customWidth="1"/>
    <col min="14596" max="14596" width="38.140625" style="69" customWidth="1"/>
    <col min="14597" max="14597" width="13.140625" style="69" bestFit="1" customWidth="1"/>
    <col min="14598" max="14598" width="11.42578125" style="69"/>
    <col min="14599" max="14599" width="5.7109375" style="69" customWidth="1"/>
    <col min="14600" max="14600" width="7.85546875" style="69" bestFit="1" customWidth="1"/>
    <col min="14601" max="14601" width="37.28515625" style="69" bestFit="1" customWidth="1"/>
    <col min="14602" max="14602" width="13.140625" style="69" bestFit="1" customWidth="1"/>
    <col min="14603" max="14603" width="11.42578125" style="69"/>
    <col min="14604" max="14604" width="18.7109375" style="69" customWidth="1"/>
    <col min="14605" max="14605" width="25.7109375" style="69" customWidth="1"/>
    <col min="14606" max="14606" width="13.5703125" style="69" bestFit="1" customWidth="1"/>
    <col min="14607" max="14607" width="13.28515625" style="69" bestFit="1" customWidth="1"/>
    <col min="14608" max="14608" width="13.5703125" style="69" bestFit="1" customWidth="1"/>
    <col min="14609" max="14609" width="10.42578125" style="69" bestFit="1" customWidth="1"/>
    <col min="14610" max="14848" width="11.42578125" style="69"/>
    <col min="14849" max="14850" width="5.7109375" style="69" customWidth="1"/>
    <col min="14851" max="14851" width="9.5703125" style="69" customWidth="1"/>
    <col min="14852" max="14852" width="38.140625" style="69" customWidth="1"/>
    <col min="14853" max="14853" width="13.140625" style="69" bestFit="1" customWidth="1"/>
    <col min="14854" max="14854" width="11.42578125" style="69"/>
    <col min="14855" max="14855" width="5.7109375" style="69" customWidth="1"/>
    <col min="14856" max="14856" width="7.85546875" style="69" bestFit="1" customWidth="1"/>
    <col min="14857" max="14857" width="37.28515625" style="69" bestFit="1" customWidth="1"/>
    <col min="14858" max="14858" width="13.140625" style="69" bestFit="1" customWidth="1"/>
    <col min="14859" max="14859" width="11.42578125" style="69"/>
    <col min="14860" max="14860" width="18.7109375" style="69" customWidth="1"/>
    <col min="14861" max="14861" width="25.7109375" style="69" customWidth="1"/>
    <col min="14862" max="14862" width="13.5703125" style="69" bestFit="1" customWidth="1"/>
    <col min="14863" max="14863" width="13.28515625" style="69" bestFit="1" customWidth="1"/>
    <col min="14864" max="14864" width="13.5703125" style="69" bestFit="1" customWidth="1"/>
    <col min="14865" max="14865" width="10.42578125" style="69" bestFit="1" customWidth="1"/>
    <col min="14866" max="15104" width="11.42578125" style="69"/>
    <col min="15105" max="15106" width="5.7109375" style="69" customWidth="1"/>
    <col min="15107" max="15107" width="9.5703125" style="69" customWidth="1"/>
    <col min="15108" max="15108" width="38.140625" style="69" customWidth="1"/>
    <col min="15109" max="15109" width="13.140625" style="69" bestFit="1" customWidth="1"/>
    <col min="15110" max="15110" width="11.42578125" style="69"/>
    <col min="15111" max="15111" width="5.7109375" style="69" customWidth="1"/>
    <col min="15112" max="15112" width="7.85546875" style="69" bestFit="1" customWidth="1"/>
    <col min="15113" max="15113" width="37.28515625" style="69" bestFit="1" customWidth="1"/>
    <col min="15114" max="15114" width="13.140625" style="69" bestFit="1" customWidth="1"/>
    <col min="15115" max="15115" width="11.42578125" style="69"/>
    <col min="15116" max="15116" width="18.7109375" style="69" customWidth="1"/>
    <col min="15117" max="15117" width="25.7109375" style="69" customWidth="1"/>
    <col min="15118" max="15118" width="13.5703125" style="69" bestFit="1" customWidth="1"/>
    <col min="15119" max="15119" width="13.28515625" style="69" bestFit="1" customWidth="1"/>
    <col min="15120" max="15120" width="13.5703125" style="69" bestFit="1" customWidth="1"/>
    <col min="15121" max="15121" width="10.42578125" style="69" bestFit="1" customWidth="1"/>
    <col min="15122" max="15360" width="11.42578125" style="69"/>
    <col min="15361" max="15362" width="5.7109375" style="69" customWidth="1"/>
    <col min="15363" max="15363" width="9.5703125" style="69" customWidth="1"/>
    <col min="15364" max="15364" width="38.140625" style="69" customWidth="1"/>
    <col min="15365" max="15365" width="13.140625" style="69" bestFit="1" customWidth="1"/>
    <col min="15366" max="15366" width="11.42578125" style="69"/>
    <col min="15367" max="15367" width="5.7109375" style="69" customWidth="1"/>
    <col min="15368" max="15368" width="7.85546875" style="69" bestFit="1" customWidth="1"/>
    <col min="15369" max="15369" width="37.28515625" style="69" bestFit="1" customWidth="1"/>
    <col min="15370" max="15370" width="13.140625" style="69" bestFit="1" customWidth="1"/>
    <col min="15371" max="15371" width="11.42578125" style="69"/>
    <col min="15372" max="15372" width="18.7109375" style="69" customWidth="1"/>
    <col min="15373" max="15373" width="25.7109375" style="69" customWidth="1"/>
    <col min="15374" max="15374" width="13.5703125" style="69" bestFit="1" customWidth="1"/>
    <col min="15375" max="15375" width="13.28515625" style="69" bestFit="1" customWidth="1"/>
    <col min="15376" max="15376" width="13.5703125" style="69" bestFit="1" customWidth="1"/>
    <col min="15377" max="15377" width="10.42578125" style="69" bestFit="1" customWidth="1"/>
    <col min="15378" max="15616" width="11.42578125" style="69"/>
    <col min="15617" max="15618" width="5.7109375" style="69" customWidth="1"/>
    <col min="15619" max="15619" width="9.5703125" style="69" customWidth="1"/>
    <col min="15620" max="15620" width="38.140625" style="69" customWidth="1"/>
    <col min="15621" max="15621" width="13.140625" style="69" bestFit="1" customWidth="1"/>
    <col min="15622" max="15622" width="11.42578125" style="69"/>
    <col min="15623" max="15623" width="5.7109375" style="69" customWidth="1"/>
    <col min="15624" max="15624" width="7.85546875" style="69" bestFit="1" customWidth="1"/>
    <col min="15625" max="15625" width="37.28515625" style="69" bestFit="1" customWidth="1"/>
    <col min="15626" max="15626" width="13.140625" style="69" bestFit="1" customWidth="1"/>
    <col min="15627" max="15627" width="11.42578125" style="69"/>
    <col min="15628" max="15628" width="18.7109375" style="69" customWidth="1"/>
    <col min="15629" max="15629" width="25.7109375" style="69" customWidth="1"/>
    <col min="15630" max="15630" width="13.5703125" style="69" bestFit="1" customWidth="1"/>
    <col min="15631" max="15631" width="13.28515625" style="69" bestFit="1" customWidth="1"/>
    <col min="15632" max="15632" width="13.5703125" style="69" bestFit="1" customWidth="1"/>
    <col min="15633" max="15633" width="10.42578125" style="69" bestFit="1" customWidth="1"/>
    <col min="15634" max="15872" width="11.42578125" style="69"/>
    <col min="15873" max="15874" width="5.7109375" style="69" customWidth="1"/>
    <col min="15875" max="15875" width="9.5703125" style="69" customWidth="1"/>
    <col min="15876" max="15876" width="38.140625" style="69" customWidth="1"/>
    <col min="15877" max="15877" width="13.140625" style="69" bestFit="1" customWidth="1"/>
    <col min="15878" max="15878" width="11.42578125" style="69"/>
    <col min="15879" max="15879" width="5.7109375" style="69" customWidth="1"/>
    <col min="15880" max="15880" width="7.85546875" style="69" bestFit="1" customWidth="1"/>
    <col min="15881" max="15881" width="37.28515625" style="69" bestFit="1" customWidth="1"/>
    <col min="15882" max="15882" width="13.140625" style="69" bestFit="1" customWidth="1"/>
    <col min="15883" max="15883" width="11.42578125" style="69"/>
    <col min="15884" max="15884" width="18.7109375" style="69" customWidth="1"/>
    <col min="15885" max="15885" width="25.7109375" style="69" customWidth="1"/>
    <col min="15886" max="15886" width="13.5703125" style="69" bestFit="1" customWidth="1"/>
    <col min="15887" max="15887" width="13.28515625" style="69" bestFit="1" customWidth="1"/>
    <col min="15888" max="15888" width="13.5703125" style="69" bestFit="1" customWidth="1"/>
    <col min="15889" max="15889" width="10.42578125" style="69" bestFit="1" customWidth="1"/>
    <col min="15890" max="16128" width="11.42578125" style="69"/>
    <col min="16129" max="16130" width="5.7109375" style="69" customWidth="1"/>
    <col min="16131" max="16131" width="9.5703125" style="69" customWidth="1"/>
    <col min="16132" max="16132" width="38.140625" style="69" customWidth="1"/>
    <col min="16133" max="16133" width="13.140625" style="69" bestFit="1" customWidth="1"/>
    <col min="16134" max="16134" width="11.42578125" style="69"/>
    <col min="16135" max="16135" width="5.7109375" style="69" customWidth="1"/>
    <col min="16136" max="16136" width="7.85546875" style="69" bestFit="1" customWidth="1"/>
    <col min="16137" max="16137" width="37.28515625" style="69" bestFit="1" customWidth="1"/>
    <col min="16138" max="16138" width="13.140625" style="69" bestFit="1" customWidth="1"/>
    <col min="16139" max="16139" width="11.42578125" style="69"/>
    <col min="16140" max="16140" width="18.7109375" style="69" customWidth="1"/>
    <col min="16141" max="16141" width="25.7109375" style="69" customWidth="1"/>
    <col min="16142" max="16142" width="13.5703125" style="69" bestFit="1" customWidth="1"/>
    <col min="16143" max="16143" width="13.28515625" style="69" bestFit="1" customWidth="1"/>
    <col min="16144" max="16144" width="13.5703125" style="69" bestFit="1" customWidth="1"/>
    <col min="16145" max="16145" width="10.42578125" style="69" bestFit="1" customWidth="1"/>
    <col min="16146" max="16384" width="11.42578125" style="69"/>
  </cols>
  <sheetData>
    <row r="1" spans="1:17" ht="15" customHeight="1">
      <c r="C1" s="70" t="s">
        <v>41</v>
      </c>
      <c r="D1" s="70" t="s">
        <v>42</v>
      </c>
      <c r="E1" s="70" t="s">
        <v>989</v>
      </c>
      <c r="H1" s="71" t="s">
        <v>41</v>
      </c>
      <c r="I1" s="71" t="s">
        <v>808</v>
      </c>
      <c r="J1" s="304" t="s">
        <v>809</v>
      </c>
    </row>
    <row r="2" spans="1:17" ht="15" customHeight="1">
      <c r="C2" s="70" t="s">
        <v>41</v>
      </c>
      <c r="D2" s="70" t="s">
        <v>42</v>
      </c>
      <c r="E2" s="70" t="s">
        <v>45</v>
      </c>
      <c r="H2" s="71" t="s">
        <v>41</v>
      </c>
      <c r="I2" s="71" t="s">
        <v>808</v>
      </c>
      <c r="J2" s="304" t="str">
        <f>E1</f>
        <v xml:space="preserve">    Jul-21 </v>
      </c>
      <c r="M2" s="73" t="s">
        <v>46</v>
      </c>
      <c r="N2" s="74" t="s">
        <v>47</v>
      </c>
      <c r="O2" s="74" t="s">
        <v>48</v>
      </c>
      <c r="P2" s="74" t="s">
        <v>49</v>
      </c>
      <c r="Q2" s="74" t="s">
        <v>50</v>
      </c>
    </row>
    <row r="3" spans="1:17" ht="15" customHeight="1">
      <c r="C3" s="70" t="s">
        <v>51</v>
      </c>
      <c r="D3" s="70" t="s">
        <v>52</v>
      </c>
      <c r="E3" s="70"/>
      <c r="H3" s="71" t="s">
        <v>41</v>
      </c>
      <c r="I3" s="71" t="s">
        <v>808</v>
      </c>
      <c r="J3" s="304" t="s">
        <v>810</v>
      </c>
      <c r="L3" s="69" t="str">
        <f>VLOOKUP(M3,[4]Mapping!A$1:B$65536,2,0)</f>
        <v>Other Patient Days</v>
      </c>
      <c r="M3" s="69" t="s">
        <v>376</v>
      </c>
      <c r="Q3" s="72">
        <f>SUM(N3:P3)</f>
        <v>0</v>
      </c>
    </row>
    <row r="4" spans="1:17" ht="15" customHeight="1">
      <c r="A4" s="69" t="str">
        <f>VLOOKUP($D4,[4]Mapping!$A$1:$B$65536,2,0)</f>
        <v>Private Revenue</v>
      </c>
      <c r="B4" s="69" t="str">
        <f>VLOOKUP($D4,[4]Mapping!$A$1:$C$65536,3,0)</f>
        <v/>
      </c>
      <c r="C4" s="300" t="s">
        <v>597</v>
      </c>
      <c r="D4" s="70" t="s">
        <v>428</v>
      </c>
      <c r="E4" s="305">
        <v>-66300</v>
      </c>
      <c r="H4" s="71" t="s">
        <v>51</v>
      </c>
      <c r="I4" s="71" t="s">
        <v>53</v>
      </c>
      <c r="J4" s="304" t="s">
        <v>28</v>
      </c>
      <c r="L4" s="69" t="str">
        <f>VLOOKUP(M4,[4]Mapping!A$1:B$65536,2,0)</f>
        <v>Commercial Insurance Patient Days</v>
      </c>
      <c r="M4" s="69" t="s">
        <v>377</v>
      </c>
      <c r="N4" s="72">
        <v>55</v>
      </c>
      <c r="Q4" s="72">
        <f t="shared" ref="Q4:Q27" si="0">SUM(N4:P4)</f>
        <v>55</v>
      </c>
    </row>
    <row r="5" spans="1:17" ht="15" customHeight="1">
      <c r="A5" s="69" t="str">
        <f>VLOOKUP(D5,[4]Mapping!A$1:B$65536,2,0)</f>
        <v>Medicare Managed Care Revenue</v>
      </c>
      <c r="B5" s="69" t="str">
        <f>VLOOKUP($D5,[4]Mapping!$A$1:$C$65536,3,0)</f>
        <v/>
      </c>
      <c r="C5" s="300" t="s">
        <v>598</v>
      </c>
      <c r="D5" s="70" t="s">
        <v>429</v>
      </c>
      <c r="E5" s="305">
        <v>0</v>
      </c>
      <c r="G5" s="69" t="str">
        <f>VLOOKUP($I5,[4]Mapping!$A$1:$B$65536,2,0)</f>
        <v>Cash and cash equivalents</v>
      </c>
      <c r="H5" s="71" t="s">
        <v>815</v>
      </c>
      <c r="I5" s="71" t="s">
        <v>816</v>
      </c>
      <c r="J5" s="306">
        <v>-20796.03</v>
      </c>
      <c r="L5" s="69" t="str">
        <f>VLOOKUP(M5,[4]Mapping!A$1:B$65536,2,0)</f>
        <v>Medicaid Patient Days</v>
      </c>
      <c r="M5" s="69" t="s">
        <v>422</v>
      </c>
      <c r="Q5" s="72">
        <f t="shared" si="0"/>
        <v>0</v>
      </c>
    </row>
    <row r="6" spans="1:17" ht="15" customHeight="1">
      <c r="A6" s="69" t="str">
        <f>VLOOKUP(D6,[4]Mapping!A$1:B$65536,2,0)</f>
        <v>Commercial Insurance Revenue</v>
      </c>
      <c r="B6" s="69" t="str">
        <f>VLOOKUP($D6,[4]Mapping!$A$1:$C$65536,3,0)</f>
        <v/>
      </c>
      <c r="C6" s="300" t="s">
        <v>599</v>
      </c>
      <c r="D6" s="70" t="s">
        <v>430</v>
      </c>
      <c r="E6" s="305">
        <v>114400</v>
      </c>
      <c r="G6" s="69" t="str">
        <f>VLOOKUP($I6,[4]Mapping!$A$1:$B$65536,2,0)</f>
        <v>Cash and cash equivalents</v>
      </c>
      <c r="H6" s="71" t="s">
        <v>817</v>
      </c>
      <c r="I6" s="71" t="s">
        <v>435</v>
      </c>
      <c r="J6" s="306">
        <v>912177.99</v>
      </c>
      <c r="L6" s="69" t="str">
        <f>VLOOKUP(M6,[4]Mapping!A$1:B$65536,2,0)</f>
        <v>Commercial Insurance Patient Days</v>
      </c>
      <c r="M6" s="69" t="s">
        <v>404</v>
      </c>
      <c r="Q6" s="72">
        <f t="shared" si="0"/>
        <v>0</v>
      </c>
    </row>
    <row r="7" spans="1:17" ht="15" customHeight="1">
      <c r="A7" s="69" t="str">
        <f>VLOOKUP(D7,[4]Mapping!A$1:B$65536,2,0)</f>
        <v>Veterans Revenue</v>
      </c>
      <c r="B7" s="69" t="str">
        <f>VLOOKUP($D7,[4]Mapping!$A$1:$C$65536,3,0)</f>
        <v/>
      </c>
      <c r="C7" s="300" t="s">
        <v>600</v>
      </c>
      <c r="D7" s="70" t="s">
        <v>74</v>
      </c>
      <c r="E7" s="305">
        <v>224900</v>
      </c>
      <c r="G7" s="69" t="str">
        <f>VLOOKUP($I7,[4]Mapping!$A$1:$B$65536,2,0)</f>
        <v>Cash and cash equivalents</v>
      </c>
      <c r="H7" s="71" t="s">
        <v>818</v>
      </c>
      <c r="I7" s="71" t="s">
        <v>606</v>
      </c>
      <c r="J7" s="306">
        <v>563614.41</v>
      </c>
      <c r="L7" s="69" t="str">
        <f>VLOOKUP(M7,[4]Mapping!A$1:B$65536,2,0)</f>
        <v>Medicaid Patient Days</v>
      </c>
      <c r="M7" s="69" t="s">
        <v>411</v>
      </c>
      <c r="N7" s="72">
        <v>43</v>
      </c>
      <c r="Q7" s="72">
        <f t="shared" si="0"/>
        <v>43</v>
      </c>
    </row>
    <row r="8" spans="1:17" ht="15" customHeight="1">
      <c r="A8" s="69" t="str">
        <f>VLOOKUP(D8,[4]Mapping!A$1:B$65536,2,0)</f>
        <v>Medicare Revenue</v>
      </c>
      <c r="B8" s="69" t="str">
        <f>VLOOKUP($D8,[4]Mapping!$A$1:$C$65536,3,0)</f>
        <v/>
      </c>
      <c r="C8" s="300" t="s">
        <v>601</v>
      </c>
      <c r="D8" s="70" t="s">
        <v>431</v>
      </c>
      <c r="E8" s="305">
        <v>2642900</v>
      </c>
      <c r="G8" s="69" t="str">
        <f>VLOOKUP($I8,[4]Mapping!$A$1:$B$65536,2,0)</f>
        <v>Cash and cash equivalents</v>
      </c>
      <c r="H8" s="71" t="s">
        <v>819</v>
      </c>
      <c r="I8" s="71" t="s">
        <v>820</v>
      </c>
      <c r="J8" s="306">
        <v>5000</v>
      </c>
      <c r="L8" s="69" t="str">
        <f>VLOOKUP(M8,[4]Mapping!A$1:B$65536,2,0)</f>
        <v>Other Patient Days</v>
      </c>
      <c r="M8" s="69" t="s">
        <v>412</v>
      </c>
      <c r="N8" s="72">
        <v>31</v>
      </c>
      <c r="Q8" s="72">
        <f t="shared" si="0"/>
        <v>31</v>
      </c>
    </row>
    <row r="9" spans="1:17" ht="15" customHeight="1">
      <c r="A9" s="69" t="str">
        <f>VLOOKUP(D9,[4]Mapping!A$1:B$65536,2,0)</f>
        <v>Medicaid Revenue</v>
      </c>
      <c r="B9" s="69" t="str">
        <f>VLOOKUP($D9,[4]Mapping!$A$1:$C$65536,3,0)</f>
        <v/>
      </c>
      <c r="C9" s="300" t="s">
        <v>602</v>
      </c>
      <c r="D9" s="70" t="s">
        <v>432</v>
      </c>
      <c r="E9" s="305">
        <v>2507700</v>
      </c>
      <c r="G9" s="69" t="str">
        <f>VLOOKUP($I9,[4]Mapping!$A$1:$B$65536,2,0)</f>
        <v>Accounts Receivable, Gross</v>
      </c>
      <c r="H9" s="71" t="s">
        <v>821</v>
      </c>
      <c r="I9" s="71" t="s">
        <v>822</v>
      </c>
      <c r="J9" s="306">
        <v>3351268.1</v>
      </c>
      <c r="L9" s="69" t="str">
        <f>VLOOKUP(M9,[4]Mapping!A$1:B$65536,2,0)</f>
        <v>Other Patient Days</v>
      </c>
      <c r="M9" s="69" t="s">
        <v>413</v>
      </c>
      <c r="Q9" s="72">
        <f t="shared" si="0"/>
        <v>0</v>
      </c>
    </row>
    <row r="10" spans="1:17" ht="15" customHeight="1">
      <c r="A10" s="69" t="str">
        <f>VLOOKUP(D10,[4]Mapping!A$1:B$65536,2,0)</f>
        <v>Other Revenue</v>
      </c>
      <c r="B10" s="69" t="str">
        <f>VLOOKUP($D10,[4]Mapping!$A$1:$C$65536,3,0)</f>
        <v/>
      </c>
      <c r="C10" s="300" t="s">
        <v>603</v>
      </c>
      <c r="D10" s="70" t="s">
        <v>433</v>
      </c>
      <c r="E10" s="305">
        <v>149500</v>
      </c>
      <c r="G10" s="69" t="str">
        <f>VLOOKUP($I10,[4]Mapping!$A$1:$B$65536,2,0)</f>
        <v>Accounts Receivable, Gross</v>
      </c>
      <c r="H10" s="71" t="s">
        <v>823</v>
      </c>
      <c r="I10" s="71" t="s">
        <v>824</v>
      </c>
      <c r="J10" s="306">
        <v>1564277.29</v>
      </c>
      <c r="L10" s="69" t="str">
        <f>VLOOKUP(M10,[4]Mapping!A$1:B$65536,2,0)</f>
        <v>Medicare Managed Care Patient Days</v>
      </c>
      <c r="M10" s="69" t="s">
        <v>423</v>
      </c>
      <c r="Q10" s="72">
        <f t="shared" si="0"/>
        <v>0</v>
      </c>
    </row>
    <row r="11" spans="1:17" ht="15" customHeight="1">
      <c r="A11" s="69" t="str">
        <f>VLOOKUP(D11,[4]Mapping!A$1:B$65536,2,0)</f>
        <v>Medicaid Revenue</v>
      </c>
      <c r="B11" s="69" t="str">
        <f>VLOOKUP($D11,[4]Mapping!$A$1:$C$65536,3,0)</f>
        <v/>
      </c>
      <c r="C11" s="300" t="s">
        <v>604</v>
      </c>
      <c r="D11" s="70" t="s">
        <v>434</v>
      </c>
      <c r="E11" s="305">
        <v>41600</v>
      </c>
      <c r="G11" s="69" t="str">
        <f>VLOOKUP($I11,[4]Mapping!$A$1:$B$65536,2,0)</f>
        <v>Accounts Receivable, Gross</v>
      </c>
      <c r="H11" s="71" t="s">
        <v>977</v>
      </c>
      <c r="I11" s="71" t="s">
        <v>978</v>
      </c>
      <c r="J11" s="306">
        <v>11513.63</v>
      </c>
      <c r="L11" s="69" t="str">
        <f>VLOOKUP(M11,[4]Mapping!A$1:B$65536,2,0)</f>
        <v>Private Patient Days</v>
      </c>
      <c r="M11" s="69" t="s">
        <v>414</v>
      </c>
      <c r="Q11" s="72">
        <f t="shared" si="0"/>
        <v>0</v>
      </c>
    </row>
    <row r="12" spans="1:17" ht="15" customHeight="1">
      <c r="A12" s="69" t="str">
        <f>VLOOKUP(D12,[4]Mapping!A$1:B$65536,2,0)</f>
        <v>Commercial Insurance Revenue</v>
      </c>
      <c r="B12" s="69" t="str">
        <f>VLOOKUP($D12,[4]Mapping!$A$1:$C$65536,3,0)</f>
        <v/>
      </c>
      <c r="C12" s="300" t="s">
        <v>811</v>
      </c>
      <c r="D12" s="70" t="s">
        <v>812</v>
      </c>
      <c r="E12" s="305">
        <v>0</v>
      </c>
      <c r="G12" s="69" t="str">
        <f>VLOOKUP($I12,[4]Mapping!$A$1:$B$65536,2,0)</f>
        <v>Accounts Receivable, Gross</v>
      </c>
      <c r="H12" s="71" t="s">
        <v>825</v>
      </c>
      <c r="I12" s="71" t="s">
        <v>826</v>
      </c>
      <c r="J12" s="306">
        <v>496801.58</v>
      </c>
      <c r="L12" s="69" t="str">
        <f>VLOOKUP(M12,[4]Mapping!A$1:B$65536,2,0)</f>
        <v>Commercial Insurance Patient Days</v>
      </c>
      <c r="M12" s="69" t="s">
        <v>990</v>
      </c>
      <c r="N12" s="72">
        <v>31</v>
      </c>
      <c r="Q12" s="72">
        <f>SUM(N12:P12)</f>
        <v>31</v>
      </c>
    </row>
    <row r="13" spans="1:17" ht="15" customHeight="1">
      <c r="A13" s="69" t="str">
        <f>VLOOKUP(D13,[4]Mapping!A$1:B$65536,2,0)</f>
        <v>Medicare Revenue</v>
      </c>
      <c r="B13" s="69" t="str">
        <f>VLOOKUP($D13,[4]Mapping!$A$1:$C$65536,3,0)</f>
        <v>Ancillary Revenue</v>
      </c>
      <c r="C13" s="300" t="s">
        <v>605</v>
      </c>
      <c r="D13" s="70" t="s">
        <v>395</v>
      </c>
      <c r="E13" s="305">
        <v>0</v>
      </c>
      <c r="G13" s="69" t="str">
        <f>VLOOKUP($I13,[4]Mapping!$A$1:$B$65536,2,0)</f>
        <v>Accounts Receivable, Gross</v>
      </c>
      <c r="H13" s="71" t="s">
        <v>827</v>
      </c>
      <c r="I13" s="71" t="s">
        <v>397</v>
      </c>
      <c r="J13" s="306">
        <v>478883.87</v>
      </c>
      <c r="L13" s="69" t="str">
        <f>VLOOKUP(M13,[4]Mapping!A$1:B$65536,2,0)</f>
        <v>Medicaid Patient Days</v>
      </c>
      <c r="M13" s="69" t="s">
        <v>415</v>
      </c>
      <c r="N13" s="72">
        <v>111</v>
      </c>
      <c r="Q13" s="72">
        <f>SUM(N13:P13)</f>
        <v>111</v>
      </c>
    </row>
    <row r="14" spans="1:17" ht="15" customHeight="1">
      <c r="A14" s="69" t="str">
        <f>VLOOKUP(D14,[4]Mapping!A$1:B$65536,2,0)</f>
        <v>Medicaid Revenue</v>
      </c>
      <c r="B14" s="69" t="str">
        <f>VLOOKUP($D14,[4]Mapping!$A$1:$C$65536,3,0)</f>
        <v>Ancillary Revenue</v>
      </c>
      <c r="C14" s="300" t="s">
        <v>607</v>
      </c>
      <c r="D14" s="70" t="s">
        <v>396</v>
      </c>
      <c r="E14" s="305">
        <v>0</v>
      </c>
      <c r="G14" s="69" t="str">
        <f>VLOOKUP($I14,[4]Mapping!$A$1:$B$65536,2,0)</f>
        <v>Accounts Receivable, Gross</v>
      </c>
      <c r="H14" s="71" t="s">
        <v>828</v>
      </c>
      <c r="I14" s="71" t="s">
        <v>829</v>
      </c>
      <c r="J14" s="306">
        <v>-135605.35999999999</v>
      </c>
      <c r="L14" s="69" t="str">
        <f>VLOOKUP(M14,[4]Mapping!A$1:B$65536,2,0)</f>
        <v>Other Patient Days</v>
      </c>
      <c r="M14" s="69" t="s">
        <v>991</v>
      </c>
      <c r="N14" s="72">
        <v>4</v>
      </c>
      <c r="Q14" s="72">
        <f t="shared" si="0"/>
        <v>4</v>
      </c>
    </row>
    <row r="15" spans="1:17" ht="15" customHeight="1">
      <c r="A15" s="69" t="str">
        <f>VLOOKUP(D15,[4]Mapping!A$1:B$65536,2,0)</f>
        <v>Private Revenue</v>
      </c>
      <c r="B15" s="69" t="str">
        <f>VLOOKUP($D15,[4]Mapping!$A$1:$C$65536,3,0)</f>
        <v>Ancillary Revenue</v>
      </c>
      <c r="C15" s="300" t="s">
        <v>608</v>
      </c>
      <c r="D15" s="70" t="s">
        <v>436</v>
      </c>
      <c r="E15" s="305">
        <v>0</v>
      </c>
      <c r="G15" s="69" t="str">
        <f>VLOOKUP($I15,[4]Mapping!$A$1:$B$65536,2,0)</f>
        <v>Accounts Receivable, Gross</v>
      </c>
      <c r="H15" s="71" t="s">
        <v>830</v>
      </c>
      <c r="I15" s="71" t="s">
        <v>378</v>
      </c>
      <c r="J15" s="306">
        <v>428827.1</v>
      </c>
      <c r="L15" s="69" t="str">
        <f>VLOOKUP(M15,[4]Mapping!A$1:B$65536,2,0)</f>
        <v>Other Patient Days</v>
      </c>
      <c r="M15" s="69" t="s">
        <v>345</v>
      </c>
      <c r="Q15" s="72">
        <f t="shared" si="0"/>
        <v>0</v>
      </c>
    </row>
    <row r="16" spans="1:17" ht="15" customHeight="1">
      <c r="A16" s="69" t="str">
        <f>VLOOKUP(D16,[4]Mapping!A$1:B$65536,2,0)</f>
        <v>Commercial Insurance Revenue</v>
      </c>
      <c r="B16" s="69" t="str">
        <f>VLOOKUP($D16,[4]Mapping!$A$1:$C$65536,3,0)</f>
        <v>Ancillary Revenue</v>
      </c>
      <c r="C16" s="300" t="s">
        <v>609</v>
      </c>
      <c r="D16" s="70" t="s">
        <v>437</v>
      </c>
      <c r="E16" s="305">
        <v>8455.06</v>
      </c>
      <c r="G16" s="69" t="str">
        <f>VLOOKUP($I16,[4]Mapping!$A$1:$B$65536,2,0)</f>
        <v>Accounts Receivable, Gross</v>
      </c>
      <c r="H16" s="71" t="s">
        <v>831</v>
      </c>
      <c r="I16" s="71" t="s">
        <v>379</v>
      </c>
      <c r="J16" s="306">
        <v>149840.94</v>
      </c>
      <c r="L16" s="69" t="str">
        <f>VLOOKUP(M16,[4]Mapping!A$1:B$65536,2,0)</f>
        <v>Medicaid Managed Care Patient Days</v>
      </c>
      <c r="M16" s="69" t="s">
        <v>83</v>
      </c>
      <c r="Q16" s="72">
        <f t="shared" si="0"/>
        <v>0</v>
      </c>
    </row>
    <row r="17" spans="1:17" ht="15" customHeight="1">
      <c r="A17" s="69" t="str">
        <f>VLOOKUP(D17,[4]Mapping!A$1:B$65536,2,0)</f>
        <v>Veterans Revenue</v>
      </c>
      <c r="B17" s="69" t="str">
        <f>VLOOKUP($D17,[4]Mapping!$A$1:$C$65536,3,0)</f>
        <v>Ancillary Revenue</v>
      </c>
      <c r="C17" s="300" t="s">
        <v>610</v>
      </c>
      <c r="D17" s="70" t="s">
        <v>382</v>
      </c>
      <c r="E17" s="305">
        <v>0</v>
      </c>
      <c r="G17" s="69" t="str">
        <f>VLOOKUP($I17,[4]Mapping!$A$1:$B$65536,2,0)</f>
        <v>Accounts Receivable, Gross</v>
      </c>
      <c r="H17" s="71" t="s">
        <v>832</v>
      </c>
      <c r="I17" s="71" t="s">
        <v>833</v>
      </c>
      <c r="J17" s="306">
        <v>-213401.89</v>
      </c>
      <c r="L17" s="69" t="str">
        <f>VLOOKUP(M17,[4]Mapping!A$1:B$65536,2,0)</f>
        <v>Veterans Patient Days</v>
      </c>
      <c r="M17" s="69" t="s">
        <v>54</v>
      </c>
      <c r="Q17" s="72">
        <f t="shared" si="0"/>
        <v>0</v>
      </c>
    </row>
    <row r="18" spans="1:17" ht="15" customHeight="1">
      <c r="A18" s="69" t="str">
        <f>VLOOKUP(D18,[4]Mapping!A$1:B$65536,2,0)</f>
        <v>Medicare Revenue</v>
      </c>
      <c r="B18" s="69" t="str">
        <f>VLOOKUP($D18,[4]Mapping!$A$1:$C$65536,3,0)</f>
        <v>Ancillary Revenue</v>
      </c>
      <c r="C18" s="300" t="s">
        <v>611</v>
      </c>
      <c r="D18" s="70" t="s">
        <v>438</v>
      </c>
      <c r="E18" s="305">
        <v>69458.17</v>
      </c>
      <c r="G18" s="69" t="str">
        <f>VLOOKUP($I18,[4]Mapping!$A$1:$B$65536,2,0)</f>
        <v>A/R Valuation reserves</v>
      </c>
      <c r="H18" s="71" t="s">
        <v>834</v>
      </c>
      <c r="I18" s="71" t="s">
        <v>835</v>
      </c>
      <c r="J18" s="306">
        <v>-166148.15</v>
      </c>
      <c r="L18" s="69" t="str">
        <f>VLOOKUP(M18,[4]Mapping!A$1:B$65536,2,0)</f>
        <v>Medicaid Patient Days</v>
      </c>
      <c r="M18" s="69" t="s">
        <v>416</v>
      </c>
      <c r="N18" s="72">
        <v>1579</v>
      </c>
      <c r="Q18" s="72">
        <f t="shared" si="0"/>
        <v>1579</v>
      </c>
    </row>
    <row r="19" spans="1:17" ht="15" customHeight="1">
      <c r="A19" s="69" t="str">
        <f>VLOOKUP(D19,[4]Mapping!A$1:B$65536,2,0)</f>
        <v>Medicaid Revenue</v>
      </c>
      <c r="B19" s="69" t="str">
        <f>VLOOKUP($D19,[4]Mapping!$A$1:$C$65536,3,0)</f>
        <v>Ancillary Revenue</v>
      </c>
      <c r="C19" s="300" t="s">
        <v>612</v>
      </c>
      <c r="D19" s="70" t="s">
        <v>439</v>
      </c>
      <c r="E19" s="305">
        <v>22306.16</v>
      </c>
      <c r="G19" s="69" t="str">
        <f>VLOOKUP($I19,[4]Mapping!$A$1:$B$65536,2,0)</f>
        <v>Other current assets</v>
      </c>
      <c r="H19" s="71" t="s">
        <v>836</v>
      </c>
      <c r="I19" s="71" t="s">
        <v>398</v>
      </c>
      <c r="J19" s="306">
        <v>7205.04</v>
      </c>
      <c r="L19" s="69" t="str">
        <f>VLOOKUP(M19,[4]Mapping!A$1:B$65536,2,0)</f>
        <v>Medicaid Patient Days</v>
      </c>
      <c r="M19" s="69" t="s">
        <v>417</v>
      </c>
      <c r="N19" s="72">
        <v>31</v>
      </c>
      <c r="Q19" s="72">
        <f>SUM(N19:P19)</f>
        <v>31</v>
      </c>
    </row>
    <row r="20" spans="1:17" ht="15" customHeight="1">
      <c r="A20" s="69" t="str">
        <f>VLOOKUP(D20,[4]Mapping!A$1:B$65536,2,0)</f>
        <v>Other Revenue</v>
      </c>
      <c r="B20" s="69" t="str">
        <f>VLOOKUP($D20,[4]Mapping!$A$1:$C$65536,3,0)</f>
        <v>Ancillary Revenue</v>
      </c>
      <c r="C20" s="300" t="s">
        <v>613</v>
      </c>
      <c r="D20" s="70" t="s">
        <v>405</v>
      </c>
      <c r="E20" s="305">
        <v>0</v>
      </c>
      <c r="G20" s="69" t="str">
        <f>VLOOKUP($I20,[4]Mapping!$A$1:$B$65536,2,0)</f>
        <v>Other current assets</v>
      </c>
      <c r="H20" s="71" t="s">
        <v>837</v>
      </c>
      <c r="I20" s="71" t="s">
        <v>838</v>
      </c>
      <c r="J20" s="306">
        <v>12888.4</v>
      </c>
      <c r="L20" s="69" t="str">
        <f>VLOOKUP(M20,[4]Mapping!A$1:B$65536,2,0)</f>
        <v>Medicaid Patient Days</v>
      </c>
      <c r="M20" s="69" t="s">
        <v>992</v>
      </c>
      <c r="N20" s="72">
        <v>182</v>
      </c>
      <c r="Q20" s="72">
        <f t="shared" si="0"/>
        <v>182</v>
      </c>
    </row>
    <row r="21" spans="1:17" ht="15" customHeight="1">
      <c r="A21" s="69" t="str">
        <f>VLOOKUP(D21,[4]Mapping!A$1:B$65536,2,0)</f>
        <v>Medicare Part B Revenue</v>
      </c>
      <c r="B21" s="69" t="str">
        <f>VLOOKUP($D21,[4]Mapping!$A$1:$C$65536,3,0)</f>
        <v>Ancillary Revenue</v>
      </c>
      <c r="C21" s="300" t="s">
        <v>614</v>
      </c>
      <c r="D21" s="70" t="s">
        <v>441</v>
      </c>
      <c r="E21" s="305">
        <v>7871.68</v>
      </c>
      <c r="G21" s="69" t="str">
        <f>VLOOKUP($I21,[4]Mapping!$A$1:$B$65536,2,0)</f>
        <v>Other current assets</v>
      </c>
      <c r="H21" s="71" t="s">
        <v>839</v>
      </c>
      <c r="I21" s="71" t="s">
        <v>840</v>
      </c>
      <c r="J21" s="306">
        <v>1690.05</v>
      </c>
      <c r="L21" s="69" t="str">
        <f>VLOOKUP(M21,[4]Mapping!A$1:B$65536,2,0)</f>
        <v>Medicare Patient Days</v>
      </c>
      <c r="M21" s="69" t="s">
        <v>418</v>
      </c>
      <c r="N21" s="72">
        <v>2034</v>
      </c>
      <c r="Q21" s="72">
        <f t="shared" si="0"/>
        <v>2034</v>
      </c>
    </row>
    <row r="22" spans="1:17" ht="15" customHeight="1">
      <c r="A22" s="69" t="str">
        <f>VLOOKUP(D22,[4]Mapping!A$1:B$65536,2,0)</f>
        <v>Private Revenue</v>
      </c>
      <c r="B22" s="69" t="str">
        <f>VLOOKUP($D22,[4]Mapping!$A$1:$C$65536,3,0)</f>
        <v>Ancillary Revenue</v>
      </c>
      <c r="C22" s="300" t="s">
        <v>615</v>
      </c>
      <c r="D22" s="70" t="s">
        <v>442</v>
      </c>
      <c r="E22" s="305">
        <v>0</v>
      </c>
      <c r="G22" s="69" t="str">
        <f>VLOOKUP($I22,[4]Mapping!$A$1:$B$65536,2,0)</f>
        <v>Other current assets</v>
      </c>
      <c r="H22" s="71" t="s">
        <v>979</v>
      </c>
      <c r="I22" s="71" t="s">
        <v>980</v>
      </c>
      <c r="J22" s="306">
        <v>15560</v>
      </c>
      <c r="L22" s="69" t="str">
        <f>VLOOKUP(M22,[4]Mapping!A$1:B$65536,2,0)</f>
        <v>Medicaid Managed Care Patient Days</v>
      </c>
      <c r="M22" s="69" t="s">
        <v>440</v>
      </c>
      <c r="N22" s="72">
        <v>39</v>
      </c>
      <c r="Q22" s="72">
        <f t="shared" si="0"/>
        <v>39</v>
      </c>
    </row>
    <row r="23" spans="1:17" ht="15" customHeight="1">
      <c r="A23" s="69" t="str">
        <f>VLOOKUP(D23,[4]Mapping!A$1:B$65536,2,0)</f>
        <v>Commercial Insurance Revenue</v>
      </c>
      <c r="B23" s="69" t="str">
        <f>VLOOKUP($D23,[4]Mapping!$A$1:$C$65536,3,0)</f>
        <v>Ancillary Revenue</v>
      </c>
      <c r="C23" s="300" t="s">
        <v>616</v>
      </c>
      <c r="D23" s="70" t="s">
        <v>443</v>
      </c>
      <c r="E23" s="305">
        <v>2223.56</v>
      </c>
      <c r="G23" s="69">
        <f>VLOOKUP($I23,[4]Mapping!$A$1:$B$65536,2,0)</f>
        <v>0</v>
      </c>
      <c r="H23" s="71" t="s">
        <v>841</v>
      </c>
      <c r="I23" s="71" t="s">
        <v>842</v>
      </c>
      <c r="J23" s="306">
        <v>332277.52</v>
      </c>
      <c r="L23" s="69" t="str">
        <f>VLOOKUP(M23,[4]Mapping!A$1:B$65536,2,0)</f>
        <v>Medicaid Patient Days</v>
      </c>
      <c r="M23" s="69" t="s">
        <v>419</v>
      </c>
      <c r="N23" s="72">
        <v>173</v>
      </c>
      <c r="Q23" s="72">
        <f t="shared" si="0"/>
        <v>173</v>
      </c>
    </row>
    <row r="24" spans="1:17" ht="15" customHeight="1">
      <c r="A24" s="69" t="str">
        <f>VLOOKUP(D24,[4]Mapping!A$1:B$65536,2,0)</f>
        <v>Veterans Revenue</v>
      </c>
      <c r="B24" s="69" t="str">
        <f>VLOOKUP($D24,[4]Mapping!$A$1:$C$65536,3,0)</f>
        <v>Ancillary Revenue</v>
      </c>
      <c r="C24" s="300" t="s">
        <v>617</v>
      </c>
      <c r="D24" s="70" t="s">
        <v>383</v>
      </c>
      <c r="E24" s="305">
        <v>0</v>
      </c>
      <c r="G24" s="69">
        <f>VLOOKUP($I24,[4]Mapping!$A$1:$B$65536,2,0)</f>
        <v>0</v>
      </c>
      <c r="H24" s="71" t="s">
        <v>843</v>
      </c>
      <c r="I24" s="71" t="s">
        <v>844</v>
      </c>
      <c r="J24" s="306">
        <v>57475.79</v>
      </c>
      <c r="L24" s="69" t="str">
        <f>VLOOKUP(M24,[4]Mapping!A$1:B$65536,2,0)</f>
        <v>Other Patient Days</v>
      </c>
      <c r="M24" s="69" t="s">
        <v>55</v>
      </c>
      <c r="Q24" s="72">
        <f t="shared" si="0"/>
        <v>0</v>
      </c>
    </row>
    <row r="25" spans="1:17" ht="15" customHeight="1">
      <c r="A25" s="69" t="str">
        <f>VLOOKUP(D25,[4]Mapping!A$1:B$65536,2,0)</f>
        <v>Medicare Revenue</v>
      </c>
      <c r="B25" s="69" t="str">
        <f>VLOOKUP($D25,[4]Mapping!$A$1:$C$65536,3,0)</f>
        <v>Ancillary Revenue</v>
      </c>
      <c r="C25" s="300" t="s">
        <v>618</v>
      </c>
      <c r="D25" s="70" t="s">
        <v>444</v>
      </c>
      <c r="E25" s="305">
        <v>33019.410000000003</v>
      </c>
      <c r="G25" s="69">
        <f>VLOOKUP($I25,[4]Mapping!$A$1:$B$65536,2,0)</f>
        <v>0</v>
      </c>
      <c r="H25" s="71" t="s">
        <v>845</v>
      </c>
      <c r="I25" s="71" t="s">
        <v>846</v>
      </c>
      <c r="J25" s="306">
        <v>40801.050000000003</v>
      </c>
      <c r="L25" s="69" t="str">
        <f>VLOOKUP(M25,[4]Mapping!A$1:B$65536,2,0)</f>
        <v>Medicare Managed Care Patient Days</v>
      </c>
      <c r="M25" s="69" t="s">
        <v>381</v>
      </c>
      <c r="N25" s="72">
        <v>2</v>
      </c>
      <c r="Q25" s="72">
        <f t="shared" si="0"/>
        <v>2</v>
      </c>
    </row>
    <row r="26" spans="1:17" ht="15" customHeight="1">
      <c r="A26" s="69" t="str">
        <f>VLOOKUP(D26,[4]Mapping!A$1:B$65536,2,0)</f>
        <v>Medicaid Revenue</v>
      </c>
      <c r="B26" s="69" t="str">
        <f>VLOOKUP($D26,[4]Mapping!$A$1:$C$65536,3,0)</f>
        <v>Ancillary Revenue</v>
      </c>
      <c r="C26" s="300" t="s">
        <v>619</v>
      </c>
      <c r="D26" s="70" t="s">
        <v>445</v>
      </c>
      <c r="E26" s="305">
        <v>4819.05</v>
      </c>
      <c r="G26" s="69">
        <f>VLOOKUP($I26,[4]Mapping!$A$1:$B$65536,2,0)</f>
        <v>0</v>
      </c>
      <c r="H26" s="71" t="s">
        <v>847</v>
      </c>
      <c r="I26" s="71" t="s">
        <v>447</v>
      </c>
      <c r="J26" s="306">
        <v>92168.27</v>
      </c>
      <c r="L26" s="69" t="str">
        <f>VLOOKUP(M26,[4]Mapping!A$1:B$65536,2,0)</f>
        <v>Other Patient Days</v>
      </c>
      <c r="M26" s="69" t="s">
        <v>380</v>
      </c>
      <c r="Q26" s="72">
        <f t="shared" si="0"/>
        <v>0</v>
      </c>
    </row>
    <row r="27" spans="1:17" ht="15" customHeight="1">
      <c r="A27" s="69" t="str">
        <f>VLOOKUP(D27,[4]Mapping!A$1:B$65536,2,0)</f>
        <v>Other Revenue</v>
      </c>
      <c r="B27" s="69" t="str">
        <f>VLOOKUP($D27,[4]Mapping!$A$1:$C$65536,3,0)</f>
        <v>Ancillary Revenue</v>
      </c>
      <c r="C27" s="300" t="s">
        <v>927</v>
      </c>
      <c r="D27" s="70" t="s">
        <v>928</v>
      </c>
      <c r="E27" s="305">
        <v>0</v>
      </c>
      <c r="G27" s="69">
        <f>VLOOKUP($I27,[4]Mapping!$A$1:$B$65536,2,0)</f>
        <v>0</v>
      </c>
      <c r="H27" s="71" t="s">
        <v>848</v>
      </c>
      <c r="I27" s="71" t="s">
        <v>849</v>
      </c>
      <c r="J27" s="306">
        <v>-240819</v>
      </c>
      <c r="Q27" s="72">
        <f t="shared" si="0"/>
        <v>0</v>
      </c>
    </row>
    <row r="28" spans="1:17" ht="15" customHeight="1">
      <c r="A28" s="69" t="str">
        <f>VLOOKUP(D28,[4]Mapping!A$1:B$65536,2,0)</f>
        <v>Commercial Insurance Revenue</v>
      </c>
      <c r="B28" s="69" t="str">
        <f>VLOOKUP($D28,[4]Mapping!$A$1:$C$65536,3,0)</f>
        <v>Ancillary Revenue</v>
      </c>
      <c r="C28" s="300" t="s">
        <v>620</v>
      </c>
      <c r="D28" s="70" t="s">
        <v>424</v>
      </c>
      <c r="E28" s="305">
        <v>0</v>
      </c>
      <c r="G28" s="69" t="str">
        <f>VLOOKUP($I28,[4]Mapping!$A$1:$B$65536,2,0)</f>
        <v>Other current assets</v>
      </c>
      <c r="H28" s="71" t="s">
        <v>850</v>
      </c>
      <c r="I28" s="71" t="s">
        <v>851</v>
      </c>
      <c r="J28" s="306">
        <v>520233.91</v>
      </c>
      <c r="M28" s="69" t="s">
        <v>25</v>
      </c>
      <c r="N28" s="72">
        <f>SUM(N3:N27)</f>
        <v>4315</v>
      </c>
      <c r="O28" s="72">
        <f>SUM(O3:O27)</f>
        <v>0</v>
      </c>
      <c r="P28" s="72">
        <f>SUM(P3:P27)</f>
        <v>0</v>
      </c>
      <c r="Q28" s="72">
        <f>SUM(Q3:Q27)</f>
        <v>4315</v>
      </c>
    </row>
    <row r="29" spans="1:17" ht="15" customHeight="1">
      <c r="A29" s="69" t="str">
        <f>VLOOKUP(D29,[4]Mapping!A$1:B$65536,2,0)</f>
        <v>Medicaid Revenue</v>
      </c>
      <c r="B29" s="69" t="str">
        <f>VLOOKUP($D29,[4]Mapping!$A$1:$C$65536,3,0)</f>
        <v>Ancillary Revenue</v>
      </c>
      <c r="C29" s="300" t="s">
        <v>858</v>
      </c>
      <c r="D29" s="70" t="s">
        <v>859</v>
      </c>
      <c r="E29" s="305">
        <v>0</v>
      </c>
      <c r="G29" s="69" t="str">
        <f>VLOOKUP($I29,[4]Mapping!$A$1:$B$65536,2,0)</f>
        <v>Other current assets</v>
      </c>
      <c r="H29" s="71" t="s">
        <v>852</v>
      </c>
      <c r="I29" s="71" t="s">
        <v>449</v>
      </c>
      <c r="J29" s="306">
        <v>285428</v>
      </c>
    </row>
    <row r="30" spans="1:17" ht="15" customHeight="1">
      <c r="A30" s="69" t="str">
        <f>VLOOKUP(D30,[4]Mapping!A$1:B$65536,2,0)</f>
        <v>Private Revenue</v>
      </c>
      <c r="B30" s="69" t="str">
        <f>VLOOKUP($D30,[4]Mapping!$A$1:$C$65536,3,0)</f>
        <v>Ancillary Revenue</v>
      </c>
      <c r="C30" s="300" t="s">
        <v>621</v>
      </c>
      <c r="D30" s="70" t="s">
        <v>446</v>
      </c>
      <c r="E30" s="305">
        <v>0</v>
      </c>
      <c r="G30" s="69" t="e">
        <f>VLOOKUP($I30,[4]Mapping!$A$1:$B$65536,2,0)</f>
        <v>#N/A</v>
      </c>
      <c r="H30" s="71" t="s">
        <v>853</v>
      </c>
      <c r="I30" s="71"/>
      <c r="J30" s="306">
        <v>8551162.5099999998</v>
      </c>
      <c r="N30" s="69"/>
      <c r="O30" s="69"/>
      <c r="P30" s="69"/>
      <c r="Q30" s="69"/>
    </row>
    <row r="31" spans="1:17" ht="15" customHeight="1">
      <c r="A31" s="69" t="str">
        <f>VLOOKUP(D31,[4]Mapping!A$1:B$65536,2,0)</f>
        <v>Commercial Insurance Revenue</v>
      </c>
      <c r="B31" s="69" t="str">
        <f>VLOOKUP($D31,[4]Mapping!$A$1:$C$65536,3,0)</f>
        <v>Ancillary Revenue</v>
      </c>
      <c r="C31" s="300" t="s">
        <v>622</v>
      </c>
      <c r="D31" s="70" t="s">
        <v>448</v>
      </c>
      <c r="E31" s="305">
        <v>287.2</v>
      </c>
      <c r="G31" s="69" t="e">
        <f>VLOOKUP($I31,[4]Mapping!$A$1:$B$65536,2,0)</f>
        <v>#N/A</v>
      </c>
      <c r="H31" s="71" t="s">
        <v>854</v>
      </c>
      <c r="I31" s="71"/>
      <c r="J31" s="306"/>
      <c r="N31" s="69"/>
      <c r="O31" s="69"/>
      <c r="P31" s="69"/>
      <c r="Q31" s="69"/>
    </row>
    <row r="32" spans="1:17" ht="15" customHeight="1">
      <c r="A32" s="69" t="str">
        <f>VLOOKUP(D32,[4]Mapping!A$1:B$65536,2,0)</f>
        <v>Veterans Revenue</v>
      </c>
      <c r="B32" s="69" t="str">
        <f>VLOOKUP($D32,[4]Mapping!$A$1:$C$65536,3,0)</f>
        <v>Ancillary Revenue</v>
      </c>
      <c r="C32" s="300" t="s">
        <v>623</v>
      </c>
      <c r="D32" s="70" t="s">
        <v>384</v>
      </c>
      <c r="E32" s="305">
        <v>0</v>
      </c>
      <c r="G32" s="69" t="e">
        <f>VLOOKUP($I32,[4]Mapping!$A$1:$B$65536,2,0)</f>
        <v>#N/A</v>
      </c>
      <c r="H32" s="71" t="s">
        <v>855</v>
      </c>
      <c r="I32" s="71"/>
      <c r="J32" s="306"/>
      <c r="N32" s="69"/>
      <c r="O32" s="69"/>
      <c r="P32" s="69"/>
      <c r="Q32" s="69"/>
    </row>
    <row r="33" spans="1:17" ht="15" customHeight="1">
      <c r="A33" s="69" t="str">
        <f>VLOOKUP(D33,[4]Mapping!A$1:B$65536,2,0)</f>
        <v>Medicare Revenue</v>
      </c>
      <c r="B33" s="69" t="str">
        <f>VLOOKUP($D33,[4]Mapping!$A$1:$C$65536,3,0)</f>
        <v>Ancillary Revenue</v>
      </c>
      <c r="C33" s="300" t="s">
        <v>624</v>
      </c>
      <c r="D33" s="70" t="s">
        <v>450</v>
      </c>
      <c r="E33" s="305">
        <v>3885.98</v>
      </c>
      <c r="G33" s="69" t="str">
        <f>VLOOKUP($I33,[4]Mapping!$A$1:$B$65536,2,0)</f>
        <v>Line of credit outstanding</v>
      </c>
      <c r="H33" s="71" t="s">
        <v>856</v>
      </c>
      <c r="I33" s="71" t="s">
        <v>857</v>
      </c>
      <c r="J33" s="304">
        <v>1847508.64</v>
      </c>
      <c r="N33" s="69"/>
      <c r="O33" s="69"/>
      <c r="P33" s="69"/>
      <c r="Q33" s="69"/>
    </row>
    <row r="34" spans="1:17" ht="15" customHeight="1">
      <c r="A34" s="69" t="str">
        <f>VLOOKUP(D34,[4]Mapping!A$1:B$65536,2,0)</f>
        <v>Medicaid Revenue</v>
      </c>
      <c r="B34" s="69" t="str">
        <f>VLOOKUP($D34,[4]Mapping!$A$1:$C$65536,3,0)</f>
        <v>Ancillary Revenue</v>
      </c>
      <c r="C34" s="300" t="s">
        <v>625</v>
      </c>
      <c r="D34" s="70" t="s">
        <v>451</v>
      </c>
      <c r="E34" s="305">
        <v>1451.75</v>
      </c>
      <c r="G34" s="69" t="str">
        <f>VLOOKUP($I34,[4]Mapping!$A$1:$B$65536,2,0)</f>
        <v>Line of credit outstanding</v>
      </c>
      <c r="H34" s="71" t="s">
        <v>981</v>
      </c>
      <c r="I34" s="71" t="s">
        <v>982</v>
      </c>
      <c r="J34" s="306">
        <v>-16460095.380000001</v>
      </c>
      <c r="N34" s="69"/>
      <c r="O34" s="69"/>
      <c r="P34" s="69"/>
      <c r="Q34" s="69"/>
    </row>
    <row r="35" spans="1:17" ht="15" customHeight="1">
      <c r="A35" s="69" t="str">
        <f>VLOOKUP(D35,[4]Mapping!A$1:B$65536,2,0)</f>
        <v>Other Revenue</v>
      </c>
      <c r="B35" s="69" t="str">
        <f>VLOOKUP($D35,[4]Mapping!$A$1:$C$65536,3,0)</f>
        <v>Ancillary Revenue</v>
      </c>
      <c r="C35" s="300" t="s">
        <v>626</v>
      </c>
      <c r="D35" s="70" t="s">
        <v>452</v>
      </c>
      <c r="E35" s="305">
        <v>0</v>
      </c>
      <c r="G35" s="69" t="str">
        <f>VLOOKUP($I35,[4]Mapping!$A$1:$B$65536,2,0)</f>
        <v>Trade payables</v>
      </c>
      <c r="H35" s="71" t="s">
        <v>860</v>
      </c>
      <c r="I35" s="71" t="s">
        <v>861</v>
      </c>
      <c r="J35" s="306">
        <v>1134759.8799999999</v>
      </c>
      <c r="N35" s="69"/>
      <c r="O35" s="69"/>
      <c r="P35" s="69"/>
      <c r="Q35" s="69"/>
    </row>
    <row r="36" spans="1:17" ht="15" customHeight="1">
      <c r="A36" s="69" t="str">
        <f>VLOOKUP(D36,[4]Mapping!A$1:B$65536,2,0)</f>
        <v>Commercial Insurance Revenue</v>
      </c>
      <c r="B36" s="69" t="str">
        <f>VLOOKUP($D36,[4]Mapping!$A$1:$C$65536,3,0)</f>
        <v>Ancillary Revenue</v>
      </c>
      <c r="C36" s="300" t="s">
        <v>627</v>
      </c>
      <c r="D36" s="70" t="s">
        <v>453</v>
      </c>
      <c r="E36" s="305">
        <v>0</v>
      </c>
      <c r="G36" s="69" t="str">
        <f>VLOOKUP($I36,[4]Mapping!$A$1:$B$65536,2,0)</f>
        <v>Other current liabilities</v>
      </c>
      <c r="H36" s="71" t="s">
        <v>862</v>
      </c>
      <c r="I36" s="71" t="s">
        <v>863</v>
      </c>
      <c r="J36" s="306">
        <v>1005561.27</v>
      </c>
      <c r="N36" s="69"/>
      <c r="O36" s="69"/>
      <c r="P36" s="69"/>
      <c r="Q36" s="69"/>
    </row>
    <row r="37" spans="1:17" ht="15" customHeight="1">
      <c r="A37" s="69" t="str">
        <f>VLOOKUP(D37,[4]Mapping!A$1:B$65536,2,0)</f>
        <v>Medicare Revenue</v>
      </c>
      <c r="B37" s="69" t="str">
        <f>VLOOKUP($D37,[4]Mapping!$A$1:$C$65536,3,0)</f>
        <v>Ancillary Revenue</v>
      </c>
      <c r="C37" s="300" t="s">
        <v>628</v>
      </c>
      <c r="D37" s="70" t="s">
        <v>454</v>
      </c>
      <c r="E37" s="305">
        <v>1719</v>
      </c>
      <c r="G37" s="69" t="str">
        <f>VLOOKUP($I37,[4]Mapping!$A$1:$B$65536,2,0)</f>
        <v>Other current liabilities</v>
      </c>
      <c r="H37" s="71" t="s">
        <v>864</v>
      </c>
      <c r="I37" s="71" t="s">
        <v>865</v>
      </c>
      <c r="J37" s="306">
        <v>520447.08</v>
      </c>
      <c r="N37" s="69"/>
      <c r="O37" s="69"/>
      <c r="P37" s="69"/>
      <c r="Q37" s="69"/>
    </row>
    <row r="38" spans="1:17" ht="15" customHeight="1">
      <c r="A38" s="69" t="str">
        <f>VLOOKUP(D38,[4]Mapping!A$1:B$65536,2,0)</f>
        <v>Medicaid Revenue</v>
      </c>
      <c r="B38" s="69" t="str">
        <f>VLOOKUP($D38,[4]Mapping!$A$1:$C$65536,3,0)</f>
        <v>Ancillary Revenue</v>
      </c>
      <c r="C38" s="300" t="s">
        <v>629</v>
      </c>
      <c r="D38" s="70" t="s">
        <v>455</v>
      </c>
      <c r="E38" s="305">
        <v>946.96</v>
      </c>
      <c r="G38" s="69" t="str">
        <f>VLOOKUP($I38,[4]Mapping!$A$1:$B$65536,2,0)</f>
        <v>Other current liabilities</v>
      </c>
      <c r="H38" s="71" t="s">
        <v>866</v>
      </c>
      <c r="I38" s="71" t="s">
        <v>867</v>
      </c>
      <c r="J38" s="306">
        <v>421115.1</v>
      </c>
      <c r="N38" s="69"/>
      <c r="O38" s="69"/>
      <c r="P38" s="69"/>
      <c r="Q38" s="69"/>
    </row>
    <row r="39" spans="1:17" ht="15" customHeight="1">
      <c r="A39" s="69" t="str">
        <f>VLOOKUP(D39,[4]Mapping!A$1:B$65536,2,0)</f>
        <v>Private Revenue</v>
      </c>
      <c r="B39" s="69" t="str">
        <f>VLOOKUP($D39,[4]Mapping!$A$1:$C$65536,3,0)</f>
        <v>Ancillary Revenue</v>
      </c>
      <c r="C39" s="300" t="s">
        <v>630</v>
      </c>
      <c r="D39" s="70" t="s">
        <v>456</v>
      </c>
      <c r="E39" s="305">
        <v>0</v>
      </c>
      <c r="G39" s="69" t="str">
        <f>VLOOKUP($I39,[4]Mapping!$A$1:$B$65536,2,0)</f>
        <v>Other current liabilities</v>
      </c>
      <c r="H39" s="71" t="s">
        <v>868</v>
      </c>
      <c r="I39" s="71" t="s">
        <v>869</v>
      </c>
      <c r="J39" s="306">
        <v>-768.55</v>
      </c>
      <c r="N39" s="69"/>
      <c r="O39" s="69"/>
      <c r="P39" s="69"/>
      <c r="Q39" s="69"/>
    </row>
    <row r="40" spans="1:17" ht="15" customHeight="1">
      <c r="A40" s="69" t="str">
        <f>VLOOKUP(D40,[4]Mapping!A$1:B$65536,2,0)</f>
        <v>Commercial Insurance Revenue</v>
      </c>
      <c r="B40" s="69" t="str">
        <f>VLOOKUP($D40,[4]Mapping!$A$1:$C$65536,3,0)</f>
        <v>Ancillary Revenue</v>
      </c>
      <c r="C40" s="300" t="s">
        <v>631</v>
      </c>
      <c r="D40" s="70" t="s">
        <v>457</v>
      </c>
      <c r="E40" s="305">
        <v>8795.9500000000007</v>
      </c>
      <c r="G40" s="69" t="str">
        <f>VLOOKUP($I40,[4]Mapping!$A$1:$B$65536,2,0)</f>
        <v>Other current liabilities</v>
      </c>
      <c r="H40" s="71" t="s">
        <v>870</v>
      </c>
      <c r="I40" s="71" t="s">
        <v>871</v>
      </c>
      <c r="J40" s="306">
        <v>-49.26</v>
      </c>
      <c r="N40" s="69"/>
      <c r="O40" s="69"/>
      <c r="P40" s="69"/>
      <c r="Q40" s="69"/>
    </row>
    <row r="41" spans="1:17" ht="15" customHeight="1">
      <c r="A41" s="69" t="str">
        <f>VLOOKUP(D41,[4]Mapping!A$1:B$65536,2,0)</f>
        <v>Veterans Revenue</v>
      </c>
      <c r="B41" s="69" t="str">
        <f>VLOOKUP($D41,[4]Mapping!$A$1:$C$65536,3,0)</f>
        <v>Contractual Allowance</v>
      </c>
      <c r="C41" s="300" t="s">
        <v>632</v>
      </c>
      <c r="D41" s="70" t="s">
        <v>385</v>
      </c>
      <c r="E41" s="305">
        <v>0</v>
      </c>
      <c r="G41" s="69" t="str">
        <f>VLOOKUP($I41,[4]Mapping!$A$1:$B$65536,2,0)</f>
        <v>Other current liabilities</v>
      </c>
      <c r="H41" s="71" t="s">
        <v>872</v>
      </c>
      <c r="I41" s="71" t="s">
        <v>873</v>
      </c>
      <c r="J41" s="306">
        <v>-279.74</v>
      </c>
      <c r="N41" s="69"/>
      <c r="O41" s="69"/>
      <c r="P41" s="69"/>
      <c r="Q41" s="69"/>
    </row>
    <row r="42" spans="1:17" ht="15" customHeight="1">
      <c r="A42" s="69" t="str">
        <f>VLOOKUP(D42,[4]Mapping!A$1:B$65536,2,0)</f>
        <v>Medicare Revenue</v>
      </c>
      <c r="B42" s="69" t="str">
        <f>VLOOKUP($D42,[4]Mapping!$A$1:$C$65536,3,0)</f>
        <v>Ancillary Revenue</v>
      </c>
      <c r="C42" s="300" t="s">
        <v>633</v>
      </c>
      <c r="D42" s="70" t="s">
        <v>458</v>
      </c>
      <c r="E42" s="305">
        <v>58194.39</v>
      </c>
      <c r="G42" s="69" t="str">
        <f>VLOOKUP($I42,[4]Mapping!$A$1:$B$65536,2,0)</f>
        <v>Other current liabilities</v>
      </c>
      <c r="H42" s="71" t="s">
        <v>874</v>
      </c>
      <c r="I42" s="71" t="s">
        <v>875</v>
      </c>
      <c r="J42" s="306">
        <v>-253.51</v>
      </c>
      <c r="N42" s="69"/>
      <c r="O42" s="69"/>
      <c r="P42" s="69"/>
      <c r="Q42" s="69"/>
    </row>
    <row r="43" spans="1:17" ht="15" customHeight="1">
      <c r="A43" s="69" t="str">
        <f>VLOOKUP(D43,[4]Mapping!A$1:B$65536,2,0)</f>
        <v>Medicaid Revenue</v>
      </c>
      <c r="B43" s="69" t="str">
        <f>VLOOKUP($D43,[4]Mapping!$A$1:$C$65536,3,0)</f>
        <v>Ancillary Revenue</v>
      </c>
      <c r="C43" s="300" t="s">
        <v>634</v>
      </c>
      <c r="D43" s="70" t="s">
        <v>459</v>
      </c>
      <c r="E43" s="305">
        <v>19593.66</v>
      </c>
      <c r="G43" s="69" t="str">
        <f>VLOOKUP($I43,[4]Mapping!$A$1:$B$65536,2,0)</f>
        <v>Other current liabilities</v>
      </c>
      <c r="H43" s="71" t="s">
        <v>876</v>
      </c>
      <c r="I43" s="71" t="s">
        <v>425</v>
      </c>
      <c r="J43" s="306">
        <v>-16.03</v>
      </c>
      <c r="N43" s="69"/>
      <c r="O43" s="69"/>
      <c r="P43" s="69"/>
      <c r="Q43" s="69"/>
    </row>
    <row r="44" spans="1:17" ht="15" customHeight="1">
      <c r="A44" s="69" t="str">
        <f>VLOOKUP(D44,[4]Mapping!A$1:B$65536,2,0)</f>
        <v>Other Revenue</v>
      </c>
      <c r="B44" s="69" t="str">
        <f>VLOOKUP($D44,[4]Mapping!$A$1:$C$65536,3,0)</f>
        <v>Ancillary Revenue</v>
      </c>
      <c r="C44" s="300" t="s">
        <v>635</v>
      </c>
      <c r="D44" s="70" t="s">
        <v>406</v>
      </c>
      <c r="E44" s="305">
        <v>0</v>
      </c>
      <c r="G44" s="69" t="str">
        <f>VLOOKUP($I44,[4]Mapping!$A$1:$B$65536,2,0)</f>
        <v>Other current liabilities</v>
      </c>
      <c r="H44" s="71" t="s">
        <v>877</v>
      </c>
      <c r="I44" s="71" t="s">
        <v>878</v>
      </c>
      <c r="J44" s="306">
        <v>-278.76</v>
      </c>
      <c r="L44" s="114"/>
      <c r="N44" s="69"/>
      <c r="O44" s="69"/>
      <c r="P44" s="69"/>
      <c r="Q44" s="69"/>
    </row>
    <row r="45" spans="1:17" ht="15" customHeight="1">
      <c r="A45" s="69" t="str">
        <f>VLOOKUP(D45,[4]Mapping!A$1:B$65536,2,0)</f>
        <v>Medicare Part B Revenue</v>
      </c>
      <c r="B45" s="69" t="str">
        <f>VLOOKUP($D45,[4]Mapping!$A$1:$C$65536,3,0)</f>
        <v>Ancillary Revenue</v>
      </c>
      <c r="C45" s="300" t="s">
        <v>636</v>
      </c>
      <c r="D45" s="70" t="s">
        <v>460</v>
      </c>
      <c r="E45" s="305">
        <v>8920.2199999999993</v>
      </c>
      <c r="G45" s="69" t="str">
        <f>VLOOKUP($I45,[4]Mapping!$A$1:$B$65536,2,0)</f>
        <v>Other current liabilities</v>
      </c>
      <c r="H45" s="71" t="s">
        <v>879</v>
      </c>
      <c r="I45" s="71" t="s">
        <v>880</v>
      </c>
      <c r="J45" s="306">
        <v>2313730.0499999998</v>
      </c>
      <c r="L45" s="114"/>
      <c r="N45" s="69"/>
      <c r="O45" s="69"/>
      <c r="P45" s="69"/>
      <c r="Q45" s="69"/>
    </row>
    <row r="46" spans="1:17" ht="15" customHeight="1">
      <c r="A46" s="69" t="str">
        <f>VLOOKUP(D46,[4]Mapping!A$1:B$65536,2,0)</f>
        <v>Private Revenue</v>
      </c>
      <c r="B46" s="69" t="str">
        <f>VLOOKUP($D46,[4]Mapping!$A$1:$C$65536,3,0)</f>
        <v>Ancillary Revenue</v>
      </c>
      <c r="C46" s="300" t="s">
        <v>637</v>
      </c>
      <c r="D46" s="70" t="s">
        <v>389</v>
      </c>
      <c r="E46" s="305">
        <v>0</v>
      </c>
      <c r="G46" s="69" t="str">
        <f>VLOOKUP($I46,[4]Mapping!$A$1:$B$65536,2,0)</f>
        <v>Other current liabilities</v>
      </c>
      <c r="H46" s="71" t="s">
        <v>881</v>
      </c>
      <c r="I46" s="71" t="s">
        <v>882</v>
      </c>
      <c r="J46" s="306">
        <v>-1595.42</v>
      </c>
      <c r="L46" s="114"/>
      <c r="N46" s="69"/>
      <c r="O46" s="69"/>
      <c r="P46" s="69"/>
      <c r="Q46" s="69"/>
    </row>
    <row r="47" spans="1:17" ht="15" customHeight="1">
      <c r="A47" s="69" t="str">
        <f>VLOOKUP(D47,[4]Mapping!A$1:B$65536,2,0)</f>
        <v>Commercial Insurance Revenue</v>
      </c>
      <c r="B47" s="69" t="str">
        <f>VLOOKUP($D47,[4]Mapping!$A$1:$C$65536,3,0)</f>
        <v>Ancillary Revenue</v>
      </c>
      <c r="C47" s="300" t="s">
        <v>638</v>
      </c>
      <c r="D47" s="70" t="s">
        <v>461</v>
      </c>
      <c r="E47" s="305">
        <v>8208.39</v>
      </c>
      <c r="G47" s="69" t="str">
        <f>VLOOKUP($I47,[4]Mapping!$A$1:$B$65536,2,0)</f>
        <v>Other current liabilities</v>
      </c>
      <c r="H47" s="71" t="s">
        <v>883</v>
      </c>
      <c r="I47" s="71" t="s">
        <v>884</v>
      </c>
      <c r="J47" s="306">
        <v>-236.79</v>
      </c>
      <c r="L47" s="114"/>
      <c r="N47" s="69"/>
      <c r="O47" s="69"/>
      <c r="P47" s="69"/>
      <c r="Q47" s="69"/>
    </row>
    <row r="48" spans="1:17" ht="15" customHeight="1">
      <c r="A48" s="69" t="str">
        <f>VLOOKUP(D48,[4]Mapping!A$1:B$65536,2,0)</f>
        <v>Veterans Revenue</v>
      </c>
      <c r="B48" s="69" t="str">
        <f>VLOOKUP($D48,[4]Mapping!$A$1:$C$65536,3,0)</f>
        <v>Ancillary Revenue</v>
      </c>
      <c r="C48" s="300" t="s">
        <v>639</v>
      </c>
      <c r="D48" s="70" t="s">
        <v>401</v>
      </c>
      <c r="E48" s="305">
        <v>0</v>
      </c>
      <c r="G48" s="69" t="str">
        <f>VLOOKUP($I48,[4]Mapping!$A$1:$B$65536,2,0)</f>
        <v>Other current liabilities</v>
      </c>
      <c r="H48" s="71" t="s">
        <v>885</v>
      </c>
      <c r="I48" s="71" t="s">
        <v>886</v>
      </c>
      <c r="J48" s="306">
        <v>4826149.08</v>
      </c>
      <c r="L48" s="114"/>
      <c r="N48" s="69"/>
      <c r="O48" s="69"/>
      <c r="P48" s="69"/>
      <c r="Q48" s="69"/>
    </row>
    <row r="49" spans="1:17" ht="15" customHeight="1">
      <c r="A49" s="69" t="str">
        <f>VLOOKUP(D49,[4]Mapping!A$1:B$65536,2,0)</f>
        <v>Medicare Revenue</v>
      </c>
      <c r="B49" s="69" t="str">
        <f>VLOOKUP($D49,[4]Mapping!$A$1:$C$65536,3,0)</f>
        <v>Ancillary Revenue</v>
      </c>
      <c r="C49" s="300" t="s">
        <v>641</v>
      </c>
      <c r="D49" s="70" t="s">
        <v>462</v>
      </c>
      <c r="E49" s="305">
        <v>28035.68</v>
      </c>
      <c r="G49" s="69" t="str">
        <f>VLOOKUP($I49,[4]Mapping!$A$1:$B$65536,2,0)</f>
        <v>Other current liabilities</v>
      </c>
      <c r="H49" s="71" t="s">
        <v>983</v>
      </c>
      <c r="I49" s="71" t="s">
        <v>984</v>
      </c>
      <c r="J49" s="306">
        <v>-1390</v>
      </c>
      <c r="L49" s="114"/>
      <c r="N49" s="69"/>
      <c r="O49" s="69"/>
      <c r="P49" s="69"/>
      <c r="Q49" s="69"/>
    </row>
    <row r="50" spans="1:17" ht="15" customHeight="1">
      <c r="A50" s="69" t="str">
        <f>VLOOKUP(D50,[4]Mapping!A$1:B$65536,2,0)</f>
        <v>Medicaid Revenue</v>
      </c>
      <c r="B50" s="69" t="str">
        <f>VLOOKUP($D50,[4]Mapping!$A$1:$C$65536,3,0)</f>
        <v>Ancillary Revenue</v>
      </c>
      <c r="C50" s="300" t="s">
        <v>642</v>
      </c>
      <c r="D50" s="70" t="s">
        <v>463</v>
      </c>
      <c r="E50" s="305">
        <v>4732.51</v>
      </c>
      <c r="G50" s="69" t="str">
        <f>VLOOKUP($I50,[4]Mapping!$A$1:$B$65536,2,0)</f>
        <v>Other current liabilities</v>
      </c>
      <c r="H50" s="71" t="s">
        <v>887</v>
      </c>
      <c r="I50" s="71" t="s">
        <v>888</v>
      </c>
      <c r="J50" s="306">
        <v>2725578.5</v>
      </c>
      <c r="L50" s="114"/>
      <c r="N50" s="69"/>
      <c r="O50" s="69"/>
      <c r="P50" s="69"/>
      <c r="Q50" s="69"/>
    </row>
    <row r="51" spans="1:17" ht="15" customHeight="1">
      <c r="A51" s="69" t="str">
        <f>VLOOKUP(D51,[4]Mapping!A$1:B$65536,2,0)</f>
        <v>Other Revenue</v>
      </c>
      <c r="B51" s="69" t="str">
        <f>VLOOKUP($D51,[4]Mapping!$A$1:$C$65536,3,0)</f>
        <v>Ancillary Revenue</v>
      </c>
      <c r="C51" s="300" t="s">
        <v>643</v>
      </c>
      <c r="D51" s="70" t="s">
        <v>407</v>
      </c>
      <c r="E51" s="305">
        <v>0</v>
      </c>
      <c r="G51" s="69" t="str">
        <f>VLOOKUP($I51,[4]Mapping!$A$1:$B$65536,2,0)</f>
        <v>Other current liabilities</v>
      </c>
      <c r="H51" s="71" t="s">
        <v>889</v>
      </c>
      <c r="I51" s="71" t="s">
        <v>640</v>
      </c>
      <c r="J51" s="306">
        <v>2506500</v>
      </c>
      <c r="L51" s="114"/>
      <c r="N51" s="69"/>
      <c r="O51" s="69"/>
      <c r="P51" s="69"/>
      <c r="Q51" s="69"/>
    </row>
    <row r="52" spans="1:17" ht="15" customHeight="1">
      <c r="A52" s="69" t="str">
        <f>VLOOKUP(D52,[4]Mapping!A$1:B$65536,2,0)</f>
        <v>Medicare Part B Revenue</v>
      </c>
      <c r="B52" s="69" t="str">
        <f>VLOOKUP($D52,[4]Mapping!$A$1:$C$65536,3,0)</f>
        <v>Ancillary Revenue</v>
      </c>
      <c r="C52" s="300" t="s">
        <v>644</v>
      </c>
      <c r="D52" s="70" t="s">
        <v>464</v>
      </c>
      <c r="E52" s="305">
        <v>3458.36</v>
      </c>
      <c r="G52" s="69" t="e">
        <f>VLOOKUP($I52,[4]Mapping!$A$1:$B$65536,2,0)</f>
        <v>#N/A</v>
      </c>
      <c r="H52" s="71" t="s">
        <v>890</v>
      </c>
      <c r="I52" s="71"/>
      <c r="J52" s="306">
        <v>836386.16</v>
      </c>
      <c r="L52" s="114"/>
      <c r="N52" s="69"/>
      <c r="O52" s="69"/>
      <c r="P52" s="69"/>
      <c r="Q52" s="69"/>
    </row>
    <row r="53" spans="1:17" ht="15" customHeight="1">
      <c r="A53" s="69" t="str">
        <f>VLOOKUP(D53,[4]Mapping!A$1:B$65536,2,0)</f>
        <v>Private Revenue</v>
      </c>
      <c r="B53" s="69" t="str">
        <f>VLOOKUP($D53,[4]Mapping!$A$1:$C$65536,3,0)</f>
        <v/>
      </c>
      <c r="C53" s="300" t="s">
        <v>645</v>
      </c>
      <c r="D53" s="70" t="s">
        <v>390</v>
      </c>
      <c r="E53" s="305">
        <v>-31269.94</v>
      </c>
      <c r="G53" s="69" t="e">
        <f>VLOOKUP($I53,[4]Mapping!$A$1:$B$65536,2,0)</f>
        <v>#N/A</v>
      </c>
      <c r="H53" s="71" t="s">
        <v>891</v>
      </c>
      <c r="I53" s="71"/>
      <c r="J53" s="306"/>
      <c r="N53" s="69"/>
      <c r="O53" s="69"/>
      <c r="P53" s="69"/>
      <c r="Q53" s="69"/>
    </row>
    <row r="54" spans="1:17" ht="15" customHeight="1">
      <c r="A54" s="69" t="str">
        <f>VLOOKUP(D54,[4]Mapping!A$1:B$65536,2,0)</f>
        <v>Commercial Insurance Revenue</v>
      </c>
      <c r="B54" s="69" t="str">
        <f>VLOOKUP($D54,[4]Mapping!$A$1:$C$65536,3,0)</f>
        <v/>
      </c>
      <c r="C54" s="300" t="s">
        <v>646</v>
      </c>
      <c r="D54" s="70" t="s">
        <v>465</v>
      </c>
      <c r="E54" s="305">
        <v>-61464.02</v>
      </c>
      <c r="G54" s="69">
        <f>VLOOKUP($I54,[4]Mapping!$A$1:$B$65536,2,0)</f>
        <v>0</v>
      </c>
      <c r="H54" s="71" t="s">
        <v>892</v>
      </c>
      <c r="I54" s="71" t="s">
        <v>893</v>
      </c>
      <c r="J54" s="306">
        <v>941817.05</v>
      </c>
      <c r="N54" s="69"/>
      <c r="O54" s="69"/>
      <c r="P54" s="69"/>
      <c r="Q54" s="69"/>
    </row>
    <row r="55" spans="1:17" ht="15" customHeight="1">
      <c r="A55" s="69" t="str">
        <f>VLOOKUP(D55,[4]Mapping!A$1:B$65536,2,0)</f>
        <v>Commercial Insurance Revenue</v>
      </c>
      <c r="B55" s="69" t="str">
        <f>VLOOKUP($D55,[4]Mapping!$A$1:$C$65536,3,0)</f>
        <v/>
      </c>
      <c r="C55" s="300" t="s">
        <v>813</v>
      </c>
      <c r="D55" s="70" t="s">
        <v>814</v>
      </c>
      <c r="E55" s="305">
        <v>0</v>
      </c>
      <c r="G55" s="69" t="e">
        <f>VLOOKUP($I55,[4]Mapping!$A$1:$B$65536,2,0)</f>
        <v>#N/A</v>
      </c>
      <c r="H55" s="71" t="s">
        <v>894</v>
      </c>
      <c r="I55" s="71"/>
      <c r="J55" s="306">
        <v>941817.05</v>
      </c>
      <c r="N55" s="69"/>
      <c r="O55" s="69"/>
      <c r="P55" s="69"/>
      <c r="Q55" s="69"/>
    </row>
    <row r="56" spans="1:17" ht="15" customHeight="1">
      <c r="A56" s="69" t="str">
        <f>VLOOKUP(D56,[4]Mapping!A$1:B$65536,2,0)</f>
        <v>Commercial Insurance Revenue</v>
      </c>
      <c r="B56" s="69" t="str">
        <f>VLOOKUP($D56,[4]Mapping!$A$1:$C$65536,3,0)</f>
        <v>Contractual Allowance</v>
      </c>
      <c r="C56" s="300" t="s">
        <v>647</v>
      </c>
      <c r="D56" s="70" t="s">
        <v>466</v>
      </c>
      <c r="E56" s="305">
        <v>-8455.06</v>
      </c>
      <c r="G56" s="69" t="e">
        <f>VLOOKUP($I56,[4]Mapping!$A$1:$B$65536,2,0)</f>
        <v>#N/A</v>
      </c>
      <c r="H56" s="71" t="s">
        <v>895</v>
      </c>
      <c r="I56" s="71"/>
      <c r="J56" s="306"/>
      <c r="N56" s="69"/>
      <c r="O56" s="69"/>
      <c r="P56" s="69"/>
      <c r="Q56" s="69"/>
    </row>
    <row r="57" spans="1:17" ht="15" customHeight="1">
      <c r="A57" s="69" t="str">
        <f>VLOOKUP(D57,[4]Mapping!A$1:B$65536,2,0)</f>
        <v>Commercial Insurance Revenue</v>
      </c>
      <c r="B57" s="69" t="str">
        <f>VLOOKUP($D57,[4]Mapping!$A$1:$C$65536,3,0)</f>
        <v>Contractual Allowance</v>
      </c>
      <c r="C57" s="300" t="s">
        <v>648</v>
      </c>
      <c r="D57" s="70" t="s">
        <v>467</v>
      </c>
      <c r="E57" s="305">
        <v>-2223.56</v>
      </c>
      <c r="G57" s="69" t="e">
        <f>VLOOKUP($I57,[4]Mapping!$A$1:$B$65536,2,0)</f>
        <v>#N/A</v>
      </c>
      <c r="H57" s="71" t="s">
        <v>896</v>
      </c>
      <c r="I57" s="71"/>
      <c r="J57" s="306">
        <v>0</v>
      </c>
      <c r="N57" s="69"/>
      <c r="O57" s="69"/>
      <c r="P57" s="69"/>
      <c r="Q57" s="69"/>
    </row>
    <row r="58" spans="1:17" ht="15" customHeight="1">
      <c r="A58" s="69" t="str">
        <f>VLOOKUP(D58,[4]Mapping!A$1:B$65536,2,0)</f>
        <v>Commercial Insurance Revenue</v>
      </c>
      <c r="B58" s="69" t="str">
        <f>VLOOKUP($D58,[4]Mapping!$A$1:$C$65536,3,0)</f>
        <v/>
      </c>
      <c r="C58" s="300" t="s">
        <v>649</v>
      </c>
      <c r="D58" s="70" t="s">
        <v>426</v>
      </c>
      <c r="E58" s="305">
        <v>0</v>
      </c>
      <c r="G58" s="69" t="e">
        <f>VLOOKUP($I58,[4]Mapping!$A$1:$B$65536,2,0)</f>
        <v>#N/A</v>
      </c>
      <c r="H58" s="71" t="s">
        <v>897</v>
      </c>
      <c r="I58" s="71"/>
      <c r="J58" s="306"/>
      <c r="N58" s="69"/>
      <c r="O58" s="69"/>
      <c r="P58" s="69"/>
      <c r="Q58" s="69"/>
    </row>
    <row r="59" spans="1:17" ht="15" customHeight="1">
      <c r="A59" s="69" t="str">
        <f>VLOOKUP(D59,[4]Mapping!A$1:B$65536,2,0)</f>
        <v>Commercial Insurance Revenue</v>
      </c>
      <c r="B59" s="69" t="str">
        <f>VLOOKUP($D59,[4]Mapping!$A$1:$C$65536,3,0)</f>
        <v>Contractual Allowance</v>
      </c>
      <c r="C59" s="300" t="s">
        <v>650</v>
      </c>
      <c r="D59" s="70" t="s">
        <v>468</v>
      </c>
      <c r="E59" s="305">
        <v>-287.2</v>
      </c>
      <c r="G59" s="69" t="e">
        <f>VLOOKUP($I59,[4]Mapping!$A$1:$B$65536,2,0)</f>
        <v>#N/A</v>
      </c>
      <c r="H59" s="76" t="s">
        <v>898</v>
      </c>
      <c r="J59" s="307">
        <v>0</v>
      </c>
      <c r="N59" s="69"/>
      <c r="O59" s="69"/>
      <c r="P59" s="69"/>
      <c r="Q59" s="69"/>
    </row>
    <row r="60" spans="1:17" ht="15" customHeight="1">
      <c r="A60" s="69" t="str">
        <f>VLOOKUP(D60,[4]Mapping!A$1:B$65536,2,0)</f>
        <v>Commercial Insurance Revenue</v>
      </c>
      <c r="B60" s="69" t="str">
        <f>VLOOKUP($D60,[4]Mapping!$A$1:$C$65536,3,0)</f>
        <v>Contractual Allowance</v>
      </c>
      <c r="C60" s="300" t="s">
        <v>651</v>
      </c>
      <c r="D60" s="70" t="s">
        <v>469</v>
      </c>
      <c r="E60" s="305">
        <v>0</v>
      </c>
      <c r="G60" s="69" t="e">
        <f>VLOOKUP($I60,[4]Mapping!$A$1:$B$65536,2,0)</f>
        <v>#N/A</v>
      </c>
      <c r="H60" s="76" t="s">
        <v>899</v>
      </c>
      <c r="N60" s="69"/>
      <c r="O60" s="69"/>
      <c r="P60" s="69"/>
      <c r="Q60" s="69"/>
    </row>
    <row r="61" spans="1:17" ht="15" customHeight="1">
      <c r="A61" s="69" t="str">
        <f>VLOOKUP(D61,[4]Mapping!A$1:B$65536,2,0)</f>
        <v>Commercial Insurance Revenue</v>
      </c>
      <c r="B61" s="69" t="str">
        <f>VLOOKUP($D61,[4]Mapping!$A$1:$C$65536,3,0)</f>
        <v>Contractual Allowance</v>
      </c>
      <c r="C61" s="300" t="s">
        <v>652</v>
      </c>
      <c r="D61" s="70" t="s">
        <v>470</v>
      </c>
      <c r="E61" s="305">
        <v>-8795.9500000000007</v>
      </c>
      <c r="G61" s="69" t="e">
        <f>VLOOKUP($I61,[4]Mapping!$A$1:$B$65536,2,0)</f>
        <v>#N/A</v>
      </c>
      <c r="H61" s="76" t="s">
        <v>900</v>
      </c>
      <c r="J61" s="307">
        <v>6772959.2999999998</v>
      </c>
      <c r="N61" s="69"/>
      <c r="O61" s="69"/>
      <c r="P61" s="69"/>
      <c r="Q61" s="69"/>
    </row>
    <row r="62" spans="1:17" ht="15" customHeight="1">
      <c r="A62" s="69" t="str">
        <f>VLOOKUP(D62,[4]Mapping!A$1:B$65536,2,0)</f>
        <v>Commercial Insurance Revenue</v>
      </c>
      <c r="B62" s="69" t="str">
        <f>VLOOKUP($D62,[4]Mapping!$A$1:$C$65536,3,0)</f>
        <v>Contractual Allowance</v>
      </c>
      <c r="C62" s="300" t="s">
        <v>653</v>
      </c>
      <c r="D62" s="70" t="s">
        <v>471</v>
      </c>
      <c r="E62" s="305">
        <v>-8208.39</v>
      </c>
      <c r="G62" s="69" t="e">
        <f>VLOOKUP($I62,[4]Mapping!$A$1:$B$65536,2,0)</f>
        <v>#N/A</v>
      </c>
      <c r="H62" s="76" t="s">
        <v>901</v>
      </c>
      <c r="J62" s="307">
        <v>6772959.2999999998</v>
      </c>
      <c r="N62" s="69"/>
      <c r="O62" s="69"/>
      <c r="P62" s="69"/>
      <c r="Q62" s="69"/>
    </row>
    <row r="63" spans="1:17" ht="15" customHeight="1">
      <c r="A63" s="69" t="str">
        <f>VLOOKUP(D63,[4]Mapping!A$1:B$65536,2,0)</f>
        <v>Medicare Part B Revenue</v>
      </c>
      <c r="B63" s="69" t="str">
        <f>VLOOKUP($D63,[4]Mapping!$A$1:$C$65536,3,0)</f>
        <v>Contractual Allowance</v>
      </c>
      <c r="C63" s="300" t="s">
        <v>654</v>
      </c>
      <c r="D63" s="70" t="s">
        <v>472</v>
      </c>
      <c r="E63" s="305">
        <v>-2233.46</v>
      </c>
      <c r="G63" s="69" t="e">
        <f>VLOOKUP($I63,[4]Mapping!$A$1:$B$65536,2,0)</f>
        <v>#N/A</v>
      </c>
      <c r="H63" s="76" t="s">
        <v>902</v>
      </c>
      <c r="J63" s="307">
        <v>8551162.5099999998</v>
      </c>
      <c r="N63" s="69"/>
      <c r="O63" s="69"/>
      <c r="P63" s="69"/>
      <c r="Q63" s="69"/>
    </row>
    <row r="64" spans="1:17" ht="15" customHeight="1">
      <c r="A64" s="69" t="str">
        <f>VLOOKUP(D64,[4]Mapping!A$1:B$65536,2,0)</f>
        <v>Medicare Part B Revenue</v>
      </c>
      <c r="B64" s="69" t="str">
        <f>VLOOKUP($D64,[4]Mapping!$A$1:$C$65536,3,0)</f>
        <v>Contractual Allowance</v>
      </c>
      <c r="C64" s="300" t="s">
        <v>655</v>
      </c>
      <c r="D64" s="70" t="s">
        <v>473</v>
      </c>
      <c r="E64" s="305">
        <v>-947.72</v>
      </c>
      <c r="G64" s="69" t="e">
        <f>VLOOKUP($I64,[4]Mapping!$A$1:$B$65536,2,0)</f>
        <v>#N/A</v>
      </c>
      <c r="N64" s="69"/>
      <c r="O64" s="69"/>
      <c r="P64" s="69"/>
      <c r="Q64" s="69"/>
    </row>
    <row r="65" spans="1:7" ht="15" customHeight="1">
      <c r="A65" s="69" t="str">
        <f>VLOOKUP(D65,[4]Mapping!A$1:B$65536,2,0)</f>
        <v>Medicare Part B Revenue</v>
      </c>
      <c r="B65" s="69" t="str">
        <f>VLOOKUP($D65,[4]Mapping!$A$1:$C$65536,3,0)</f>
        <v>Contractual Allowance</v>
      </c>
      <c r="C65" s="300" t="s">
        <v>656</v>
      </c>
      <c r="D65" s="70" t="s">
        <v>474</v>
      </c>
      <c r="E65" s="305">
        <v>110.86</v>
      </c>
      <c r="G65" s="69" t="e">
        <f>VLOOKUP($I65,[4]Mapping!$A$1:$B$65536,2,0)</f>
        <v>#N/A</v>
      </c>
    </row>
    <row r="66" spans="1:7" ht="15" customHeight="1">
      <c r="A66" s="69" t="str">
        <f>VLOOKUP(D66,[4]Mapping!A$1:B$65536,2,0)</f>
        <v>Medicare Revenue</v>
      </c>
      <c r="B66" s="69" t="str">
        <f>VLOOKUP($D66,[4]Mapping!$A$1:$C$65536,3,0)</f>
        <v/>
      </c>
      <c r="C66" s="300" t="s">
        <v>657</v>
      </c>
      <c r="D66" s="70" t="s">
        <v>475</v>
      </c>
      <c r="E66" s="305">
        <v>-877135.68</v>
      </c>
      <c r="G66" s="69" t="e">
        <f>VLOOKUP($I66,[4]Mapping!$A$1:$B$65536,2,0)</f>
        <v>#N/A</v>
      </c>
    </row>
    <row r="67" spans="1:7" ht="15" customHeight="1">
      <c r="A67" s="69" t="str">
        <f>VLOOKUP(D67,[4]Mapping!A$1:B$65536,2,0)</f>
        <v>Medicare Revenue</v>
      </c>
      <c r="B67" s="69" t="str">
        <f>VLOOKUP($D67,[4]Mapping!$A$1:$C$65536,3,0)</f>
        <v>Contractual Allowance</v>
      </c>
      <c r="C67" s="300" t="s">
        <v>658</v>
      </c>
      <c r="D67" s="70" t="s">
        <v>476</v>
      </c>
      <c r="E67" s="305">
        <v>0</v>
      </c>
      <c r="G67" s="69" t="e">
        <f>VLOOKUP($I67,[4]Mapping!$A$1:$B$65536,2,0)</f>
        <v>#N/A</v>
      </c>
    </row>
    <row r="68" spans="1:7" ht="15" customHeight="1">
      <c r="A68" s="69" t="str">
        <f>VLOOKUP(D68,[4]Mapping!A$1:B$65536,2,0)</f>
        <v>Medicare Revenue</v>
      </c>
      <c r="B68" s="69" t="str">
        <f>VLOOKUP($D68,[4]Mapping!$A$1:$C$65536,3,0)</f>
        <v>Contractual Allowance</v>
      </c>
      <c r="C68" s="300" t="s">
        <v>659</v>
      </c>
      <c r="D68" s="70" t="s">
        <v>477</v>
      </c>
      <c r="E68" s="305">
        <v>-69458.17</v>
      </c>
    </row>
    <row r="69" spans="1:7" ht="15" customHeight="1">
      <c r="A69" s="69" t="str">
        <f>VLOOKUP(D69,[4]Mapping!A$1:B$65536,2,0)</f>
        <v>Medicare Revenue</v>
      </c>
      <c r="B69" s="69" t="str">
        <f>VLOOKUP($D69,[4]Mapping!$A$1:$C$65536,3,0)</f>
        <v>Contractual Allowance</v>
      </c>
      <c r="C69" s="300" t="s">
        <v>660</v>
      </c>
      <c r="D69" s="70" t="s">
        <v>478</v>
      </c>
      <c r="E69" s="305">
        <v>-33019.410000000003</v>
      </c>
    </row>
    <row r="70" spans="1:7" ht="15" customHeight="1">
      <c r="A70" s="69" t="str">
        <f>VLOOKUP(D70,[4]Mapping!A$1:B$65536,2,0)</f>
        <v>Medicare Revenue</v>
      </c>
      <c r="B70" s="69" t="str">
        <f>VLOOKUP($D70,[4]Mapping!$A$1:$C$65536,3,0)</f>
        <v>Contractual Allowance</v>
      </c>
      <c r="C70" s="300" t="s">
        <v>662</v>
      </c>
      <c r="D70" s="70" t="s">
        <v>479</v>
      </c>
      <c r="E70" s="305">
        <v>-3885.98</v>
      </c>
    </row>
    <row r="71" spans="1:7" ht="15" customHeight="1">
      <c r="A71" s="69" t="str">
        <f>VLOOKUP(D71,[4]Mapping!A$1:B$65536,2,0)</f>
        <v>Medicare Revenue</v>
      </c>
      <c r="B71" s="69" t="str">
        <f>VLOOKUP($D71,[4]Mapping!$A$1:$C$65536,3,0)</f>
        <v>Contractual Allowance</v>
      </c>
      <c r="C71" s="300" t="s">
        <v>663</v>
      </c>
      <c r="D71" s="70" t="s">
        <v>480</v>
      </c>
      <c r="E71" s="305">
        <v>2908.1</v>
      </c>
    </row>
    <row r="72" spans="1:7" ht="15" customHeight="1">
      <c r="A72" s="69" t="str">
        <f>VLOOKUP(D72,[4]Mapping!A$1:B$65536,2,0)</f>
        <v>Medicare Revenue</v>
      </c>
      <c r="B72" s="69" t="str">
        <f>VLOOKUP($D72,[4]Mapping!$A$1:$C$65536,3,0)</f>
        <v>Contractual Allowance</v>
      </c>
      <c r="C72" s="300" t="s">
        <v>664</v>
      </c>
      <c r="D72" s="70" t="s">
        <v>481</v>
      </c>
      <c r="E72" s="305">
        <v>-1719</v>
      </c>
    </row>
    <row r="73" spans="1:7" ht="15" customHeight="1">
      <c r="A73" s="69" t="str">
        <f>VLOOKUP(D73,[4]Mapping!A$1:B$65536,2,0)</f>
        <v>Medicare Revenue</v>
      </c>
      <c r="B73" s="69" t="str">
        <f>VLOOKUP($D73,[4]Mapping!$A$1:$C$65536,3,0)</f>
        <v>Contractual Allowance</v>
      </c>
      <c r="C73" s="300" t="s">
        <v>665</v>
      </c>
      <c r="D73" s="70" t="s">
        <v>482</v>
      </c>
      <c r="E73" s="305">
        <v>-58194.39</v>
      </c>
    </row>
    <row r="74" spans="1:7" ht="15" customHeight="1">
      <c r="A74" s="69" t="str">
        <f>VLOOKUP(D74,[4]Mapping!A$1:B$65536,2,0)</f>
        <v>Medicare Revenue</v>
      </c>
      <c r="B74" s="69" t="str">
        <f>VLOOKUP($D74,[4]Mapping!$A$1:$C$65536,3,0)</f>
        <v>Contractual Allowance</v>
      </c>
      <c r="C74" s="300" t="s">
        <v>666</v>
      </c>
      <c r="D74" s="70" t="s">
        <v>483</v>
      </c>
      <c r="E74" s="305">
        <v>-28035.68</v>
      </c>
    </row>
    <row r="75" spans="1:7" ht="15" customHeight="1">
      <c r="A75" s="69" t="str">
        <f>VLOOKUP(D75,[4]Mapping!A$1:B$65536,2,0)</f>
        <v>Medicaid Revenue</v>
      </c>
      <c r="B75" s="69" t="str">
        <f>VLOOKUP($D75,[4]Mapping!$A$1:$C$65536,3,0)</f>
        <v/>
      </c>
      <c r="C75" s="300" t="s">
        <v>668</v>
      </c>
      <c r="D75" s="70" t="s">
        <v>485</v>
      </c>
      <c r="E75" s="305">
        <v>-1937514.71</v>
      </c>
    </row>
    <row r="76" spans="1:7" ht="15" customHeight="1">
      <c r="A76" s="69" t="str">
        <f>VLOOKUP(D76,[4]Mapping!A$1:B$65536,2,0)</f>
        <v>Medicaid Revenue</v>
      </c>
      <c r="B76" s="69" t="str">
        <f>VLOOKUP($D76,[4]Mapping!$A$1:$C$65536,3,0)</f>
        <v/>
      </c>
      <c r="C76" s="300" t="s">
        <v>669</v>
      </c>
      <c r="D76" s="70" t="s">
        <v>486</v>
      </c>
      <c r="E76" s="305">
        <v>-32559.040000000001</v>
      </c>
    </row>
    <row r="77" spans="1:7" ht="15" customHeight="1">
      <c r="A77" s="69" t="str">
        <f>VLOOKUP(D77,[4]Mapping!A$1:B$65536,2,0)</f>
        <v>Medicaid Revenue</v>
      </c>
      <c r="B77" s="69" t="str">
        <f>VLOOKUP($D77,[4]Mapping!$A$1:$C$65536,3,0)</f>
        <v>Contractual Allowance</v>
      </c>
      <c r="C77" s="300" t="s">
        <v>670</v>
      </c>
      <c r="D77" s="70" t="s">
        <v>399</v>
      </c>
      <c r="E77" s="305">
        <v>0</v>
      </c>
    </row>
    <row r="78" spans="1:7" ht="15" customHeight="1">
      <c r="A78" s="69" t="str">
        <f>VLOOKUP(D78,[4]Mapping!A$1:B$65536,2,0)</f>
        <v>Medicaid Revenue</v>
      </c>
      <c r="B78" s="69" t="str">
        <f>VLOOKUP($D78,[4]Mapping!$A$1:$C$65536,3,0)</f>
        <v>Contractual Allowance</v>
      </c>
      <c r="C78" s="300" t="s">
        <v>671</v>
      </c>
      <c r="D78" s="70" t="s">
        <v>487</v>
      </c>
      <c r="E78" s="305">
        <v>-22306.16</v>
      </c>
    </row>
    <row r="79" spans="1:7" ht="15" customHeight="1">
      <c r="A79" s="69" t="str">
        <f>VLOOKUP(D79,[4]Mapping!A$1:B$65536,2,0)</f>
        <v>Medicaid Revenue</v>
      </c>
      <c r="B79" s="69" t="str">
        <f>VLOOKUP($D79,[4]Mapping!$A$1:$C$65536,3,0)</f>
        <v>Contractual Allowance</v>
      </c>
      <c r="C79" s="300" t="s">
        <v>672</v>
      </c>
      <c r="D79" s="70" t="s">
        <v>488</v>
      </c>
      <c r="E79" s="305">
        <v>-4819.05</v>
      </c>
    </row>
    <row r="80" spans="1:7" ht="15" customHeight="1">
      <c r="A80" s="69" t="str">
        <f>VLOOKUP(D80,[4]Mapping!A$1:B$65536,2,0)</f>
        <v>Medicaid Revenue</v>
      </c>
      <c r="B80" s="69" t="str">
        <f>VLOOKUP($D80,[4]Mapping!$A$1:$C$65536,3,0)</f>
        <v>Contractual Allowance</v>
      </c>
      <c r="C80" s="300" t="s">
        <v>903</v>
      </c>
      <c r="D80" s="70" t="s">
        <v>904</v>
      </c>
      <c r="E80" s="305">
        <v>0</v>
      </c>
    </row>
    <row r="81" spans="1:5" ht="15" customHeight="1">
      <c r="A81" s="69" t="str">
        <f>VLOOKUP(D81,[4]Mapping!A$1:B$65536,2,0)</f>
        <v>Medicaid Revenue</v>
      </c>
      <c r="B81" s="69" t="str">
        <f>VLOOKUP($D81,[4]Mapping!$A$1:$C$65536,3,0)</f>
        <v>Contractual Allowance</v>
      </c>
      <c r="C81" s="300" t="s">
        <v>673</v>
      </c>
      <c r="D81" s="70" t="s">
        <v>489</v>
      </c>
      <c r="E81" s="305">
        <v>-1451.75</v>
      </c>
    </row>
    <row r="82" spans="1:5" ht="15" customHeight="1">
      <c r="A82" s="69" t="str">
        <f>VLOOKUP(D82,[4]Mapping!A$1:B$65536,2,0)</f>
        <v>Medicaid Revenue</v>
      </c>
      <c r="B82" s="69" t="str">
        <f>VLOOKUP($D82,[4]Mapping!$A$1:$C$65536,3,0)</f>
        <v>Contractual Allowance</v>
      </c>
      <c r="C82" s="300" t="s">
        <v>674</v>
      </c>
      <c r="D82" s="70" t="s">
        <v>490</v>
      </c>
      <c r="E82" s="305">
        <v>-946.96</v>
      </c>
    </row>
    <row r="83" spans="1:5" ht="15" customHeight="1">
      <c r="A83" s="69" t="str">
        <f>VLOOKUP(D83,[4]Mapping!A$1:B$65536,2,0)</f>
        <v>Medicaid Revenue</v>
      </c>
      <c r="B83" s="69" t="str">
        <f>VLOOKUP($D83,[4]Mapping!$A$1:$C$65536,3,0)</f>
        <v>Contractual Allowance</v>
      </c>
      <c r="C83" s="300" t="s">
        <v>675</v>
      </c>
      <c r="D83" s="70" t="s">
        <v>491</v>
      </c>
      <c r="E83" s="305">
        <v>-19593.66</v>
      </c>
    </row>
    <row r="84" spans="1:5" ht="15" customHeight="1">
      <c r="A84" s="69" t="str">
        <f>VLOOKUP(D84,[4]Mapping!A$1:B$65536,2,0)</f>
        <v>Medicaid Revenue</v>
      </c>
      <c r="B84" s="69" t="str">
        <f>VLOOKUP($D84,[4]Mapping!$A$1:$C$65536,3,0)</f>
        <v>Contractual Allowance</v>
      </c>
      <c r="C84" s="300" t="s">
        <v>676</v>
      </c>
      <c r="D84" s="70" t="s">
        <v>492</v>
      </c>
      <c r="E84" s="305">
        <v>-4732.51</v>
      </c>
    </row>
    <row r="85" spans="1:5" ht="15" customHeight="1">
      <c r="A85" s="69" t="str">
        <f>VLOOKUP(D85,[4]Mapping!A$1:B$65536,2,0)</f>
        <v>Commercial Insurance Revenue</v>
      </c>
      <c r="B85" s="69" t="str">
        <f>VLOOKUP($D85,[4]Mapping!$A$1:$C$65536,3,0)</f>
        <v/>
      </c>
      <c r="C85" s="300" t="s">
        <v>677</v>
      </c>
      <c r="D85" s="70" t="s">
        <v>465</v>
      </c>
      <c r="E85" s="305">
        <v>0</v>
      </c>
    </row>
    <row r="86" spans="1:5" ht="15" customHeight="1">
      <c r="A86" s="69" t="str">
        <f>VLOOKUP(D86,[4]Mapping!A$1:B$65536,2,0)</f>
        <v>Medicare Managed Care Revenue</v>
      </c>
      <c r="B86" s="69" t="str">
        <f>VLOOKUP($D86,[4]Mapping!$A$1:$C$65536,3,0)</f>
        <v/>
      </c>
      <c r="C86" s="300" t="s">
        <v>933</v>
      </c>
      <c r="D86" s="70" t="s">
        <v>934</v>
      </c>
      <c r="E86" s="305">
        <v>0</v>
      </c>
    </row>
    <row r="87" spans="1:5" ht="15" customHeight="1">
      <c r="A87" s="69" t="str">
        <f>VLOOKUP(D87,[4]Mapping!A$1:B$65536,2,0)</f>
        <v>Veterans Revenue</v>
      </c>
      <c r="B87" s="69" t="str">
        <f>VLOOKUP($D87,[4]Mapping!$A$1:$C$65536,3,0)</f>
        <v/>
      </c>
      <c r="C87" s="300" t="s">
        <v>678</v>
      </c>
      <c r="D87" s="70" t="s">
        <v>493</v>
      </c>
      <c r="E87" s="305">
        <v>-155737.71</v>
      </c>
    </row>
    <row r="88" spans="1:5" ht="15" customHeight="1">
      <c r="A88" s="69" t="str">
        <f>VLOOKUP(D88,[4]Mapping!A$1:B$65536,2,0)</f>
        <v>Veterans Revenue</v>
      </c>
      <c r="B88" s="69" t="str">
        <f>VLOOKUP($D88,[4]Mapping!$A$1:$C$65536,3,0)</f>
        <v>Contractual Allowance</v>
      </c>
      <c r="C88" s="300" t="s">
        <v>679</v>
      </c>
      <c r="D88" s="70" t="s">
        <v>386</v>
      </c>
      <c r="E88" s="305">
        <v>0</v>
      </c>
    </row>
    <row r="89" spans="1:5" ht="15" customHeight="1">
      <c r="A89" s="69" t="str">
        <f>VLOOKUP(D89,[4]Mapping!A$1:B$65536,2,0)</f>
        <v>Veterans Revenue</v>
      </c>
      <c r="B89" s="69" t="str">
        <f>VLOOKUP($D89,[4]Mapping!$A$1:$C$65536,3,0)</f>
        <v>Contractual Allowance</v>
      </c>
      <c r="C89" s="300" t="s">
        <v>680</v>
      </c>
      <c r="D89" s="70" t="s">
        <v>494</v>
      </c>
      <c r="E89" s="305">
        <v>0</v>
      </c>
    </row>
    <row r="90" spans="1:5" ht="15" customHeight="1">
      <c r="A90" s="69" t="str">
        <f>VLOOKUP(D90,[4]Mapping!A$1:B$65536,2,0)</f>
        <v>Veterans Revenue</v>
      </c>
      <c r="B90" s="69" t="str">
        <f>VLOOKUP($D90,[4]Mapping!$A$1:$C$65536,3,0)</f>
        <v>Contractual Allowance</v>
      </c>
      <c r="C90" s="300" t="s">
        <v>681</v>
      </c>
      <c r="D90" s="70" t="s">
        <v>495</v>
      </c>
      <c r="E90" s="305">
        <v>0</v>
      </c>
    </row>
    <row r="91" spans="1:5" ht="15" customHeight="1">
      <c r="A91" s="69" t="str">
        <f>VLOOKUP(D91,[4]Mapping!A$1:B$65536,2,0)</f>
        <v>Veterans Revenue</v>
      </c>
      <c r="B91" s="69" t="str">
        <f>VLOOKUP($D91,[4]Mapping!$A$1:$C$65536,3,0)</f>
        <v>Contractual Allowance</v>
      </c>
      <c r="C91" s="300" t="s">
        <v>682</v>
      </c>
      <c r="D91" s="70" t="s">
        <v>496</v>
      </c>
      <c r="E91" s="305">
        <v>0</v>
      </c>
    </row>
    <row r="92" spans="1:5" ht="15" customHeight="1">
      <c r="A92" s="69" t="str">
        <f>VLOOKUP(D92,[4]Mapping!A$1:B$65536,2,0)</f>
        <v>Veterans Revenue</v>
      </c>
      <c r="B92" s="69" t="str">
        <f>VLOOKUP($D92,[4]Mapping!$A$1:$C$65536,3,0)</f>
        <v>Contractual Allowance</v>
      </c>
      <c r="C92" s="300" t="s">
        <v>683</v>
      </c>
      <c r="D92" s="70" t="s">
        <v>497</v>
      </c>
      <c r="E92" s="305">
        <v>0</v>
      </c>
    </row>
    <row r="93" spans="1:5" ht="15" customHeight="1">
      <c r="A93" s="69" t="str">
        <f>VLOOKUP(D93,[4]Mapping!A$1:B$65536,2,0)</f>
        <v>Other Revenue</v>
      </c>
      <c r="B93" s="69" t="str">
        <f>VLOOKUP($D93,[4]Mapping!$A$1:$C$65536,3,0)</f>
        <v/>
      </c>
      <c r="C93" s="300" t="s">
        <v>684</v>
      </c>
      <c r="D93" s="70" t="s">
        <v>498</v>
      </c>
      <c r="E93" s="305">
        <v>-115888.58</v>
      </c>
    </row>
    <row r="94" spans="1:5" ht="15" customHeight="1">
      <c r="A94" s="69" t="str">
        <f>VLOOKUP(D94,[4]Mapping!A$1:B$65536,2,0)</f>
        <v>Other Revenue</v>
      </c>
      <c r="B94" s="69" t="str">
        <f>VLOOKUP($D94,[4]Mapping!$A$1:$C$65536,3,0)</f>
        <v>Contractual Allowance</v>
      </c>
      <c r="C94" s="300" t="s">
        <v>796</v>
      </c>
      <c r="D94" s="70" t="s">
        <v>408</v>
      </c>
      <c r="E94" s="305">
        <v>0</v>
      </c>
    </row>
    <row r="95" spans="1:5" ht="15" customHeight="1">
      <c r="A95" s="69" t="str">
        <f>VLOOKUP(D95,[4]Mapping!A$1:B$65536,2,0)</f>
        <v>Other Revenue</v>
      </c>
      <c r="B95" s="69" t="str">
        <f>VLOOKUP($D95,[4]Mapping!$A$1:$C$65536,3,0)</f>
        <v>Contractual Allowance</v>
      </c>
      <c r="C95" s="300" t="s">
        <v>929</v>
      </c>
      <c r="D95" s="70" t="s">
        <v>930</v>
      </c>
      <c r="E95" s="305">
        <v>0</v>
      </c>
    </row>
    <row r="96" spans="1:5" ht="15" customHeight="1">
      <c r="A96" s="69" t="str">
        <f>VLOOKUP(D96,[4]Mapping!A$1:B$65536,2,0)</f>
        <v>Other Revenue</v>
      </c>
      <c r="B96" s="69" t="str">
        <f>VLOOKUP($D96,[4]Mapping!$A$1:$C$65536,3,0)</f>
        <v>Contractual Allowance</v>
      </c>
      <c r="C96" s="300" t="s">
        <v>918</v>
      </c>
      <c r="D96" s="70" t="s">
        <v>919</v>
      </c>
      <c r="E96" s="305">
        <v>0</v>
      </c>
    </row>
    <row r="97" spans="1:6" ht="15" customHeight="1">
      <c r="A97" s="69" t="str">
        <f>VLOOKUP(D97,[4]Mapping!A$1:B$65536,2,0)</f>
        <v>Other Revenue</v>
      </c>
      <c r="B97" s="69" t="str">
        <f>VLOOKUP($D97,[4]Mapping!$A$1:$C$65536,3,0)</f>
        <v>Contractual Allowance</v>
      </c>
      <c r="C97" s="300" t="s">
        <v>797</v>
      </c>
      <c r="D97" s="70" t="s">
        <v>409</v>
      </c>
      <c r="E97" s="305">
        <v>0</v>
      </c>
    </row>
    <row r="98" spans="1:6" ht="15" customHeight="1">
      <c r="A98" s="69" t="str">
        <f>VLOOKUP(D98,[4]Mapping!A$1:B$65536,2,0)</f>
        <v>Other Revenue</v>
      </c>
      <c r="B98" s="69" t="str">
        <f>VLOOKUP($D98,[4]Mapping!$A$1:$C$65536,3,0)</f>
        <v>Contractual Allowance</v>
      </c>
      <c r="C98" s="300" t="s">
        <v>798</v>
      </c>
      <c r="D98" s="70" t="s">
        <v>410</v>
      </c>
      <c r="E98" s="305">
        <v>0</v>
      </c>
    </row>
    <row r="99" spans="1:6" ht="15" customHeight="1">
      <c r="A99" s="69" t="str">
        <f>VLOOKUP(D99,[4]Mapping!A$1:B$65536,2,0)</f>
        <v>Other Revenue</v>
      </c>
      <c r="B99" s="69">
        <f>VLOOKUP($D99,[4]Mapping!$A$1:$C$65536,3,0)</f>
        <v>0</v>
      </c>
      <c r="C99" s="300" t="s">
        <v>685</v>
      </c>
      <c r="D99" s="70" t="s">
        <v>499</v>
      </c>
      <c r="E99" s="305">
        <v>48021.120000000003</v>
      </c>
    </row>
    <row r="100" spans="1:6" ht="15" customHeight="1">
      <c r="A100" s="69" t="str">
        <f>VLOOKUP(D100,[4]Mapping!A$1:B$65536,2,0)</f>
        <v>Medicare Revenue</v>
      </c>
      <c r="B100" s="69" t="str">
        <f>VLOOKUP($D100,[4]Mapping!$A$1:$C$65536,3,0)</f>
        <v/>
      </c>
      <c r="C100" s="300" t="s">
        <v>686</v>
      </c>
      <c r="D100" s="70" t="s">
        <v>500</v>
      </c>
      <c r="E100" s="305">
        <v>110232</v>
      </c>
    </row>
    <row r="101" spans="1:6" ht="15" customHeight="1">
      <c r="A101" s="69" t="str">
        <f>VLOOKUP(D101,[4]Mapping!A$1:B$65536,2,0)</f>
        <v>Medicaid Revenue</v>
      </c>
      <c r="B101" s="69" t="str">
        <f>VLOOKUP($D101,[4]Mapping!$A$1:$C$65536,3,0)</f>
        <v/>
      </c>
      <c r="C101" s="300" t="s">
        <v>687</v>
      </c>
      <c r="D101" s="70" t="s">
        <v>387</v>
      </c>
      <c r="E101" s="305">
        <v>0</v>
      </c>
    </row>
    <row r="102" spans="1:6" ht="15" customHeight="1">
      <c r="A102" s="69" t="str">
        <f>VLOOKUP(D102,[4]Mapping!A$1:B$65536,2,0)</f>
        <v>Other Revenue</v>
      </c>
      <c r="B102" s="69" t="str">
        <f>VLOOKUP($D102,[4]Mapping!$A$1:$C$65536,3,0)</f>
        <v/>
      </c>
      <c r="C102" s="300" t="s">
        <v>688</v>
      </c>
      <c r="D102" s="70" t="s">
        <v>501</v>
      </c>
      <c r="E102" s="305">
        <v>50</v>
      </c>
    </row>
    <row r="103" spans="1:6" ht="15" customHeight="1">
      <c r="A103" s="69" t="str">
        <f>VLOOKUP(D103,[4]Mapping!A$1:B$65536,2,0)</f>
        <v>Tenant Interest Income and Expense</v>
      </c>
      <c r="B103" s="69" t="str">
        <f>VLOOKUP($D103,[4]Mapping!$A$1:$C$65536,3,0)</f>
        <v/>
      </c>
      <c r="C103" s="300" t="s">
        <v>689</v>
      </c>
      <c r="D103" s="70" t="s">
        <v>502</v>
      </c>
      <c r="E103" s="305">
        <v>-64.290000000000006</v>
      </c>
    </row>
    <row r="104" spans="1:6" ht="15" customHeight="1">
      <c r="A104" s="69" t="str">
        <f>VLOOKUP(D104,[4]Mapping!A$1:B$65536,2,0)</f>
        <v>Other Revenue</v>
      </c>
      <c r="B104" s="69" t="str">
        <f>VLOOKUP($D104,[4]Mapping!$A$1:$C$65536,3,0)</f>
        <v/>
      </c>
      <c r="C104" s="300" t="s">
        <v>905</v>
      </c>
      <c r="D104" s="70" t="s">
        <v>906</v>
      </c>
      <c r="E104" s="305">
        <v>2506500</v>
      </c>
      <c r="F104" s="69">
        <v>-1</v>
      </c>
    </row>
    <row r="105" spans="1:6" ht="15" customHeight="1">
      <c r="A105" s="69" t="e">
        <f>VLOOKUP(D105,[4]Mapping!A$1:B$65536,2,0)</f>
        <v>#N/A</v>
      </c>
      <c r="B105" s="69" t="e">
        <f>VLOOKUP($D105,[4]Mapping!$A$1:$C$65536,3,0)</f>
        <v>#N/A</v>
      </c>
      <c r="C105" s="300" t="s">
        <v>993</v>
      </c>
      <c r="D105" s="70" t="s">
        <v>994</v>
      </c>
      <c r="E105" s="305">
        <v>5088085.7699999996</v>
      </c>
    </row>
    <row r="106" spans="1:6" ht="15" customHeight="1">
      <c r="A106" s="69" t="e">
        <f>VLOOKUP(D106,[4]Mapping!A$1:B$65536,2,0)</f>
        <v>#N/A</v>
      </c>
      <c r="B106" s="69" t="e">
        <f>VLOOKUP($D106,[4]Mapping!$A$1:$C$65536,3,0)</f>
        <v>#N/A</v>
      </c>
      <c r="C106" s="300" t="s">
        <v>920</v>
      </c>
      <c r="D106" s="70"/>
      <c r="E106" s="305">
        <v>5088085.7699999996</v>
      </c>
    </row>
    <row r="107" spans="1:6" ht="15" customHeight="1">
      <c r="A107" s="69" t="e">
        <f>VLOOKUP(D107,[4]Mapping!A$1:B$65536,2,0)</f>
        <v>#N/A</v>
      </c>
      <c r="C107" s="300" t="s">
        <v>935</v>
      </c>
      <c r="D107" s="70"/>
      <c r="E107" s="305"/>
    </row>
    <row r="108" spans="1:6" ht="15" customHeight="1">
      <c r="A108" s="69" t="e">
        <f>VLOOKUP(D108,[4]Mapping!A$1:B$65536,2,0)</f>
        <v>#N/A</v>
      </c>
      <c r="C108" s="300" t="s">
        <v>921</v>
      </c>
      <c r="D108" s="70"/>
      <c r="E108" s="305"/>
    </row>
    <row r="109" spans="1:6" ht="15" customHeight="1">
      <c r="A109" s="69" t="e">
        <f>VLOOKUP(D109,[4]Mapping!A$1:B$65536,2,0)</f>
        <v>#N/A</v>
      </c>
      <c r="C109" s="300" t="s">
        <v>995</v>
      </c>
      <c r="D109" s="70" t="s">
        <v>996</v>
      </c>
      <c r="E109" s="305"/>
    </row>
    <row r="110" spans="1:6" ht="15" customHeight="1">
      <c r="A110" s="69" t="e">
        <f>VLOOKUP(D110,[4]Mapping!A$1:B$65536,2,0)</f>
        <v>#N/A</v>
      </c>
      <c r="B110" s="69" t="e">
        <f>VLOOKUP($D110,[4]Mapping!$A$1:$C$65536,3,0)</f>
        <v>#N/A</v>
      </c>
      <c r="C110" s="300" t="s">
        <v>921</v>
      </c>
      <c r="D110" s="70"/>
      <c r="E110" s="308"/>
    </row>
    <row r="111" spans="1:6" ht="15" customHeight="1">
      <c r="A111" s="69" t="str">
        <f>VLOOKUP(D111,[4]Mapping!A$1:B$65536,2,0)</f>
        <v>Healthcare/Nursing Labor &amp; Non-Labor</v>
      </c>
      <c r="B111" s="69" t="str">
        <f>VLOOKUP($D111,[4]Mapping!$A$1:$C$65536,3,0)</f>
        <v>Nursing Labor</v>
      </c>
      <c r="C111" s="300" t="s">
        <v>690</v>
      </c>
      <c r="D111" s="70" t="s">
        <v>503</v>
      </c>
      <c r="E111" s="305">
        <v>20839.75</v>
      </c>
    </row>
    <row r="112" spans="1:6" ht="15" customHeight="1">
      <c r="A112" s="69" t="str">
        <f>VLOOKUP(D112,[4]Mapping!A$1:B$65536,2,0)</f>
        <v>Healthcare/Nursing Labor &amp; Non-Labor</v>
      </c>
      <c r="B112" s="69" t="str">
        <f>VLOOKUP($D112,[4]Mapping!$A$1:$C$65536,3,0)</f>
        <v>Nursing Labor</v>
      </c>
      <c r="C112" s="300" t="s">
        <v>691</v>
      </c>
      <c r="D112" s="70" t="s">
        <v>504</v>
      </c>
      <c r="E112" s="305">
        <v>9892.36</v>
      </c>
    </row>
    <row r="113" spans="1:5" ht="15" customHeight="1">
      <c r="A113" s="69" t="str">
        <f>VLOOKUP(D113,[4]Mapping!A$1:B$65536,2,0)</f>
        <v>Healthcare/Nursing Labor &amp; Non-Labor</v>
      </c>
      <c r="B113" s="69" t="str">
        <f>VLOOKUP($D113,[4]Mapping!$A$1:$C$65536,3,0)</f>
        <v>Nursing Labor</v>
      </c>
      <c r="C113" s="300" t="s">
        <v>692</v>
      </c>
      <c r="D113" s="70" t="s">
        <v>505</v>
      </c>
      <c r="E113" s="305">
        <v>74456.28</v>
      </c>
    </row>
    <row r="114" spans="1:5" ht="15" customHeight="1">
      <c r="A114" s="69" t="str">
        <f>VLOOKUP(D114,[4]Mapping!A$1:B$65536,2,0)</f>
        <v>Healthcare/Nursing Labor &amp; Non-Labor</v>
      </c>
      <c r="B114" s="69" t="str">
        <f>VLOOKUP($D114,[4]Mapping!$A$1:$C$65536,3,0)</f>
        <v>Nursing Labor</v>
      </c>
      <c r="C114" s="300" t="s">
        <v>693</v>
      </c>
      <c r="D114" s="70" t="s">
        <v>506</v>
      </c>
      <c r="E114" s="305">
        <v>138197.87</v>
      </c>
    </row>
    <row r="115" spans="1:5" ht="15" customHeight="1">
      <c r="A115" s="69" t="str">
        <f>VLOOKUP(D115,[4]Mapping!A$1:B$65536,2,0)</f>
        <v>Healthcare/Nursing Labor &amp; Non-Labor</v>
      </c>
      <c r="B115" s="69" t="str">
        <f>VLOOKUP($D115,[4]Mapping!$A$1:$C$65536,3,0)</f>
        <v>Nursing Labor</v>
      </c>
      <c r="C115" s="300" t="s">
        <v>694</v>
      </c>
      <c r="D115" s="70" t="s">
        <v>507</v>
      </c>
      <c r="E115" s="305">
        <v>262653.65000000002</v>
      </c>
    </row>
    <row r="116" spans="1:5" ht="15" customHeight="1">
      <c r="A116" s="69" t="str">
        <f>VLOOKUP(D116,[4]Mapping!A$1:B$65536,2,0)</f>
        <v>Healthcare/Nursing Labor &amp; Non-Labor</v>
      </c>
      <c r="B116" s="69" t="str">
        <f>VLOOKUP($D116,[4]Mapping!$A$1:$C$65536,3,0)</f>
        <v>Nursing Labor</v>
      </c>
      <c r="C116" s="300" t="s">
        <v>695</v>
      </c>
      <c r="D116" s="70" t="s">
        <v>508</v>
      </c>
      <c r="E116" s="305">
        <v>37300.51</v>
      </c>
    </row>
    <row r="117" spans="1:5" ht="15" customHeight="1">
      <c r="A117" s="69" t="str">
        <f>VLOOKUP(D117,[4]Mapping!A$1:B$65536,2,0)</f>
        <v xml:space="preserve">General &amp; Administrative - Other </v>
      </c>
      <c r="B117" s="69" t="str">
        <f>VLOOKUP($D117,[4]Mapping!$A$1:$C$65536,3,0)</f>
        <v/>
      </c>
      <c r="C117" s="300" t="s">
        <v>696</v>
      </c>
      <c r="D117" s="70" t="s">
        <v>509</v>
      </c>
      <c r="E117" s="305">
        <v>56438.69</v>
      </c>
    </row>
    <row r="118" spans="1:5" ht="15" customHeight="1">
      <c r="A118" s="69" t="str">
        <f>VLOOKUP(D118,[4]Mapping!A$1:B$65536,2,0)</f>
        <v xml:space="preserve">General &amp; Administrative - Other </v>
      </c>
      <c r="B118" s="69" t="str">
        <f>VLOOKUP($D118,[4]Mapping!$A$1:$C$65536,3,0)</f>
        <v/>
      </c>
      <c r="C118" s="300" t="s">
        <v>697</v>
      </c>
      <c r="D118" s="70" t="s">
        <v>510</v>
      </c>
      <c r="E118" s="305">
        <v>42243.47</v>
      </c>
    </row>
    <row r="119" spans="1:5" ht="15" customHeight="1">
      <c r="A119" s="69" t="str">
        <f>VLOOKUP(D119,[4]Mapping!A$1:B$65536,2,0)</f>
        <v>Other Operating Expenses</v>
      </c>
      <c r="B119" s="69" t="str">
        <f>VLOOKUP($D119,[4]Mapping!$A$1:$C$65536,3,0)</f>
        <v/>
      </c>
      <c r="C119" s="300" t="s">
        <v>698</v>
      </c>
      <c r="D119" s="70" t="s">
        <v>511</v>
      </c>
      <c r="E119" s="305">
        <v>29033.69</v>
      </c>
    </row>
    <row r="120" spans="1:5" ht="15" customHeight="1">
      <c r="A120" s="69" t="str">
        <f>VLOOKUP(D120,[4]Mapping!A$1:B$65536,2,0)</f>
        <v>Other Operating Expenses</v>
      </c>
      <c r="B120" s="69" t="str">
        <f>VLOOKUP($D120,[4]Mapping!$A$1:$C$65536,3,0)</f>
        <v/>
      </c>
      <c r="C120" s="300" t="s">
        <v>699</v>
      </c>
      <c r="D120" s="70" t="s">
        <v>391</v>
      </c>
      <c r="E120" s="305">
        <v>206.02</v>
      </c>
    </row>
    <row r="121" spans="1:5" ht="15" customHeight="1">
      <c r="A121" s="69" t="str">
        <f>VLOOKUP(D121,[4]Mapping!A$1:B$65536,2,0)</f>
        <v>Other Operating Expenses</v>
      </c>
      <c r="B121" s="69" t="str">
        <f>VLOOKUP($D121,[4]Mapping!$A$1:$C$65536,3,0)</f>
        <v/>
      </c>
      <c r="C121" s="300" t="s">
        <v>700</v>
      </c>
      <c r="D121" s="70" t="s">
        <v>512</v>
      </c>
      <c r="E121" s="305">
        <v>2989.67</v>
      </c>
    </row>
    <row r="122" spans="1:5" ht="15" customHeight="1">
      <c r="A122" s="69" t="str">
        <f>VLOOKUP(D122,[4]Mapping!A$1:B$65536,2,0)</f>
        <v>Other Operating Expenses</v>
      </c>
      <c r="B122" s="69" t="str">
        <f>VLOOKUP($D122,[4]Mapping!$A$1:$C$65536,3,0)</f>
        <v/>
      </c>
      <c r="C122" s="300" t="s">
        <v>701</v>
      </c>
      <c r="D122" s="70" t="s">
        <v>513</v>
      </c>
      <c r="E122" s="305">
        <v>0</v>
      </c>
    </row>
    <row r="123" spans="1:5" ht="15" customHeight="1">
      <c r="A123" s="69" t="str">
        <f>VLOOKUP(D123,[4]Mapping!A$1:B$65536,2,0)</f>
        <v>Other Operating Expenses</v>
      </c>
      <c r="B123" s="69" t="str">
        <f>VLOOKUP($D123,[4]Mapping!$A$1:$C$65536,3,0)</f>
        <v/>
      </c>
      <c r="C123" s="300" t="s">
        <v>702</v>
      </c>
      <c r="D123" s="70" t="s">
        <v>514</v>
      </c>
      <c r="E123" s="305">
        <v>935.58</v>
      </c>
    </row>
    <row r="124" spans="1:5" ht="15" customHeight="1">
      <c r="A124" s="69" t="str">
        <f>VLOOKUP(D124,[4]Mapping!A$1:B$65536,2,0)</f>
        <v>Ancillary - Other</v>
      </c>
      <c r="B124" s="69" t="str">
        <f>VLOOKUP($D124,[4]Mapping!$A$1:$C$65536,3,0)</f>
        <v/>
      </c>
      <c r="C124" s="300" t="s">
        <v>969</v>
      </c>
      <c r="D124" s="70" t="s">
        <v>970</v>
      </c>
      <c r="E124" s="305">
        <v>0</v>
      </c>
    </row>
    <row r="125" spans="1:5" ht="15" customHeight="1">
      <c r="A125" s="69" t="str">
        <f>VLOOKUP(D125,[4]Mapping!A$1:B$65536,2,0)</f>
        <v>Healthcare/Nursing Labor &amp; Non-Labor</v>
      </c>
      <c r="B125" s="69" t="str">
        <f>VLOOKUP($D125,[4]Mapping!$A$1:$C$65536,3,0)</f>
        <v>Nursing Contract Labor</v>
      </c>
      <c r="C125" s="300" t="s">
        <v>985</v>
      </c>
      <c r="D125" s="70" t="s">
        <v>986</v>
      </c>
      <c r="E125" s="305">
        <v>4992.8900000000003</v>
      </c>
    </row>
    <row r="126" spans="1:5" ht="15" customHeight="1">
      <c r="A126" s="69" t="str">
        <f>VLOOKUP(D126,[4]Mapping!A$1:B$65536,2,0)</f>
        <v>Healthcare/Nursing Labor &amp; Non-Labor</v>
      </c>
      <c r="B126" s="69" t="str">
        <f>VLOOKUP($D126,[4]Mapping!$A$1:$C$65536,3,0)</f>
        <v>Nursing Contract Labor</v>
      </c>
      <c r="C126" s="300" t="s">
        <v>957</v>
      </c>
      <c r="D126" s="70" t="s">
        <v>958</v>
      </c>
      <c r="E126" s="305">
        <v>18404.52</v>
      </c>
    </row>
    <row r="127" spans="1:5" ht="15" customHeight="1">
      <c r="A127" s="69" t="str">
        <f>VLOOKUP(D127,[4]Mapping!A$1:B$65536,2,0)</f>
        <v>Healthcare/Nursing Labor &amp; Non-Labor</v>
      </c>
      <c r="B127" s="69" t="str">
        <f>VLOOKUP($D127,[4]Mapping!$A$1:$C$65536,3,0)</f>
        <v>Nursing Contract Labor</v>
      </c>
      <c r="C127" s="300" t="s">
        <v>959</v>
      </c>
      <c r="D127" s="70" t="s">
        <v>960</v>
      </c>
      <c r="E127" s="305">
        <v>47336.86</v>
      </c>
    </row>
    <row r="128" spans="1:5" ht="15" customHeight="1">
      <c r="A128" s="69" t="str">
        <f>VLOOKUP(D128,[4]Mapping!A$1:B$65536,2,0)</f>
        <v>Other Operating Expenses</v>
      </c>
      <c r="B128" s="69" t="str">
        <f>VLOOKUP($D128,[4]Mapping!$A$1:$C$65536,3,0)</f>
        <v/>
      </c>
      <c r="C128" s="300" t="s">
        <v>997</v>
      </c>
      <c r="D128" s="70" t="s">
        <v>998</v>
      </c>
      <c r="E128" s="305">
        <v>31515</v>
      </c>
    </row>
    <row r="129" spans="1:5" ht="15" customHeight="1">
      <c r="A129" s="69" t="str">
        <f>VLOOKUP(D129,[4]Mapping!A$1:B$65536,2,0)</f>
        <v>Healthcare/Nursing Labor &amp; Non-Labor</v>
      </c>
      <c r="B129" s="69" t="str">
        <f>VLOOKUP($D129,[4]Mapping!$A$1:$C$65536,3,0)</f>
        <v>Nursing Labor</v>
      </c>
      <c r="C129" s="300" t="s">
        <v>703</v>
      </c>
      <c r="D129" s="70" t="s">
        <v>704</v>
      </c>
      <c r="E129" s="305">
        <v>873.48</v>
      </c>
    </row>
    <row r="130" spans="1:5" ht="15" customHeight="1">
      <c r="A130" s="69" t="str">
        <f>VLOOKUP(D130,[4]Mapping!A$1:B$65536,2,0)</f>
        <v>Healthcare/Nursing Labor &amp; Non-Labor</v>
      </c>
      <c r="B130" s="69" t="str">
        <f>VLOOKUP($D130,[4]Mapping!$A$1:$C$65536,3,0)</f>
        <v>Nursing Labor</v>
      </c>
      <c r="C130" s="300" t="s">
        <v>705</v>
      </c>
      <c r="D130" s="70" t="s">
        <v>706</v>
      </c>
      <c r="E130" s="305">
        <v>576</v>
      </c>
    </row>
    <row r="131" spans="1:5" ht="15" customHeight="1">
      <c r="A131" s="69" t="str">
        <f>VLOOKUP(D131,[4]Mapping!A$1:B$65536,2,0)</f>
        <v>Healthcare/Nursing Labor &amp; Non-Labor</v>
      </c>
      <c r="B131" s="69" t="str">
        <f>VLOOKUP($D131,[4]Mapping!$A$1:$C$65536,3,0)</f>
        <v>Nursing Labor</v>
      </c>
      <c r="C131" s="300" t="s">
        <v>707</v>
      </c>
      <c r="D131" s="70" t="s">
        <v>708</v>
      </c>
      <c r="E131" s="305">
        <v>-991.54</v>
      </c>
    </row>
    <row r="132" spans="1:5" ht="15" customHeight="1">
      <c r="A132" s="69" t="str">
        <f>VLOOKUP(D132,[4]Mapping!A$1:B$65536,2,0)</f>
        <v>Healthcare/Nursing Labor &amp; Non-Labor</v>
      </c>
      <c r="B132" s="69" t="str">
        <f>VLOOKUP($D132,[4]Mapping!$A$1:$C$65536,3,0)</f>
        <v>Nursing Labor</v>
      </c>
      <c r="C132" s="300" t="s">
        <v>709</v>
      </c>
      <c r="D132" s="70" t="s">
        <v>710</v>
      </c>
      <c r="E132" s="305">
        <v>-7697.73</v>
      </c>
    </row>
    <row r="133" spans="1:5" ht="15" customHeight="1">
      <c r="A133" s="69" t="str">
        <f>VLOOKUP(D133,[4]Mapping!A$1:B$65536,2,0)</f>
        <v>Healthcare/Nursing Labor &amp; Non-Labor</v>
      </c>
      <c r="B133" s="69" t="str">
        <f>VLOOKUP($D133,[4]Mapping!$A$1:$C$65536,3,0)</f>
        <v>Nursing Labor</v>
      </c>
      <c r="C133" s="300" t="s">
        <v>711</v>
      </c>
      <c r="D133" s="70" t="s">
        <v>712</v>
      </c>
      <c r="E133" s="305">
        <v>-4809.62</v>
      </c>
    </row>
    <row r="134" spans="1:5" ht="15" customHeight="1">
      <c r="A134" s="69" t="str">
        <f>VLOOKUP(D134,[4]Mapping!A$1:B$65536,2,0)</f>
        <v>Total Maintenance</v>
      </c>
      <c r="B134" s="69" t="str">
        <f>VLOOKUP($D134,[4]Mapping!$A$1:$C$65536,3,0)</f>
        <v>Other Non-Nursing Labor</v>
      </c>
      <c r="C134" s="300" t="s">
        <v>713</v>
      </c>
      <c r="D134" s="70" t="s">
        <v>515</v>
      </c>
      <c r="E134" s="305">
        <v>71671.97</v>
      </c>
    </row>
    <row r="135" spans="1:5" ht="15" customHeight="1">
      <c r="A135" s="69" t="str">
        <f>VLOOKUP(D135,[4]Mapping!A$1:B$65536,2,0)</f>
        <v>Total Maintenance</v>
      </c>
      <c r="B135" s="69" t="str">
        <f>VLOOKUP($D135,[4]Mapping!$A$1:$C$65536,3,0)</f>
        <v>Other Non-Nursing Labor</v>
      </c>
      <c r="C135" s="300" t="s">
        <v>714</v>
      </c>
      <c r="D135" s="70" t="s">
        <v>516</v>
      </c>
      <c r="E135" s="305">
        <v>5247.41</v>
      </c>
    </row>
    <row r="136" spans="1:5" ht="15" customHeight="1">
      <c r="A136" s="69" t="str">
        <f>VLOOKUP(D136,[4]Mapping!A$1:B$65536,2,0)</f>
        <v>Total Maintenance</v>
      </c>
      <c r="B136" s="69" t="str">
        <f>VLOOKUP($D136,[4]Mapping!$A$1:$C$65536,3,0)</f>
        <v>Other Non-Nursing Labor</v>
      </c>
      <c r="C136" s="300" t="s">
        <v>715</v>
      </c>
      <c r="D136" s="70" t="s">
        <v>517</v>
      </c>
      <c r="E136" s="305">
        <v>-4573.0200000000004</v>
      </c>
    </row>
    <row r="137" spans="1:5" ht="15" customHeight="1">
      <c r="A137" s="69" t="str">
        <f>VLOOKUP(D137,[4]Mapping!A$1:B$65536,2,0)</f>
        <v>Other Operating Expenses</v>
      </c>
      <c r="B137" s="69" t="str">
        <f>VLOOKUP($D137,[4]Mapping!$A$1:$C$65536,3,0)</f>
        <v/>
      </c>
      <c r="C137" s="300" t="s">
        <v>716</v>
      </c>
      <c r="D137" s="70" t="s">
        <v>518</v>
      </c>
      <c r="E137" s="305">
        <v>1376.41</v>
      </c>
    </row>
    <row r="138" spans="1:5" ht="15" customHeight="1">
      <c r="A138" s="69" t="str">
        <f>VLOOKUP(D138,[4]Mapping!A$1:B$65536,2,0)</f>
        <v>Total Maintenance</v>
      </c>
      <c r="B138" s="69" t="str">
        <f>VLOOKUP($D138,[4]Mapping!$A$1:$C$65536,3,0)</f>
        <v>Other Non-Nursing Labor</v>
      </c>
      <c r="C138" s="300" t="s">
        <v>717</v>
      </c>
      <c r="D138" s="70" t="s">
        <v>519</v>
      </c>
      <c r="E138" s="305">
        <v>3966</v>
      </c>
    </row>
    <row r="139" spans="1:5" ht="15" customHeight="1">
      <c r="A139" s="69" t="str">
        <f>VLOOKUP(D139,[4]Mapping!A$1:B$65536,2,0)</f>
        <v>Total Maintenance</v>
      </c>
      <c r="B139" s="69" t="str">
        <f>VLOOKUP($D139,[4]Mapping!$A$1:$C$65536,3,0)</f>
        <v>Other Non-Nursing Labor</v>
      </c>
      <c r="C139" s="300" t="s">
        <v>718</v>
      </c>
      <c r="D139" s="70" t="s">
        <v>520</v>
      </c>
      <c r="E139" s="305">
        <v>8380.26</v>
      </c>
    </row>
    <row r="140" spans="1:5" ht="15" customHeight="1">
      <c r="A140" s="69" t="str">
        <f>VLOOKUP(D140,[4]Mapping!A$1:B$65536,2,0)</f>
        <v>Total Maintenance</v>
      </c>
      <c r="B140" s="69" t="str">
        <f>VLOOKUP($D140,[4]Mapping!$A$1:$C$65536,3,0)</f>
        <v/>
      </c>
      <c r="C140" s="300" t="s">
        <v>799</v>
      </c>
      <c r="D140" s="70" t="s">
        <v>590</v>
      </c>
      <c r="E140" s="305">
        <v>0</v>
      </c>
    </row>
    <row r="141" spans="1:5" ht="15" customHeight="1">
      <c r="A141" s="69" t="str">
        <f>VLOOKUP(D141,[4]Mapping!A$1:B$65536,2,0)</f>
        <v>Total Maintenance</v>
      </c>
      <c r="B141" s="69" t="str">
        <f>VLOOKUP($D141,[4]Mapping!$A$1:$C$65536,3,0)</f>
        <v/>
      </c>
      <c r="C141" s="300" t="s">
        <v>719</v>
      </c>
      <c r="D141" s="70" t="s">
        <v>521</v>
      </c>
      <c r="E141" s="305">
        <v>6390.35</v>
      </c>
    </row>
    <row r="142" spans="1:5" ht="15" customHeight="1">
      <c r="A142" s="69" t="str">
        <f>VLOOKUP(D142,[4]Mapping!A$1:B$65536,2,0)</f>
        <v>Total Maintenance</v>
      </c>
      <c r="B142" s="69" t="str">
        <f>VLOOKUP($D142,[4]Mapping!$A$1:$C$65536,3,0)</f>
        <v/>
      </c>
      <c r="C142" s="300" t="s">
        <v>720</v>
      </c>
      <c r="D142" s="70" t="s">
        <v>522</v>
      </c>
      <c r="E142" s="305">
        <v>3212.95</v>
      </c>
    </row>
    <row r="143" spans="1:5" ht="15" customHeight="1">
      <c r="A143" s="69" t="str">
        <f>VLOOKUP(D143,[4]Mapping!A$1:B$65536,2,0)</f>
        <v>Total Maintenance</v>
      </c>
      <c r="B143" s="69" t="str">
        <f>VLOOKUP($D143,[4]Mapping!$A$1:$C$65536,3,0)</f>
        <v/>
      </c>
      <c r="C143" s="300" t="s">
        <v>721</v>
      </c>
      <c r="D143" s="70" t="s">
        <v>523</v>
      </c>
      <c r="E143" s="305">
        <v>5547.42</v>
      </c>
    </row>
    <row r="144" spans="1:5" ht="15" customHeight="1">
      <c r="A144" s="69" t="str">
        <f>VLOOKUP(D144,[4]Mapping!A$1:B$65536,2,0)</f>
        <v>Total Maintenance</v>
      </c>
      <c r="B144" s="69" t="str">
        <f>VLOOKUP($D144,[4]Mapping!$A$1:$C$65536,3,0)</f>
        <v/>
      </c>
      <c r="C144" s="300" t="s">
        <v>722</v>
      </c>
      <c r="D144" s="70" t="s">
        <v>524</v>
      </c>
      <c r="E144" s="305">
        <v>9732.98</v>
      </c>
    </row>
    <row r="145" spans="1:5" ht="15" customHeight="1">
      <c r="A145" s="69" t="str">
        <f>VLOOKUP(D145,[4]Mapping!A$1:B$65536,2,0)</f>
        <v>Total Maintenance</v>
      </c>
      <c r="B145" s="69" t="str">
        <f>VLOOKUP($D145,[4]Mapping!$A$1:$C$65536,3,0)</f>
        <v/>
      </c>
      <c r="C145" s="300" t="s">
        <v>723</v>
      </c>
      <c r="D145" s="70" t="s">
        <v>525</v>
      </c>
      <c r="E145" s="305">
        <v>2623.5</v>
      </c>
    </row>
    <row r="146" spans="1:5" ht="15" customHeight="1">
      <c r="A146" s="69" t="str">
        <f>VLOOKUP(D146,[4]Mapping!A$1:B$65536,2,0)</f>
        <v>Total Maintenance</v>
      </c>
      <c r="B146" s="69" t="str">
        <f>VLOOKUP($D146,[4]Mapping!$A$1:$C$65536,3,0)</f>
        <v/>
      </c>
      <c r="C146" s="300" t="s">
        <v>724</v>
      </c>
      <c r="D146" s="70" t="s">
        <v>526</v>
      </c>
      <c r="E146" s="305">
        <v>3071.55</v>
      </c>
    </row>
    <row r="147" spans="1:5" ht="15" customHeight="1">
      <c r="A147" s="69" t="str">
        <f>VLOOKUP(D147,[4]Mapping!A$1:B$65536,2,0)</f>
        <v>Total Maintenance</v>
      </c>
      <c r="B147" s="69" t="str">
        <f>VLOOKUP($D147,[4]Mapping!$A$1:$C$65536,3,0)</f>
        <v/>
      </c>
      <c r="C147" s="300" t="s">
        <v>725</v>
      </c>
      <c r="D147" s="70" t="s">
        <v>402</v>
      </c>
      <c r="E147" s="305">
        <v>876.75</v>
      </c>
    </row>
    <row r="148" spans="1:5" ht="15" customHeight="1">
      <c r="A148" s="69" t="str">
        <f>VLOOKUP(D148,[4]Mapping!A$1:B$65536,2,0)</f>
        <v>Total Housekeeping &amp; Laundry</v>
      </c>
      <c r="B148" s="69" t="str">
        <f>VLOOKUP($D148,[4]Mapping!$A$1:$C$65536,3,0)</f>
        <v/>
      </c>
      <c r="C148" s="300" t="s">
        <v>726</v>
      </c>
      <c r="D148" s="70" t="s">
        <v>527</v>
      </c>
      <c r="E148" s="305">
        <v>0</v>
      </c>
    </row>
    <row r="149" spans="1:5" ht="15" customHeight="1">
      <c r="A149" s="69" t="str">
        <f>VLOOKUP(D149,[4]Mapping!A$1:B$65536,2,0)</f>
        <v>Total Maintenance</v>
      </c>
      <c r="B149" s="69" t="str">
        <f>VLOOKUP($D149,[4]Mapping!$A$1:$C$65536,3,0)</f>
        <v/>
      </c>
      <c r="C149" s="300" t="s">
        <v>727</v>
      </c>
      <c r="D149" s="70" t="s">
        <v>528</v>
      </c>
      <c r="E149" s="305">
        <v>0</v>
      </c>
    </row>
    <row r="150" spans="1:5" ht="15" customHeight="1">
      <c r="A150" s="69" t="str">
        <f>VLOOKUP(D150,[4]Mapping!A$1:B$65536,2,0)</f>
        <v>Dietary - Other</v>
      </c>
      <c r="B150" s="69" t="str">
        <f>VLOOKUP($D150,[4]Mapping!$A$1:$C$65536,3,0)</f>
        <v>Nursing Labor</v>
      </c>
      <c r="C150" s="300" t="s">
        <v>728</v>
      </c>
      <c r="D150" s="70" t="s">
        <v>529</v>
      </c>
      <c r="E150" s="305">
        <v>81891.02</v>
      </c>
    </row>
    <row r="151" spans="1:5" ht="15" customHeight="1">
      <c r="A151" s="69" t="str">
        <f>VLOOKUP(D151,[4]Mapping!A$1:B$65536,2,0)</f>
        <v>Dietary - Other</v>
      </c>
      <c r="B151" s="69" t="str">
        <f>VLOOKUP($D151,[4]Mapping!$A$1:$C$65536,3,0)</f>
        <v>Nursing Labor</v>
      </c>
      <c r="C151" s="300" t="s">
        <v>729</v>
      </c>
      <c r="D151" s="70" t="s">
        <v>530</v>
      </c>
      <c r="E151" s="305">
        <v>6059.54</v>
      </c>
    </row>
    <row r="152" spans="1:5" ht="15" customHeight="1">
      <c r="A152" s="69" t="str">
        <f>VLOOKUP(D152,[4]Mapping!A$1:B$65536,2,0)</f>
        <v>Dietary - Other</v>
      </c>
      <c r="B152" s="69" t="str">
        <f>VLOOKUP($D152,[4]Mapping!$A$1:$C$65536,3,0)</f>
        <v>Nursing Labor</v>
      </c>
      <c r="C152" s="300" t="s">
        <v>730</v>
      </c>
      <c r="D152" s="70" t="s">
        <v>531</v>
      </c>
      <c r="E152" s="305">
        <v>-773.41</v>
      </c>
    </row>
    <row r="153" spans="1:5" ht="15" customHeight="1">
      <c r="A153" s="69" t="str">
        <f>VLOOKUP(D153,[4]Mapping!A$1:B$65536,2,0)</f>
        <v>Dietary - Other</v>
      </c>
      <c r="B153" s="69" t="str">
        <f>VLOOKUP($D153,[4]Mapping!$A$1:$C$65536,3,0)</f>
        <v/>
      </c>
      <c r="C153" s="300" t="s">
        <v>731</v>
      </c>
      <c r="D153" s="70" t="s">
        <v>532</v>
      </c>
      <c r="E153" s="305">
        <v>19416.38</v>
      </c>
    </row>
    <row r="154" spans="1:5" ht="15" customHeight="1">
      <c r="A154" s="69" t="str">
        <f>VLOOKUP(D154,[4]Mapping!A$1:B$65536,2,0)</f>
        <v>Dietary - Raw Food Cost</v>
      </c>
      <c r="B154" s="69" t="str">
        <f>VLOOKUP($D154,[4]Mapping!$A$1:$C$65536,3,0)</f>
        <v/>
      </c>
      <c r="C154" s="300" t="s">
        <v>732</v>
      </c>
      <c r="D154" s="70" t="s">
        <v>533</v>
      </c>
      <c r="E154" s="305">
        <v>54584.4</v>
      </c>
    </row>
    <row r="155" spans="1:5" ht="15" customHeight="1">
      <c r="A155" s="69" t="str">
        <f>VLOOKUP(D155,[4]Mapping!A$1:B$65536,2,0)</f>
        <v>Dietary - Raw Food Cost</v>
      </c>
      <c r="B155" s="69" t="str">
        <f>VLOOKUP($D155,[4]Mapping!$A$1:$C$65536,3,0)</f>
        <v/>
      </c>
      <c r="C155" s="300" t="s">
        <v>733</v>
      </c>
      <c r="D155" s="70" t="s">
        <v>534</v>
      </c>
      <c r="E155" s="305">
        <v>6374.59</v>
      </c>
    </row>
    <row r="156" spans="1:5" ht="15" customHeight="1">
      <c r="A156" s="69" t="str">
        <f>VLOOKUP(D156,[4]Mapping!A$1:B$65536,2,0)</f>
        <v>Dietary - Other</v>
      </c>
      <c r="B156" s="69" t="str">
        <f>VLOOKUP($D156,[4]Mapping!$A$1:$C$65536,3,0)</f>
        <v/>
      </c>
      <c r="C156" s="300" t="s">
        <v>735</v>
      </c>
      <c r="D156" s="70" t="s">
        <v>535</v>
      </c>
      <c r="E156" s="305">
        <v>0</v>
      </c>
    </row>
    <row r="157" spans="1:5" ht="15" customHeight="1">
      <c r="A157" s="69" t="str">
        <f>VLOOKUP(D157,[4]Mapping!A$1:B$65536,2,0)</f>
        <v>Other Operating Expenses</v>
      </c>
      <c r="B157" s="69" t="str">
        <f>VLOOKUP($D157,[4]Mapping!$A$1:$C$65536,3,0)</f>
        <v>Nursing Labor</v>
      </c>
      <c r="C157" s="300" t="s">
        <v>736</v>
      </c>
      <c r="D157" s="70" t="s">
        <v>536</v>
      </c>
      <c r="E157" s="305">
        <v>25591.33</v>
      </c>
    </row>
    <row r="158" spans="1:5" ht="15" customHeight="1">
      <c r="A158" s="69" t="str">
        <f>VLOOKUP(D158,[4]Mapping!A$1:B$65536,2,0)</f>
        <v>Other Operating Expenses</v>
      </c>
      <c r="B158" s="69" t="str">
        <f>VLOOKUP($D158,[4]Mapping!$A$1:$C$65536,3,0)</f>
        <v>Nursing Labor</v>
      </c>
      <c r="C158" s="300" t="s">
        <v>737</v>
      </c>
      <c r="D158" s="70" t="s">
        <v>537</v>
      </c>
      <c r="E158" s="305">
        <v>1919.83</v>
      </c>
    </row>
    <row r="159" spans="1:5" ht="15" customHeight="1">
      <c r="A159" s="69" t="str">
        <f>VLOOKUP(D159,[4]Mapping!A$1:B$65536,2,0)</f>
        <v>Other Operating Expenses</v>
      </c>
      <c r="B159" s="69" t="str">
        <f>VLOOKUP($D159,[4]Mapping!$A$1:$C$65536,3,0)</f>
        <v>Nursing Labor</v>
      </c>
      <c r="C159" s="300" t="s">
        <v>738</v>
      </c>
      <c r="D159" s="70" t="s">
        <v>538</v>
      </c>
      <c r="E159" s="305">
        <v>-174.84</v>
      </c>
    </row>
    <row r="160" spans="1:5" ht="15" customHeight="1">
      <c r="A160" s="69" t="str">
        <f>VLOOKUP(D160,[4]Mapping!A$1:B$65536,2,0)</f>
        <v>Other Operating Expenses</v>
      </c>
      <c r="B160" s="69" t="str">
        <f>VLOOKUP($D160,[4]Mapping!$A$1:$C$65536,3,0)</f>
        <v>Nursing Labor</v>
      </c>
      <c r="C160" s="300" t="s">
        <v>739</v>
      </c>
      <c r="D160" s="70" t="s">
        <v>539</v>
      </c>
      <c r="E160" s="305">
        <v>16174.96</v>
      </c>
    </row>
    <row r="161" spans="1:5" ht="15" customHeight="1">
      <c r="A161" s="69" t="str">
        <f>VLOOKUP(D161,[4]Mapping!A$1:B$65536,2,0)</f>
        <v>Other Operating Expenses</v>
      </c>
      <c r="B161" s="69" t="str">
        <f>VLOOKUP($D161,[4]Mapping!$A$1:$C$65536,3,0)</f>
        <v>Nursing Labor</v>
      </c>
      <c r="C161" s="300" t="s">
        <v>740</v>
      </c>
      <c r="D161" s="70" t="s">
        <v>540</v>
      </c>
      <c r="E161" s="305">
        <v>1189.57</v>
      </c>
    </row>
    <row r="162" spans="1:5" ht="15" customHeight="1">
      <c r="A162" s="69" t="str">
        <f>VLOOKUP(D162,[4]Mapping!A$1:B$65536,2,0)</f>
        <v>Other Operating Expenses</v>
      </c>
      <c r="B162" s="69" t="str">
        <f>VLOOKUP($D162,[4]Mapping!$A$1:$C$65536,3,0)</f>
        <v>Nursing Labor</v>
      </c>
      <c r="C162" s="300" t="s">
        <v>741</v>
      </c>
      <c r="D162" s="70" t="s">
        <v>541</v>
      </c>
      <c r="E162" s="305">
        <v>-1299.4000000000001</v>
      </c>
    </row>
    <row r="163" spans="1:5" ht="15" customHeight="1">
      <c r="A163" s="69" t="str">
        <f>VLOOKUP(D163,[4]Mapping!A$1:B$65536,2,0)</f>
        <v>Other Operating Expenses</v>
      </c>
      <c r="B163" s="69" t="str">
        <f>VLOOKUP($D163,[4]Mapping!$A$1:$C$65536,3,0)</f>
        <v/>
      </c>
      <c r="C163" s="300" t="s">
        <v>742</v>
      </c>
      <c r="D163" s="70" t="s">
        <v>542</v>
      </c>
      <c r="E163" s="305">
        <v>576.66999999999996</v>
      </c>
    </row>
    <row r="164" spans="1:5" ht="15" customHeight="1">
      <c r="A164" s="69" t="str">
        <f>VLOOKUP(D164,[4]Mapping!A$1:B$65536,2,0)</f>
        <v xml:space="preserve">General &amp; Administrative - Other </v>
      </c>
      <c r="B164" s="69">
        <f>VLOOKUP($D164,[4]Mapping!$A$1:$C$65536,3,0)</f>
        <v>0</v>
      </c>
      <c r="C164" s="300" t="s">
        <v>743</v>
      </c>
      <c r="D164" s="70" t="s">
        <v>543</v>
      </c>
      <c r="E164" s="305">
        <v>121900.3</v>
      </c>
    </row>
    <row r="165" spans="1:5" ht="15" customHeight="1">
      <c r="A165" s="69" t="str">
        <f>VLOOKUP(D165,[4]Mapping!A$1:B$65536,2,0)</f>
        <v xml:space="preserve">General &amp; Administrative - Other </v>
      </c>
      <c r="B165" s="69">
        <f>VLOOKUP($D165,[4]Mapping!$A$1:$C$65536,3,0)</f>
        <v>0</v>
      </c>
      <c r="C165" s="300" t="s">
        <v>744</v>
      </c>
      <c r="D165" s="70" t="s">
        <v>544</v>
      </c>
      <c r="E165" s="305">
        <v>10636.61</v>
      </c>
    </row>
    <row r="166" spans="1:5" ht="15" customHeight="1">
      <c r="A166" s="69" t="str">
        <f>VLOOKUP(D166,[4]Mapping!A$1:B$65536,2,0)</f>
        <v xml:space="preserve">General &amp; Administrative - Other </v>
      </c>
      <c r="B166" s="69">
        <f>VLOOKUP($D166,[4]Mapping!$A$1:$C$65536,3,0)</f>
        <v>0</v>
      </c>
      <c r="C166" s="300" t="s">
        <v>745</v>
      </c>
      <c r="D166" s="70" t="s">
        <v>545</v>
      </c>
      <c r="E166" s="305">
        <v>116.11</v>
      </c>
    </row>
    <row r="167" spans="1:5" ht="15" customHeight="1">
      <c r="A167" s="69" t="str">
        <f>VLOOKUP(D167,[4]Mapping!A$1:B$65536,2,0)</f>
        <v xml:space="preserve">General &amp; Administrative - Other </v>
      </c>
      <c r="B167" s="69">
        <f>VLOOKUP($D167,[4]Mapping!$A$1:$C$65536,3,0)</f>
        <v>0</v>
      </c>
      <c r="C167" s="300" t="s">
        <v>746</v>
      </c>
      <c r="D167" s="70" t="s">
        <v>747</v>
      </c>
      <c r="E167" s="305">
        <v>202.92</v>
      </c>
    </row>
    <row r="168" spans="1:5" ht="15" customHeight="1">
      <c r="A168" s="69" t="str">
        <f>VLOOKUP(D168,[4]Mapping!A$1:B$65536,2,0)</f>
        <v>Other Operating Expenses</v>
      </c>
      <c r="B168" s="69" t="str">
        <f>VLOOKUP($D168,[4]Mapping!$A$1:$C$65536,3,0)</f>
        <v/>
      </c>
      <c r="C168" s="300" t="s">
        <v>748</v>
      </c>
      <c r="D168" s="70" t="s">
        <v>546</v>
      </c>
      <c r="E168" s="305">
        <v>3709.75</v>
      </c>
    </row>
    <row r="169" spans="1:5" ht="15" customHeight="1">
      <c r="A169" s="69" t="str">
        <f>VLOOKUP(D169,[4]Mapping!A$1:B$65536,2,0)</f>
        <v xml:space="preserve">General &amp; Administrative - Other </v>
      </c>
      <c r="B169" s="69" t="str">
        <f>VLOOKUP($D169,[4]Mapping!$A$1:$C$65536,3,0)</f>
        <v/>
      </c>
      <c r="C169" s="300" t="s">
        <v>750</v>
      </c>
      <c r="D169" s="70" t="s">
        <v>393</v>
      </c>
      <c r="E169" s="305">
        <v>64</v>
      </c>
    </row>
    <row r="170" spans="1:5" ht="15" customHeight="1">
      <c r="A170" s="69" t="str">
        <f>VLOOKUP(D170,[4]Mapping!A$1:B$65536,2,0)</f>
        <v>Insurance</v>
      </c>
      <c r="B170" s="69" t="str">
        <f>VLOOKUP($D170,[4]Mapping!$A$1:$C$65536,3,0)</f>
        <v/>
      </c>
      <c r="C170" s="300" t="s">
        <v>751</v>
      </c>
      <c r="D170" s="70" t="s">
        <v>547</v>
      </c>
      <c r="E170" s="305">
        <v>18442.09</v>
      </c>
    </row>
    <row r="171" spans="1:5" ht="15" customHeight="1">
      <c r="A171" s="69" t="str">
        <f>VLOOKUP(D171,[4]Mapping!A$1:B$65536,2,0)</f>
        <v>Insurance</v>
      </c>
      <c r="B171" s="69" t="str">
        <f>VLOOKUP($D171,[4]Mapping!$A$1:$C$65536,3,0)</f>
        <v/>
      </c>
      <c r="C171" s="300" t="s">
        <v>752</v>
      </c>
      <c r="D171" s="70" t="s">
        <v>548</v>
      </c>
      <c r="E171" s="305">
        <v>328.47</v>
      </c>
    </row>
    <row r="172" spans="1:5" ht="15" customHeight="1">
      <c r="A172" s="69" t="str">
        <f>VLOOKUP(D172,[4]Mapping!A$1:B$65536,2,0)</f>
        <v>Insurance</v>
      </c>
      <c r="B172" s="69" t="str">
        <f>VLOOKUP($D172,[4]Mapping!$A$1:$C$65536,3,0)</f>
        <v/>
      </c>
      <c r="C172" s="300" t="s">
        <v>753</v>
      </c>
      <c r="D172" s="70" t="s">
        <v>549</v>
      </c>
      <c r="E172" s="305">
        <v>47.81</v>
      </c>
    </row>
    <row r="173" spans="1:5" ht="15" customHeight="1">
      <c r="A173" s="69" t="str">
        <f>VLOOKUP(D173,[4]Mapping!A$1:B$65536,2,0)</f>
        <v xml:space="preserve">General &amp; Administrative - Other </v>
      </c>
      <c r="B173" s="69" t="str">
        <f>VLOOKUP($D173,[4]Mapping!$A$1:$C$65536,3,0)</f>
        <v/>
      </c>
      <c r="C173" s="300" t="s">
        <v>754</v>
      </c>
      <c r="D173" s="70" t="s">
        <v>550</v>
      </c>
      <c r="E173" s="305">
        <v>10311.34</v>
      </c>
    </row>
    <row r="174" spans="1:5" ht="15" customHeight="1">
      <c r="A174" s="69" t="str">
        <f>VLOOKUP(D174,[4]Mapping!A$1:B$65536,2,0)</f>
        <v>Other Operating Expenses</v>
      </c>
      <c r="B174" s="69" t="str">
        <f>VLOOKUP($D174,[4]Mapping!$A$1:$C$65536,3,0)</f>
        <v/>
      </c>
      <c r="C174" s="300" t="s">
        <v>755</v>
      </c>
      <c r="D174" s="70" t="s">
        <v>551</v>
      </c>
      <c r="E174" s="305">
        <v>3000</v>
      </c>
    </row>
    <row r="175" spans="1:5" ht="15" customHeight="1">
      <c r="A175" s="69" t="str">
        <f>VLOOKUP(D175,[4]Mapping!A$1:B$65536,2,0)</f>
        <v>Other Operating Expenses</v>
      </c>
      <c r="B175" s="69" t="str">
        <f>VLOOKUP($D175,[4]Mapping!$A$1:$C$65536,3,0)</f>
        <v/>
      </c>
      <c r="C175" s="300" t="s">
        <v>955</v>
      </c>
      <c r="D175" s="70" t="s">
        <v>956</v>
      </c>
      <c r="E175" s="305">
        <v>0</v>
      </c>
    </row>
    <row r="176" spans="1:5" ht="15" customHeight="1">
      <c r="A176" s="69" t="str">
        <f>VLOOKUP(D176,[4]Mapping!A$1:B$65536,2,0)</f>
        <v xml:space="preserve">General &amp; Administrative - Other </v>
      </c>
      <c r="B176" s="69" t="str">
        <f>VLOOKUP($D176,[4]Mapping!$A$1:$C$65536,3,0)</f>
        <v/>
      </c>
      <c r="C176" s="300" t="s">
        <v>756</v>
      </c>
      <c r="D176" s="70" t="s">
        <v>552</v>
      </c>
      <c r="E176" s="305">
        <v>1837.3</v>
      </c>
    </row>
    <row r="177" spans="1:5" ht="15" customHeight="1">
      <c r="A177" s="69" t="str">
        <f>VLOOKUP(D177,[4]Mapping!A$1:B$65536,2,0)</f>
        <v>Other Operating Expenses</v>
      </c>
      <c r="B177" s="69" t="str">
        <f>VLOOKUP($D177,[4]Mapping!$A$1:$C$65536,3,0)</f>
        <v/>
      </c>
      <c r="C177" s="300" t="s">
        <v>757</v>
      </c>
      <c r="D177" s="70" t="s">
        <v>553</v>
      </c>
      <c r="E177" s="305">
        <v>0</v>
      </c>
    </row>
    <row r="178" spans="1:5" ht="15" customHeight="1">
      <c r="A178" s="69" t="str">
        <f>VLOOKUP(D178,[4]Mapping!A$1:B$65536,2,0)</f>
        <v xml:space="preserve">General &amp; Administrative - Other </v>
      </c>
      <c r="B178" s="69">
        <f>VLOOKUP($D178,[4]Mapping!$A$1:$C$65536,3,0)</f>
        <v>0</v>
      </c>
      <c r="C178" s="300" t="s">
        <v>806</v>
      </c>
      <c r="D178" s="70" t="s">
        <v>807</v>
      </c>
      <c r="E178" s="305">
        <v>0</v>
      </c>
    </row>
    <row r="179" spans="1:5" ht="15" customHeight="1">
      <c r="A179" s="69" t="str">
        <f>VLOOKUP(D179,[4]Mapping!A$1:B$65536,2,0)</f>
        <v xml:space="preserve">General &amp; Administrative - Other </v>
      </c>
      <c r="B179" s="69" t="str">
        <f>VLOOKUP($D179,[4]Mapping!$A$1:$C$65536,3,0)</f>
        <v/>
      </c>
      <c r="C179" s="300" t="s">
        <v>758</v>
      </c>
      <c r="D179" s="70" t="s">
        <v>554</v>
      </c>
      <c r="E179" s="305">
        <v>7298.23</v>
      </c>
    </row>
    <row r="180" spans="1:5" ht="15" customHeight="1">
      <c r="A180" s="69" t="str">
        <f>VLOOKUP(D180,[4]Mapping!A$1:B$65536,2,0)</f>
        <v xml:space="preserve">General &amp; Administrative - Other </v>
      </c>
      <c r="B180" s="69" t="str">
        <f>VLOOKUP($D180,[4]Mapping!$A$1:$C$65536,3,0)</f>
        <v/>
      </c>
      <c r="C180" s="300" t="s">
        <v>759</v>
      </c>
      <c r="D180" s="70" t="s">
        <v>555</v>
      </c>
      <c r="E180" s="305">
        <v>0</v>
      </c>
    </row>
    <row r="181" spans="1:5" ht="15" customHeight="1">
      <c r="A181" s="69" t="str">
        <f>VLOOKUP(D181,[4]Mapping!A$1:B$65536,2,0)</f>
        <v xml:space="preserve">General &amp; Administrative - Other </v>
      </c>
      <c r="B181" s="69" t="str">
        <f>VLOOKUP($D181,[4]Mapping!$A$1:$C$65536,3,0)</f>
        <v/>
      </c>
      <c r="C181" s="300" t="s">
        <v>760</v>
      </c>
      <c r="D181" s="70" t="s">
        <v>556</v>
      </c>
      <c r="E181" s="305">
        <v>0</v>
      </c>
    </row>
    <row r="182" spans="1:5" ht="15" customHeight="1">
      <c r="A182" s="69" t="str">
        <f>VLOOKUP(D182,[4]Mapping!A$1:B$65536,2,0)</f>
        <v>Other Operating Expenses</v>
      </c>
      <c r="B182" s="69" t="str">
        <f>VLOOKUP($D182,[4]Mapping!$A$1:$C$65536,3,0)</f>
        <v/>
      </c>
      <c r="C182" s="300" t="s">
        <v>761</v>
      </c>
      <c r="D182" s="70" t="s">
        <v>557</v>
      </c>
      <c r="E182" s="305">
        <v>0</v>
      </c>
    </row>
    <row r="183" spans="1:5" ht="15" customHeight="1">
      <c r="A183" s="69" t="str">
        <f>VLOOKUP(D183,[4]Mapping!A$1:B$65536,2,0)</f>
        <v>Tenant Other Income and Expense</v>
      </c>
      <c r="B183" s="69" t="str">
        <f>VLOOKUP($D183,[4]Mapping!$A$1:$C$65536,3,0)</f>
        <v/>
      </c>
      <c r="C183" s="300" t="s">
        <v>762</v>
      </c>
      <c r="D183" s="70" t="s">
        <v>558</v>
      </c>
      <c r="E183" s="305">
        <v>0</v>
      </c>
    </row>
    <row r="184" spans="1:5" ht="15" customHeight="1">
      <c r="A184" s="69" t="str">
        <f>VLOOKUP(D184,[4]Mapping!A$1:B$65536,2,0)</f>
        <v>Other Operating Expenses</v>
      </c>
      <c r="B184" s="69" t="str">
        <f>VLOOKUP($D184,[4]Mapping!$A$1:$C$65536,3,0)</f>
        <v/>
      </c>
      <c r="C184" s="300" t="s">
        <v>763</v>
      </c>
      <c r="D184" s="70" t="s">
        <v>559</v>
      </c>
      <c r="E184" s="305">
        <v>8558.7800000000007</v>
      </c>
    </row>
    <row r="185" spans="1:5" ht="15" customHeight="1">
      <c r="A185" s="69" t="str">
        <f>VLOOKUP(D185,[4]Mapping!A$1:B$65536,2,0)</f>
        <v>Other Operating Expenses</v>
      </c>
      <c r="B185" s="69" t="str">
        <f>VLOOKUP($D185,[4]Mapping!$A$1:$C$65536,3,0)</f>
        <v/>
      </c>
      <c r="C185" s="300" t="s">
        <v>764</v>
      </c>
      <c r="D185" s="70" t="s">
        <v>560</v>
      </c>
      <c r="E185" s="305">
        <v>4490.84</v>
      </c>
    </row>
    <row r="186" spans="1:5" ht="15" customHeight="1">
      <c r="A186" s="69" t="str">
        <f>VLOOKUP(D186,[4]Mapping!A$1:B$65536,2,0)</f>
        <v xml:space="preserve">General &amp; Administrative - Other </v>
      </c>
      <c r="B186" s="69" t="str">
        <f>VLOOKUP($D186,[4]Mapping!$A$1:$C$65536,3,0)</f>
        <v/>
      </c>
      <c r="C186" s="300" t="s">
        <v>765</v>
      </c>
      <c r="D186" s="70" t="s">
        <v>561</v>
      </c>
      <c r="E186" s="305">
        <v>10417</v>
      </c>
    </row>
    <row r="187" spans="1:5" ht="15" customHeight="1">
      <c r="A187" s="69" t="str">
        <f>VLOOKUP(D187,[4]Mapping!A$1:B$65536,2,0)</f>
        <v>Tenant Actual Management Fee</v>
      </c>
      <c r="B187" s="69" t="str">
        <f>VLOOKUP($D187,[4]Mapping!$A$1:$C$65536,3,0)</f>
        <v/>
      </c>
      <c r="C187" s="300" t="s">
        <v>766</v>
      </c>
      <c r="D187" s="70" t="s">
        <v>24</v>
      </c>
      <c r="E187" s="305">
        <v>129079.3</v>
      </c>
    </row>
    <row r="188" spans="1:5" ht="15" customHeight="1">
      <c r="A188" s="69" t="str">
        <f>VLOOKUP(D188,[4]Mapping!A$1:B$65536,2,0)</f>
        <v>Total Marketing</v>
      </c>
      <c r="B188" s="69" t="str">
        <f>VLOOKUP($D188,[4]Mapping!$A$1:$C$65536,3,0)</f>
        <v/>
      </c>
      <c r="C188" s="300" t="s">
        <v>767</v>
      </c>
      <c r="D188" s="70" t="s">
        <v>562</v>
      </c>
      <c r="E188" s="305">
        <v>35</v>
      </c>
    </row>
    <row r="189" spans="1:5" ht="15" customHeight="1">
      <c r="A189" s="69" t="str">
        <f>VLOOKUP(D189,[4]Mapping!A$1:B$65536,2,0)</f>
        <v>Other Operating Expenses</v>
      </c>
      <c r="B189" s="69" t="str">
        <f>VLOOKUP($D189,[4]Mapping!$A$1:$C$65536,3,0)</f>
        <v/>
      </c>
      <c r="C189" s="300" t="s">
        <v>768</v>
      </c>
      <c r="D189" s="70" t="s">
        <v>563</v>
      </c>
      <c r="E189" s="305">
        <v>4156.16</v>
      </c>
    </row>
    <row r="190" spans="1:5" ht="15" customHeight="1">
      <c r="A190" s="69" t="str">
        <f>VLOOKUP(D190,[4]Mapping!A$1:B$65536,2,0)</f>
        <v>Other Operating Expenses</v>
      </c>
      <c r="B190" s="69" t="str">
        <f>VLOOKUP($D190,[4]Mapping!$A$1:$C$65536,3,0)</f>
        <v/>
      </c>
      <c r="C190" s="300" t="s">
        <v>769</v>
      </c>
      <c r="D190" s="70" t="s">
        <v>564</v>
      </c>
      <c r="E190" s="305">
        <v>208.91</v>
      </c>
    </row>
    <row r="191" spans="1:5" ht="15" customHeight="1">
      <c r="A191" s="69" t="str">
        <f>VLOOKUP(D191,[4]Mapping!A$1:B$65536,2,0)</f>
        <v xml:space="preserve">General &amp; Administrative - Other </v>
      </c>
      <c r="B191" s="69" t="str">
        <f>VLOOKUP($D191,[4]Mapping!$A$1:$C$65536,3,0)</f>
        <v/>
      </c>
      <c r="C191" s="300" t="s">
        <v>770</v>
      </c>
      <c r="D191" s="70" t="s">
        <v>565</v>
      </c>
      <c r="E191" s="305">
        <v>0</v>
      </c>
    </row>
    <row r="192" spans="1:5" ht="15" customHeight="1">
      <c r="A192" s="69" t="str">
        <f>VLOOKUP(D192,[4]Mapping!A$1:B$65536,2,0)</f>
        <v xml:space="preserve">General &amp; Administrative - Other </v>
      </c>
      <c r="B192" s="69" t="str">
        <f>VLOOKUP($D192,[4]Mapping!$A$1:$C$65536,3,0)</f>
        <v/>
      </c>
      <c r="C192" s="300" t="s">
        <v>771</v>
      </c>
      <c r="D192" s="70" t="s">
        <v>566</v>
      </c>
      <c r="E192" s="305">
        <v>1500</v>
      </c>
    </row>
    <row r="193" spans="1:5" ht="15" customHeight="1">
      <c r="A193" s="69" t="str">
        <f>VLOOKUP(D193,[4]Mapping!A$1:B$65536,2,0)</f>
        <v xml:space="preserve">General &amp; Administrative - Other </v>
      </c>
      <c r="B193" s="69" t="str">
        <f>VLOOKUP($D193,[4]Mapping!$A$1:$C$65536,3,0)</f>
        <v/>
      </c>
      <c r="C193" s="300" t="s">
        <v>772</v>
      </c>
      <c r="D193" s="70" t="s">
        <v>567</v>
      </c>
      <c r="E193" s="305">
        <v>65544.850000000006</v>
      </c>
    </row>
    <row r="194" spans="1:5" ht="15" customHeight="1">
      <c r="A194" s="69" t="str">
        <f>VLOOKUP(D194,[4]Mapping!A$1:B$65536,2,0)</f>
        <v xml:space="preserve">General &amp; Administrative - Other </v>
      </c>
      <c r="B194" s="69" t="str">
        <f>VLOOKUP($D194,[4]Mapping!$A$1:$C$65536,3,0)</f>
        <v/>
      </c>
      <c r="C194" s="300" t="s">
        <v>971</v>
      </c>
      <c r="D194" s="70" t="s">
        <v>972</v>
      </c>
      <c r="E194" s="305">
        <v>524.66</v>
      </c>
    </row>
    <row r="195" spans="1:5" ht="15" customHeight="1">
      <c r="A195" s="69" t="str">
        <f>VLOOKUP(D195,[4]Mapping!A$1:B$65536,2,0)</f>
        <v xml:space="preserve">General &amp; Administrative - Other </v>
      </c>
      <c r="B195" s="69" t="str">
        <f>VLOOKUP($D195,[4]Mapping!$A$1:$C$65536,3,0)</f>
        <v/>
      </c>
      <c r="C195" s="300" t="s">
        <v>773</v>
      </c>
      <c r="D195" s="70" t="s">
        <v>568</v>
      </c>
      <c r="E195" s="305">
        <v>0</v>
      </c>
    </row>
    <row r="196" spans="1:5" ht="15" customHeight="1">
      <c r="A196" s="69" t="str">
        <f>VLOOKUP(D196,[4]Mapping!A$1:B$65536,2,0)</f>
        <v>Legal (Fines, Penalties, CMP)</v>
      </c>
      <c r="B196" s="69" t="str">
        <f>VLOOKUP($D196,[4]Mapping!$A$1:$C$65536,3,0)</f>
        <v/>
      </c>
      <c r="C196" s="300" t="s">
        <v>774</v>
      </c>
      <c r="D196" s="70" t="s">
        <v>569</v>
      </c>
      <c r="E196" s="305">
        <v>0</v>
      </c>
    </row>
    <row r="197" spans="1:5" ht="15" customHeight="1">
      <c r="A197" s="69" t="str">
        <f>VLOOKUP(D197,[4]Mapping!A$1:B$65536,2,0)</f>
        <v xml:space="preserve">General &amp; Administrative - Other </v>
      </c>
      <c r="B197" s="69" t="str">
        <f>VLOOKUP($D197,[4]Mapping!$A$1:$C$65536,3,0)</f>
        <v/>
      </c>
      <c r="C197" s="300" t="s">
        <v>775</v>
      </c>
      <c r="D197" s="70" t="s">
        <v>570</v>
      </c>
      <c r="E197" s="305">
        <v>415.94</v>
      </c>
    </row>
    <row r="198" spans="1:5" ht="15" customHeight="1">
      <c r="A198" s="69" t="str">
        <f>VLOOKUP(D198,[4]Mapping!A$1:B$65536,2,0)</f>
        <v>Other Operating Expenses</v>
      </c>
      <c r="B198" s="69" t="str">
        <f>VLOOKUP($D198,[4]Mapping!$A$1:$C$65536,3,0)</f>
        <v/>
      </c>
      <c r="C198" s="300" t="s">
        <v>776</v>
      </c>
      <c r="D198" s="70" t="s">
        <v>571</v>
      </c>
      <c r="E198" s="305">
        <v>391.35</v>
      </c>
    </row>
    <row r="199" spans="1:5" ht="15" customHeight="1">
      <c r="A199" s="69" t="str">
        <f>VLOOKUP(D199,[4]Mapping!A$1:B$65536,2,0)</f>
        <v>Ancillary - Therapy</v>
      </c>
      <c r="B199" s="69" t="str">
        <f>VLOOKUP($D199,[4]Mapping!$A$1:$C$65536,3,0)</f>
        <v>Nursing Labor</v>
      </c>
      <c r="C199" s="300" t="s">
        <v>777</v>
      </c>
      <c r="D199" s="70" t="s">
        <v>572</v>
      </c>
      <c r="E199" s="305">
        <v>88977.25</v>
      </c>
    </row>
    <row r="200" spans="1:5" ht="15" customHeight="1">
      <c r="A200" s="69" t="str">
        <f>VLOOKUP(D200,[4]Mapping!A$1:B$65536,2,0)</f>
        <v>Other Operating Expenses</v>
      </c>
      <c r="B200" s="69" t="str">
        <f>VLOOKUP($D200,[4]Mapping!$A$1:$C$65536,3,0)</f>
        <v/>
      </c>
      <c r="C200" s="300" t="s">
        <v>778</v>
      </c>
      <c r="D200" s="70" t="s">
        <v>573</v>
      </c>
      <c r="E200" s="305">
        <v>6479.82</v>
      </c>
    </row>
    <row r="201" spans="1:5" ht="15" customHeight="1">
      <c r="A201" s="69" t="str">
        <f>VLOOKUP(D201,[4]Mapping!A$1:B$65536,2,0)</f>
        <v>Ancillary - Therapy</v>
      </c>
      <c r="B201" s="69" t="str">
        <f>VLOOKUP($D201,[4]Mapping!$A$1:$C$65536,3,0)</f>
        <v>Nursing Labor</v>
      </c>
      <c r="C201" s="300" t="s">
        <v>779</v>
      </c>
      <c r="D201" s="70" t="s">
        <v>780</v>
      </c>
      <c r="E201" s="305">
        <v>5739.26</v>
      </c>
    </row>
    <row r="202" spans="1:5" ht="15" customHeight="1">
      <c r="A202" s="69" t="str">
        <f>VLOOKUP(D202,[4]Mapping!A$1:B$65536,2,0)</f>
        <v xml:space="preserve">General &amp; Administrative - Other </v>
      </c>
      <c r="B202" s="69" t="str">
        <f>VLOOKUP($D202,[4]Mapping!$A$1:$C$65536,3,0)</f>
        <v/>
      </c>
      <c r="C202" s="300" t="s">
        <v>961</v>
      </c>
      <c r="D202" s="70" t="s">
        <v>962</v>
      </c>
      <c r="E202" s="305">
        <v>0</v>
      </c>
    </row>
    <row r="203" spans="1:5" ht="15" customHeight="1">
      <c r="A203" s="69" t="str">
        <f>VLOOKUP(D203,[4]Mapping!A$1:B$65536,2,0)</f>
        <v>Tenant Rent Expense</v>
      </c>
      <c r="B203" s="69" t="str">
        <f>VLOOKUP($D203,[4]Mapping!$A$1:$C$65536,3,0)</f>
        <v/>
      </c>
      <c r="C203" s="300" t="s">
        <v>781</v>
      </c>
      <c r="D203" s="70" t="s">
        <v>574</v>
      </c>
      <c r="E203" s="305">
        <v>156971.84</v>
      </c>
    </row>
    <row r="204" spans="1:5" ht="15" customHeight="1">
      <c r="A204" s="69" t="str">
        <f>VLOOKUP(D204,[4]Mapping!A$1:B$65536,2,0)</f>
        <v>Other Operating Expenses</v>
      </c>
      <c r="B204" s="69" t="str">
        <f>VLOOKUP($D204,[4]Mapping!$A$1:$C$65536,3,0)</f>
        <v/>
      </c>
      <c r="C204" s="300" t="s">
        <v>782</v>
      </c>
      <c r="D204" s="70" t="s">
        <v>575</v>
      </c>
      <c r="E204" s="305">
        <v>1361.41</v>
      </c>
    </row>
    <row r="205" spans="1:5" ht="15" customHeight="1">
      <c r="A205" s="69" t="str">
        <f>VLOOKUP(D205,[4]Mapping!A$1:B$65536,2,0)</f>
        <v>Property Taxes</v>
      </c>
      <c r="B205" s="69" t="str">
        <f>VLOOKUP($D205,[4]Mapping!$A$1:$C$65536,3,0)</f>
        <v/>
      </c>
      <c r="C205" s="300" t="s">
        <v>783</v>
      </c>
      <c r="D205" s="70" t="s">
        <v>576</v>
      </c>
      <c r="E205" s="305">
        <v>17058.189999999999</v>
      </c>
    </row>
    <row r="206" spans="1:5" ht="15" customHeight="1">
      <c r="A206" s="69" t="str">
        <f>VLOOKUP(D206,[4]Mapping!A$1:B$65536,2,0)</f>
        <v>Insurance</v>
      </c>
      <c r="B206" s="69" t="str">
        <f>VLOOKUP($D206,[4]Mapping!$A$1:$C$65536,3,0)</f>
        <v/>
      </c>
      <c r="C206" s="300" t="s">
        <v>784</v>
      </c>
      <c r="D206" s="70" t="s">
        <v>577</v>
      </c>
      <c r="E206" s="305">
        <v>17594.189999999999</v>
      </c>
    </row>
    <row r="207" spans="1:5" ht="15" customHeight="1">
      <c r="A207" s="69" t="str">
        <f>VLOOKUP(D207,[4]Mapping!A$1:B$65536,2,0)</f>
        <v>Insurance</v>
      </c>
      <c r="B207" s="69" t="str">
        <f>VLOOKUP($D207,[4]Mapping!$A$1:$C$65536,3,0)</f>
        <v/>
      </c>
      <c r="C207" s="300" t="s">
        <v>785</v>
      </c>
      <c r="D207" s="70" t="s">
        <v>578</v>
      </c>
      <c r="E207" s="305">
        <v>13095.25</v>
      </c>
    </row>
    <row r="208" spans="1:5" ht="15" customHeight="1">
      <c r="A208" s="69" t="str">
        <f>VLOOKUP(D208,[4]Mapping!A$1:B$65536,2,0)</f>
        <v>Insurance</v>
      </c>
      <c r="B208" s="69" t="str">
        <f>VLOOKUP($D208,[4]Mapping!$A$1:$C$65536,3,0)</f>
        <v/>
      </c>
      <c r="C208" s="300" t="s">
        <v>786</v>
      </c>
      <c r="D208" s="70" t="s">
        <v>427</v>
      </c>
      <c r="E208" s="305">
        <v>988.94</v>
      </c>
    </row>
    <row r="209" spans="1:6" ht="15" customHeight="1">
      <c r="A209" s="69" t="str">
        <f>VLOOKUP(D209,[4]Mapping!A$1:B$65536,2,0)</f>
        <v>Insurance</v>
      </c>
      <c r="B209" s="69" t="str">
        <f>VLOOKUP($D209,[4]Mapping!$A$1:$C$65536,3,0)</f>
        <v/>
      </c>
      <c r="C209" s="300" t="s">
        <v>787</v>
      </c>
      <c r="D209" s="70" t="s">
        <v>579</v>
      </c>
      <c r="E209" s="305">
        <v>2622.69</v>
      </c>
    </row>
    <row r="210" spans="1:6" ht="15" customHeight="1">
      <c r="A210" s="69" t="str">
        <f>VLOOKUP(D210,[4]Mapping!A$1:B$65536,2,0)</f>
        <v>Tenant Interest Income and Expense</v>
      </c>
      <c r="B210" s="69" t="str">
        <f>VLOOKUP($D210,[4]Mapping!$A$1:$C$65536,3,0)</f>
        <v/>
      </c>
      <c r="C210" s="300" t="s">
        <v>788</v>
      </c>
      <c r="D210" s="70" t="s">
        <v>580</v>
      </c>
      <c r="E210" s="305">
        <v>0</v>
      </c>
    </row>
    <row r="211" spans="1:6" ht="15" customHeight="1">
      <c r="A211" s="69" t="str">
        <f>VLOOKUP(D211,[4]Mapping!A$1:B$65536,2,0)</f>
        <v>Tenant Bad Debt Expense</v>
      </c>
      <c r="B211" s="69" t="str">
        <f>VLOOKUP($D211,[4]Mapping!$A$1:$C$65536,3,0)</f>
        <v/>
      </c>
      <c r="C211" s="300" t="s">
        <v>963</v>
      </c>
      <c r="D211" s="70" t="s">
        <v>964</v>
      </c>
      <c r="E211" s="305">
        <v>0</v>
      </c>
    </row>
    <row r="212" spans="1:6" ht="15" customHeight="1">
      <c r="A212" s="69" t="str">
        <f>VLOOKUP(D212,[4]Mapping!A$1:B$65536,2,0)</f>
        <v>Other Operating Expenses</v>
      </c>
      <c r="B212" s="69" t="str">
        <f>VLOOKUP($D212,[4]Mapping!$A$1:$C$65536,3,0)</f>
        <v/>
      </c>
      <c r="C212" s="300" t="s">
        <v>789</v>
      </c>
      <c r="D212" s="70" t="s">
        <v>581</v>
      </c>
      <c r="E212" s="305">
        <v>820</v>
      </c>
    </row>
    <row r="213" spans="1:6" ht="15" customHeight="1">
      <c r="A213" s="69" t="str">
        <f>VLOOKUP(D213,[4]Mapping!A$1:B$65536,2,0)</f>
        <v>Ancillary - Other</v>
      </c>
      <c r="B213" s="69" t="str">
        <f>VLOOKUP($D213,[4]Mapping!$A$1:$C$65536,3,0)</f>
        <v/>
      </c>
      <c r="C213" s="300" t="s">
        <v>803</v>
      </c>
      <c r="D213" s="70" t="s">
        <v>594</v>
      </c>
      <c r="E213" s="305">
        <v>607.99</v>
      </c>
    </row>
    <row r="214" spans="1:6" ht="15" customHeight="1">
      <c r="A214" s="69" t="str">
        <f>VLOOKUP(D214,[4]Mapping!A$1:B$65536,2,0)</f>
        <v>Ancillary - Other</v>
      </c>
      <c r="B214" s="69" t="str">
        <f>VLOOKUP($D214,[4]Mapping!$A$1:$C$65536,3,0)</f>
        <v/>
      </c>
      <c r="C214" s="300" t="s">
        <v>790</v>
      </c>
      <c r="D214" s="70" t="s">
        <v>582</v>
      </c>
      <c r="E214" s="305">
        <v>1838.85</v>
      </c>
    </row>
    <row r="215" spans="1:6" ht="15" customHeight="1">
      <c r="A215" s="69" t="str">
        <f>VLOOKUP(D215,[4]Mapping!A$1:B$65536,2,0)</f>
        <v>Ancillary - Other</v>
      </c>
      <c r="B215" s="69" t="str">
        <f>VLOOKUP($D215,[4]Mapping!$A$1:$C$65536,3,0)</f>
        <v/>
      </c>
      <c r="C215" s="300" t="s">
        <v>791</v>
      </c>
      <c r="D215" s="70" t="s">
        <v>583</v>
      </c>
      <c r="E215" s="305">
        <v>2555</v>
      </c>
    </row>
    <row r="216" spans="1:6" ht="15" customHeight="1">
      <c r="A216" s="69" t="str">
        <f>VLOOKUP(D216,[4]Mapping!A$1:B$65536,2,0)</f>
        <v>Ancillary - Pharmacy</v>
      </c>
      <c r="B216" s="69" t="str">
        <f>VLOOKUP($D216,[4]Mapping!$A$1:$C$65536,3,0)</f>
        <v/>
      </c>
      <c r="C216" s="300" t="s">
        <v>793</v>
      </c>
      <c r="D216" s="70" t="s">
        <v>584</v>
      </c>
      <c r="E216" s="305">
        <v>47927.76</v>
      </c>
    </row>
    <row r="217" spans="1:6" ht="15" customHeight="1">
      <c r="A217" s="69" t="str">
        <f>VLOOKUP(D217,[4]Mapping!A$1:B$65536,2,0)</f>
        <v>Ancillary - Other</v>
      </c>
      <c r="B217" s="69" t="str">
        <f>VLOOKUP($D217,[4]Mapping!$A$1:$C$65536,3,0)</f>
        <v/>
      </c>
      <c r="C217" s="300" t="s">
        <v>794</v>
      </c>
      <c r="D217" s="70" t="s">
        <v>585</v>
      </c>
      <c r="E217" s="305">
        <v>11638.68</v>
      </c>
    </row>
    <row r="218" spans="1:6" ht="15" customHeight="1">
      <c r="A218" s="69" t="str">
        <f>VLOOKUP(D218,[4]Mapping!A$1:B$65536,2,0)</f>
        <v>Ancillary - Other</v>
      </c>
      <c r="B218" s="69" t="str">
        <f>VLOOKUP($D218,[4]Mapping!$A$1:$C$65536,3,0)</f>
        <v/>
      </c>
      <c r="C218" s="300" t="s">
        <v>795</v>
      </c>
      <c r="D218" s="70" t="s">
        <v>586</v>
      </c>
      <c r="E218" s="305">
        <v>3766.04</v>
      </c>
    </row>
    <row r="219" spans="1:6" ht="15" customHeight="1">
      <c r="A219" s="69" t="e">
        <f>VLOOKUP(D219,[4]Mapping!A$1:B$65536,2,0)</f>
        <v>#N/A</v>
      </c>
      <c r="B219" s="69" t="e">
        <f>VLOOKUP($D219,[4]Mapping!$A$1:$C$65536,3,0)</f>
        <v>#N/A</v>
      </c>
      <c r="C219" s="70" t="s">
        <v>922</v>
      </c>
      <c r="D219" s="70" t="s">
        <v>922</v>
      </c>
      <c r="E219" s="305">
        <v>1877703.45</v>
      </c>
    </row>
    <row r="220" spans="1:6" ht="15" customHeight="1">
      <c r="A220" s="69" t="e">
        <f>VLOOKUP(D220,[4]Mapping!A$1:B$65536,2,0)</f>
        <v>#N/A</v>
      </c>
      <c r="B220" s="69" t="e">
        <f>VLOOKUP($D220,[4]Mapping!$A$1:$C$65536,3,0)</f>
        <v>#N/A</v>
      </c>
      <c r="C220" s="70" t="s">
        <v>1005</v>
      </c>
      <c r="D220" s="300" t="s">
        <v>999</v>
      </c>
      <c r="E220" s="305">
        <v>1877703.45</v>
      </c>
      <c r="F220" s="78"/>
    </row>
    <row r="221" spans="1:6" ht="15" customHeight="1">
      <c r="A221" s="69" t="e">
        <f>VLOOKUP(D221,[4]Mapping!A$1:B$65536,2,0)</f>
        <v>#N/A</v>
      </c>
      <c r="B221" s="69" t="e">
        <f>VLOOKUP($D221,[4]Mapping!$A$1:$C$65536,3,0)</f>
        <v>#N/A</v>
      </c>
      <c r="C221" s="300" t="s">
        <v>921</v>
      </c>
      <c r="D221" s="70"/>
      <c r="E221" s="305"/>
    </row>
    <row r="222" spans="1:6" ht="15" customHeight="1">
      <c r="A222" s="69" t="e">
        <f>VLOOKUP(D222,[4]Mapping!A$1:B$65536,2,0)</f>
        <v>#N/A</v>
      </c>
      <c r="B222" s="69" t="e">
        <f>VLOOKUP($D222,[4]Mapping!$A$1:$C$65536,3,0)</f>
        <v>#N/A</v>
      </c>
      <c r="C222" s="300" t="s">
        <v>921</v>
      </c>
      <c r="D222" s="70"/>
      <c r="E222" s="305"/>
    </row>
    <row r="223" spans="1:6" ht="15" customHeight="1">
      <c r="A223" s="69" t="e">
        <f>VLOOKUP(D223,[4]Mapping!A$1:B$65536,2,0)</f>
        <v>#N/A</v>
      </c>
      <c r="B223" s="69" t="e">
        <f>VLOOKUP($D223,[4]Mapping!$A$1:$C$65536,3,0)</f>
        <v>#N/A</v>
      </c>
      <c r="C223" s="300" t="s">
        <v>936</v>
      </c>
      <c r="D223" s="70" t="s">
        <v>1000</v>
      </c>
      <c r="E223" s="305">
        <v>3210382.32</v>
      </c>
    </row>
    <row r="224" spans="1:6" ht="15" customHeight="1">
      <c r="A224" s="69" t="e">
        <f>VLOOKUP(D224,[4]Mapping!A$1:B$65536,2,0)</f>
        <v>#N/A</v>
      </c>
      <c r="B224" s="69" t="e">
        <f>VLOOKUP($D224,[4]Mapping!$A$1:$C$65536,3,0)</f>
        <v>#N/A</v>
      </c>
      <c r="C224" s="300"/>
      <c r="D224" s="70"/>
      <c r="E224" s="305"/>
    </row>
    <row r="225" spans="1:5" ht="15" customHeight="1">
      <c r="A225" s="69" t="e">
        <f>VLOOKUP(D225,[4]Mapping!A$1:B$65536,2,0)</f>
        <v>#N/A</v>
      </c>
      <c r="B225" s="69" t="e">
        <f>VLOOKUP($D225,[4]Mapping!$A$1:$C$65536,3,0)</f>
        <v>#N/A</v>
      </c>
      <c r="C225" s="300"/>
      <c r="D225" s="70"/>
      <c r="E225" s="305"/>
    </row>
    <row r="226" spans="1:5" ht="15" customHeight="1">
      <c r="A226" s="69" t="e">
        <f>VLOOKUP(D226,[4]Mapping!A$1:B$65536,2,0)</f>
        <v>#N/A</v>
      </c>
      <c r="B226" s="69" t="e">
        <f>VLOOKUP($D226,[4]Mapping!$A$1:$C$65536,3,0)</f>
        <v>#N/A</v>
      </c>
      <c r="C226" s="300"/>
      <c r="D226" s="70"/>
      <c r="E226" s="305"/>
    </row>
    <row r="227" spans="1:5" ht="15" customHeight="1">
      <c r="A227" s="69" t="e">
        <f>VLOOKUP(D227,[4]Mapping!A$1:B$65536,2,0)</f>
        <v>#N/A</v>
      </c>
      <c r="C227" s="300"/>
      <c r="D227" s="70"/>
      <c r="E227" s="305"/>
    </row>
    <row r="228" spans="1:5" ht="15" customHeight="1">
      <c r="C228" s="300"/>
      <c r="D228" s="70"/>
      <c r="E228" s="75"/>
    </row>
    <row r="229" spans="1:5" ht="15" customHeight="1">
      <c r="C229" s="300"/>
      <c r="D229" s="70"/>
      <c r="E229" s="75"/>
    </row>
    <row r="230" spans="1:5" ht="15" customHeight="1">
      <c r="C230" s="300"/>
      <c r="D230" s="70"/>
      <c r="E230" s="75"/>
    </row>
    <row r="231" spans="1:5" ht="15" customHeight="1">
      <c r="C231" s="300"/>
      <c r="D231" s="70"/>
      <c r="E231" s="75"/>
    </row>
    <row r="232" spans="1:5" ht="15" customHeight="1">
      <c r="C232" s="300"/>
      <c r="D232" s="70"/>
      <c r="E232" s="75"/>
    </row>
    <row r="233" spans="1:5" ht="15" customHeight="1">
      <c r="C233" s="300"/>
      <c r="D233" s="70"/>
      <c r="E233" s="75"/>
    </row>
    <row r="234" spans="1:5" ht="15" customHeight="1">
      <c r="C234" s="300"/>
      <c r="D234" s="70"/>
      <c r="E234" s="75"/>
    </row>
    <row r="235" spans="1:5" ht="15" customHeight="1">
      <c r="C235" s="300"/>
      <c r="D235" s="70"/>
      <c r="E235" s="75"/>
    </row>
    <row r="236" spans="1:5" ht="15" customHeight="1">
      <c r="C236" s="300"/>
      <c r="D236" s="70"/>
      <c r="E236" s="75"/>
    </row>
    <row r="237" spans="1:5" ht="15" customHeight="1">
      <c r="C237" s="300"/>
      <c r="D237" s="70"/>
      <c r="E237" s="75"/>
    </row>
    <row r="238" spans="1:5" ht="15" customHeight="1">
      <c r="C238" s="300"/>
      <c r="D238" s="70"/>
      <c r="E238" s="75"/>
    </row>
    <row r="239" spans="1:5" ht="15" customHeight="1">
      <c r="C239" s="300"/>
      <c r="D239" s="70"/>
      <c r="E239" s="75"/>
    </row>
    <row r="240" spans="1:5" ht="15" customHeight="1">
      <c r="C240" s="300"/>
      <c r="D240" s="70"/>
      <c r="E240" s="75"/>
    </row>
    <row r="241" spans="3:5" ht="15" customHeight="1">
      <c r="C241" s="300"/>
      <c r="D241" s="70"/>
      <c r="E241" s="75"/>
    </row>
    <row r="242" spans="3:5" ht="15" customHeight="1">
      <c r="C242" s="300"/>
      <c r="D242" s="70"/>
      <c r="E242" s="75"/>
    </row>
    <row r="243" spans="3:5" ht="15" customHeight="1">
      <c r="C243" s="300"/>
      <c r="D243" s="70"/>
      <c r="E243" s="75"/>
    </row>
    <row r="244" spans="3:5" ht="15" customHeight="1">
      <c r="C244" s="300"/>
      <c r="D244" s="70"/>
      <c r="E244" s="75"/>
    </row>
    <row r="245" spans="3:5" ht="15" customHeight="1">
      <c r="C245" s="300"/>
      <c r="D245" s="70"/>
      <c r="E245" s="75"/>
    </row>
    <row r="246" spans="3:5" ht="15" customHeight="1">
      <c r="C246" s="300"/>
      <c r="D246" s="70"/>
      <c r="E246" s="75"/>
    </row>
    <row r="247" spans="3:5" ht="15" customHeight="1">
      <c r="C247" s="300"/>
      <c r="D247" s="70"/>
      <c r="E247" s="75"/>
    </row>
    <row r="248" spans="3:5" ht="15" customHeight="1">
      <c r="C248" s="300"/>
      <c r="D248" s="70"/>
      <c r="E248" s="75"/>
    </row>
    <row r="249" spans="3:5" ht="15" customHeight="1">
      <c r="C249" s="300"/>
      <c r="D249" s="70"/>
      <c r="E249" s="75"/>
    </row>
    <row r="250" spans="3:5" ht="15" customHeight="1">
      <c r="C250" s="300"/>
      <c r="D250" s="70"/>
      <c r="E250" s="75"/>
    </row>
    <row r="251" spans="3:5" ht="15" customHeight="1">
      <c r="C251" s="300"/>
      <c r="D251" s="70"/>
      <c r="E251" s="75"/>
    </row>
    <row r="252" spans="3:5" ht="15" customHeight="1">
      <c r="C252" s="300"/>
      <c r="D252" s="70"/>
      <c r="E252" s="75"/>
    </row>
    <row r="253" spans="3:5" ht="15" customHeight="1">
      <c r="C253" s="300"/>
      <c r="D253" s="70"/>
      <c r="E253" s="75"/>
    </row>
    <row r="254" spans="3:5" ht="15" customHeight="1">
      <c r="C254" s="300"/>
      <c r="D254" s="70"/>
      <c r="E254" s="75"/>
    </row>
    <row r="255" spans="3:5" ht="15" customHeight="1">
      <c r="C255" s="300"/>
      <c r="D255" s="70"/>
      <c r="E255" s="75"/>
    </row>
    <row r="256" spans="3:5" ht="15" customHeight="1">
      <c r="C256" s="300"/>
      <c r="D256" s="70"/>
      <c r="E256" s="75"/>
    </row>
    <row r="257" spans="3:5" ht="15" customHeight="1">
      <c r="C257" s="300"/>
      <c r="D257" s="70"/>
      <c r="E257" s="75"/>
    </row>
    <row r="258" spans="3:5" ht="15" customHeight="1">
      <c r="C258" s="300"/>
      <c r="D258" s="70"/>
      <c r="E258" s="75"/>
    </row>
    <row r="259" spans="3:5">
      <c r="C259" s="300"/>
      <c r="D259" s="70"/>
      <c r="E259" s="75"/>
    </row>
    <row r="260" spans="3:5">
      <c r="C260" s="300"/>
      <c r="D260" s="70"/>
      <c r="E260" s="75"/>
    </row>
    <row r="261" spans="3:5">
      <c r="C261" s="300"/>
      <c r="D261" s="70"/>
      <c r="E261" s="75"/>
    </row>
    <row r="262" spans="3:5">
      <c r="C262" s="300"/>
      <c r="D262" s="70"/>
      <c r="E262" s="75"/>
    </row>
    <row r="263" spans="3:5">
      <c r="C263" s="300"/>
      <c r="D263" s="70"/>
      <c r="E263" s="75"/>
    </row>
    <row r="264" spans="3:5">
      <c r="C264" s="300"/>
      <c r="D264" s="70"/>
      <c r="E264" s="75"/>
    </row>
  </sheetData>
  <conditionalFormatting sqref="A65537:A1048576">
    <cfRule type="cellIs" dxfId="16" priority="16" stopIfTrue="1" operator="equal">
      <formula>"Tenant Interest Income and Expense"</formula>
    </cfRule>
  </conditionalFormatting>
  <conditionalFormatting sqref="A1:A65536">
    <cfRule type="cellIs" dxfId="15" priority="2" stopIfTrue="1" operator="equal">
      <formula>"Tenant Interest Income and Expense"</formula>
    </cfRule>
  </conditionalFormatting>
  <conditionalFormatting sqref="A233:A241">
    <cfRule type="cellIs" dxfId="14" priority="1" stopIfTrue="1" operator="equal">
      <formula>"Tenant Interest Income and Expense"</formula>
    </cfRule>
  </conditionalFormatting>
  <pageMargins left="0.7" right="0.7" top="0.75" bottom="0.75" header="0.3" footer="0.3"/>
  <pageSetup orientation="portrait" horizontalDpi="1200" verticalDpi="1200" r:id="rId1"/>
  <customProperties>
    <customPr name="Epm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15"/>
  <sheetViews>
    <sheetView workbookViewId="0">
      <pane xSplit="4" ySplit="2" topLeftCell="E3" activePane="bottomRight" state="frozen"/>
      <selection activeCell="B4" sqref="B4"/>
      <selection pane="topRight" activeCell="B4" sqref="B4"/>
      <selection pane="bottomLeft" activeCell="B4" sqref="B4"/>
      <selection pane="bottomRight" activeCell="E3" sqref="E3"/>
    </sheetView>
  </sheetViews>
  <sheetFormatPr defaultColWidth="11.42578125" defaultRowHeight="12.75"/>
  <cols>
    <col min="1" max="2" width="5.7109375" style="69" customWidth="1"/>
    <col min="3" max="3" width="9.5703125" style="301" customWidth="1"/>
    <col min="4" max="4" width="38.140625" style="69" customWidth="1"/>
    <col min="5" max="5" width="12.42578125" style="69" bestFit="1" customWidth="1"/>
    <col min="6" max="7" width="11.42578125" style="69"/>
    <col min="8" max="8" width="7.85546875" style="69" bestFit="1" customWidth="1"/>
    <col min="9" max="9" width="11.42578125" style="69"/>
    <col min="10" max="10" width="13.140625" style="78" bestFit="1" customWidth="1"/>
    <col min="11" max="11" width="11.42578125" style="69"/>
    <col min="12" max="12" width="19" style="69" bestFit="1" customWidth="1"/>
    <col min="13" max="13" width="24.5703125" style="69" customWidth="1"/>
    <col min="14" max="14" width="13.5703125" style="72" customWidth="1"/>
    <col min="15" max="15" width="13.28515625" style="72" customWidth="1"/>
    <col min="16" max="16" width="13.5703125" style="72" customWidth="1"/>
    <col min="17" max="17" width="10.42578125" style="72" customWidth="1"/>
    <col min="18" max="256" width="11.42578125" style="69"/>
    <col min="257" max="258" width="5.7109375" style="69" customWidth="1"/>
    <col min="259" max="259" width="9.5703125" style="69" customWidth="1"/>
    <col min="260" max="260" width="38.140625" style="69" customWidth="1"/>
    <col min="261" max="261" width="12.42578125" style="69" bestFit="1" customWidth="1"/>
    <col min="262" max="263" width="11.42578125" style="69"/>
    <col min="264" max="264" width="7.85546875" style="69" bestFit="1" customWidth="1"/>
    <col min="265" max="265" width="11.42578125" style="69"/>
    <col min="266" max="266" width="13.140625" style="69" bestFit="1" customWidth="1"/>
    <col min="267" max="267" width="11.42578125" style="69"/>
    <col min="268" max="268" width="19" style="69" bestFit="1" customWidth="1"/>
    <col min="269" max="269" width="24.5703125" style="69" customWidth="1"/>
    <col min="270" max="270" width="13.5703125" style="69" customWidth="1"/>
    <col min="271" max="271" width="13.28515625" style="69" customWidth="1"/>
    <col min="272" max="272" width="13.5703125" style="69" customWidth="1"/>
    <col min="273" max="273" width="10.42578125" style="69" customWidth="1"/>
    <col min="274" max="512" width="11.42578125" style="69"/>
    <col min="513" max="514" width="5.7109375" style="69" customWidth="1"/>
    <col min="515" max="515" width="9.5703125" style="69" customWidth="1"/>
    <col min="516" max="516" width="38.140625" style="69" customWidth="1"/>
    <col min="517" max="517" width="12.42578125" style="69" bestFit="1" customWidth="1"/>
    <col min="518" max="519" width="11.42578125" style="69"/>
    <col min="520" max="520" width="7.85546875" style="69" bestFit="1" customWidth="1"/>
    <col min="521" max="521" width="11.42578125" style="69"/>
    <col min="522" max="522" width="13.140625" style="69" bestFit="1" customWidth="1"/>
    <col min="523" max="523" width="11.42578125" style="69"/>
    <col min="524" max="524" width="19" style="69" bestFit="1" customWidth="1"/>
    <col min="525" max="525" width="24.5703125" style="69" customWidth="1"/>
    <col min="526" max="526" width="13.5703125" style="69" customWidth="1"/>
    <col min="527" max="527" width="13.28515625" style="69" customWidth="1"/>
    <col min="528" max="528" width="13.5703125" style="69" customWidth="1"/>
    <col min="529" max="529" width="10.42578125" style="69" customWidth="1"/>
    <col min="530" max="768" width="11.42578125" style="69"/>
    <col min="769" max="770" width="5.7109375" style="69" customWidth="1"/>
    <col min="771" max="771" width="9.5703125" style="69" customWidth="1"/>
    <col min="772" max="772" width="38.140625" style="69" customWidth="1"/>
    <col min="773" max="773" width="12.42578125" style="69" bestFit="1" customWidth="1"/>
    <col min="774" max="775" width="11.42578125" style="69"/>
    <col min="776" max="776" width="7.85546875" style="69" bestFit="1" customWidth="1"/>
    <col min="777" max="777" width="11.42578125" style="69"/>
    <col min="778" max="778" width="13.140625" style="69" bestFit="1" customWidth="1"/>
    <col min="779" max="779" width="11.42578125" style="69"/>
    <col min="780" max="780" width="19" style="69" bestFit="1" customWidth="1"/>
    <col min="781" max="781" width="24.5703125" style="69" customWidth="1"/>
    <col min="782" max="782" width="13.5703125" style="69" customWidth="1"/>
    <col min="783" max="783" width="13.28515625" style="69" customWidth="1"/>
    <col min="784" max="784" width="13.5703125" style="69" customWidth="1"/>
    <col min="785" max="785" width="10.42578125" style="69" customWidth="1"/>
    <col min="786" max="1024" width="11.42578125" style="69"/>
    <col min="1025" max="1026" width="5.7109375" style="69" customWidth="1"/>
    <col min="1027" max="1027" width="9.5703125" style="69" customWidth="1"/>
    <col min="1028" max="1028" width="38.140625" style="69" customWidth="1"/>
    <col min="1029" max="1029" width="12.42578125" style="69" bestFit="1" customWidth="1"/>
    <col min="1030" max="1031" width="11.42578125" style="69"/>
    <col min="1032" max="1032" width="7.85546875" style="69" bestFit="1" customWidth="1"/>
    <col min="1033" max="1033" width="11.42578125" style="69"/>
    <col min="1034" max="1034" width="13.140625" style="69" bestFit="1" customWidth="1"/>
    <col min="1035" max="1035" width="11.42578125" style="69"/>
    <col min="1036" max="1036" width="19" style="69" bestFit="1" customWidth="1"/>
    <col min="1037" max="1037" width="24.5703125" style="69" customWidth="1"/>
    <col min="1038" max="1038" width="13.5703125" style="69" customWidth="1"/>
    <col min="1039" max="1039" width="13.28515625" style="69" customWidth="1"/>
    <col min="1040" max="1040" width="13.5703125" style="69" customWidth="1"/>
    <col min="1041" max="1041" width="10.42578125" style="69" customWidth="1"/>
    <col min="1042" max="1280" width="11.42578125" style="69"/>
    <col min="1281" max="1282" width="5.7109375" style="69" customWidth="1"/>
    <col min="1283" max="1283" width="9.5703125" style="69" customWidth="1"/>
    <col min="1284" max="1284" width="38.140625" style="69" customWidth="1"/>
    <col min="1285" max="1285" width="12.42578125" style="69" bestFit="1" customWidth="1"/>
    <col min="1286" max="1287" width="11.42578125" style="69"/>
    <col min="1288" max="1288" width="7.85546875" style="69" bestFit="1" customWidth="1"/>
    <col min="1289" max="1289" width="11.42578125" style="69"/>
    <col min="1290" max="1290" width="13.140625" style="69" bestFit="1" customWidth="1"/>
    <col min="1291" max="1291" width="11.42578125" style="69"/>
    <col min="1292" max="1292" width="19" style="69" bestFit="1" customWidth="1"/>
    <col min="1293" max="1293" width="24.5703125" style="69" customWidth="1"/>
    <col min="1294" max="1294" width="13.5703125" style="69" customWidth="1"/>
    <col min="1295" max="1295" width="13.28515625" style="69" customWidth="1"/>
    <col min="1296" max="1296" width="13.5703125" style="69" customWidth="1"/>
    <col min="1297" max="1297" width="10.42578125" style="69" customWidth="1"/>
    <col min="1298" max="1536" width="11.42578125" style="69"/>
    <col min="1537" max="1538" width="5.7109375" style="69" customWidth="1"/>
    <col min="1539" max="1539" width="9.5703125" style="69" customWidth="1"/>
    <col min="1540" max="1540" width="38.140625" style="69" customWidth="1"/>
    <col min="1541" max="1541" width="12.42578125" style="69" bestFit="1" customWidth="1"/>
    <col min="1542" max="1543" width="11.42578125" style="69"/>
    <col min="1544" max="1544" width="7.85546875" style="69" bestFit="1" customWidth="1"/>
    <col min="1545" max="1545" width="11.42578125" style="69"/>
    <col min="1546" max="1546" width="13.140625" style="69" bestFit="1" customWidth="1"/>
    <col min="1547" max="1547" width="11.42578125" style="69"/>
    <col min="1548" max="1548" width="19" style="69" bestFit="1" customWidth="1"/>
    <col min="1549" max="1549" width="24.5703125" style="69" customWidth="1"/>
    <col min="1550" max="1550" width="13.5703125" style="69" customWidth="1"/>
    <col min="1551" max="1551" width="13.28515625" style="69" customWidth="1"/>
    <col min="1552" max="1552" width="13.5703125" style="69" customWidth="1"/>
    <col min="1553" max="1553" width="10.42578125" style="69" customWidth="1"/>
    <col min="1554" max="1792" width="11.42578125" style="69"/>
    <col min="1793" max="1794" width="5.7109375" style="69" customWidth="1"/>
    <col min="1795" max="1795" width="9.5703125" style="69" customWidth="1"/>
    <col min="1796" max="1796" width="38.140625" style="69" customWidth="1"/>
    <col min="1797" max="1797" width="12.42578125" style="69" bestFit="1" customWidth="1"/>
    <col min="1798" max="1799" width="11.42578125" style="69"/>
    <col min="1800" max="1800" width="7.85546875" style="69" bestFit="1" customWidth="1"/>
    <col min="1801" max="1801" width="11.42578125" style="69"/>
    <col min="1802" max="1802" width="13.140625" style="69" bestFit="1" customWidth="1"/>
    <col min="1803" max="1803" width="11.42578125" style="69"/>
    <col min="1804" max="1804" width="19" style="69" bestFit="1" customWidth="1"/>
    <col min="1805" max="1805" width="24.5703125" style="69" customWidth="1"/>
    <col min="1806" max="1806" width="13.5703125" style="69" customWidth="1"/>
    <col min="1807" max="1807" width="13.28515625" style="69" customWidth="1"/>
    <col min="1808" max="1808" width="13.5703125" style="69" customWidth="1"/>
    <col min="1809" max="1809" width="10.42578125" style="69" customWidth="1"/>
    <col min="1810" max="2048" width="11.42578125" style="69"/>
    <col min="2049" max="2050" width="5.7109375" style="69" customWidth="1"/>
    <col min="2051" max="2051" width="9.5703125" style="69" customWidth="1"/>
    <col min="2052" max="2052" width="38.140625" style="69" customWidth="1"/>
    <col min="2053" max="2053" width="12.42578125" style="69" bestFit="1" customWidth="1"/>
    <col min="2054" max="2055" width="11.42578125" style="69"/>
    <col min="2056" max="2056" width="7.85546875" style="69" bestFit="1" customWidth="1"/>
    <col min="2057" max="2057" width="11.42578125" style="69"/>
    <col min="2058" max="2058" width="13.140625" style="69" bestFit="1" customWidth="1"/>
    <col min="2059" max="2059" width="11.42578125" style="69"/>
    <col min="2060" max="2060" width="19" style="69" bestFit="1" customWidth="1"/>
    <col min="2061" max="2061" width="24.5703125" style="69" customWidth="1"/>
    <col min="2062" max="2062" width="13.5703125" style="69" customWidth="1"/>
    <col min="2063" max="2063" width="13.28515625" style="69" customWidth="1"/>
    <col min="2064" max="2064" width="13.5703125" style="69" customWidth="1"/>
    <col min="2065" max="2065" width="10.42578125" style="69" customWidth="1"/>
    <col min="2066" max="2304" width="11.42578125" style="69"/>
    <col min="2305" max="2306" width="5.7109375" style="69" customWidth="1"/>
    <col min="2307" max="2307" width="9.5703125" style="69" customWidth="1"/>
    <col min="2308" max="2308" width="38.140625" style="69" customWidth="1"/>
    <col min="2309" max="2309" width="12.42578125" style="69" bestFit="1" customWidth="1"/>
    <col min="2310" max="2311" width="11.42578125" style="69"/>
    <col min="2312" max="2312" width="7.85546875" style="69" bestFit="1" customWidth="1"/>
    <col min="2313" max="2313" width="11.42578125" style="69"/>
    <col min="2314" max="2314" width="13.140625" style="69" bestFit="1" customWidth="1"/>
    <col min="2315" max="2315" width="11.42578125" style="69"/>
    <col min="2316" max="2316" width="19" style="69" bestFit="1" customWidth="1"/>
    <col min="2317" max="2317" width="24.5703125" style="69" customWidth="1"/>
    <col min="2318" max="2318" width="13.5703125" style="69" customWidth="1"/>
    <col min="2319" max="2319" width="13.28515625" style="69" customWidth="1"/>
    <col min="2320" max="2320" width="13.5703125" style="69" customWidth="1"/>
    <col min="2321" max="2321" width="10.42578125" style="69" customWidth="1"/>
    <col min="2322" max="2560" width="11.42578125" style="69"/>
    <col min="2561" max="2562" width="5.7109375" style="69" customWidth="1"/>
    <col min="2563" max="2563" width="9.5703125" style="69" customWidth="1"/>
    <col min="2564" max="2564" width="38.140625" style="69" customWidth="1"/>
    <col min="2565" max="2565" width="12.42578125" style="69" bestFit="1" customWidth="1"/>
    <col min="2566" max="2567" width="11.42578125" style="69"/>
    <col min="2568" max="2568" width="7.85546875" style="69" bestFit="1" customWidth="1"/>
    <col min="2569" max="2569" width="11.42578125" style="69"/>
    <col min="2570" max="2570" width="13.140625" style="69" bestFit="1" customWidth="1"/>
    <col min="2571" max="2571" width="11.42578125" style="69"/>
    <col min="2572" max="2572" width="19" style="69" bestFit="1" customWidth="1"/>
    <col min="2573" max="2573" width="24.5703125" style="69" customWidth="1"/>
    <col min="2574" max="2574" width="13.5703125" style="69" customWidth="1"/>
    <col min="2575" max="2575" width="13.28515625" style="69" customWidth="1"/>
    <col min="2576" max="2576" width="13.5703125" style="69" customWidth="1"/>
    <col min="2577" max="2577" width="10.42578125" style="69" customWidth="1"/>
    <col min="2578" max="2816" width="11.42578125" style="69"/>
    <col min="2817" max="2818" width="5.7109375" style="69" customWidth="1"/>
    <col min="2819" max="2819" width="9.5703125" style="69" customWidth="1"/>
    <col min="2820" max="2820" width="38.140625" style="69" customWidth="1"/>
    <col min="2821" max="2821" width="12.42578125" style="69" bestFit="1" customWidth="1"/>
    <col min="2822" max="2823" width="11.42578125" style="69"/>
    <col min="2824" max="2824" width="7.85546875" style="69" bestFit="1" customWidth="1"/>
    <col min="2825" max="2825" width="11.42578125" style="69"/>
    <col min="2826" max="2826" width="13.140625" style="69" bestFit="1" customWidth="1"/>
    <col min="2827" max="2827" width="11.42578125" style="69"/>
    <col min="2828" max="2828" width="19" style="69" bestFit="1" customWidth="1"/>
    <col min="2829" max="2829" width="24.5703125" style="69" customWidth="1"/>
    <col min="2830" max="2830" width="13.5703125" style="69" customWidth="1"/>
    <col min="2831" max="2831" width="13.28515625" style="69" customWidth="1"/>
    <col min="2832" max="2832" width="13.5703125" style="69" customWidth="1"/>
    <col min="2833" max="2833" width="10.42578125" style="69" customWidth="1"/>
    <col min="2834" max="3072" width="11.42578125" style="69"/>
    <col min="3073" max="3074" width="5.7109375" style="69" customWidth="1"/>
    <col min="3075" max="3075" width="9.5703125" style="69" customWidth="1"/>
    <col min="3076" max="3076" width="38.140625" style="69" customWidth="1"/>
    <col min="3077" max="3077" width="12.42578125" style="69" bestFit="1" customWidth="1"/>
    <col min="3078" max="3079" width="11.42578125" style="69"/>
    <col min="3080" max="3080" width="7.85546875" style="69" bestFit="1" customWidth="1"/>
    <col min="3081" max="3081" width="11.42578125" style="69"/>
    <col min="3082" max="3082" width="13.140625" style="69" bestFit="1" customWidth="1"/>
    <col min="3083" max="3083" width="11.42578125" style="69"/>
    <col min="3084" max="3084" width="19" style="69" bestFit="1" customWidth="1"/>
    <col min="3085" max="3085" width="24.5703125" style="69" customWidth="1"/>
    <col min="3086" max="3086" width="13.5703125" style="69" customWidth="1"/>
    <col min="3087" max="3087" width="13.28515625" style="69" customWidth="1"/>
    <col min="3088" max="3088" width="13.5703125" style="69" customWidth="1"/>
    <col min="3089" max="3089" width="10.42578125" style="69" customWidth="1"/>
    <col min="3090" max="3328" width="11.42578125" style="69"/>
    <col min="3329" max="3330" width="5.7109375" style="69" customWidth="1"/>
    <col min="3331" max="3331" width="9.5703125" style="69" customWidth="1"/>
    <col min="3332" max="3332" width="38.140625" style="69" customWidth="1"/>
    <col min="3333" max="3333" width="12.42578125" style="69" bestFit="1" customWidth="1"/>
    <col min="3334" max="3335" width="11.42578125" style="69"/>
    <col min="3336" max="3336" width="7.85546875" style="69" bestFit="1" customWidth="1"/>
    <col min="3337" max="3337" width="11.42578125" style="69"/>
    <col min="3338" max="3338" width="13.140625" style="69" bestFit="1" customWidth="1"/>
    <col min="3339" max="3339" width="11.42578125" style="69"/>
    <col min="3340" max="3340" width="19" style="69" bestFit="1" customWidth="1"/>
    <col min="3341" max="3341" width="24.5703125" style="69" customWidth="1"/>
    <col min="3342" max="3342" width="13.5703125" style="69" customWidth="1"/>
    <col min="3343" max="3343" width="13.28515625" style="69" customWidth="1"/>
    <col min="3344" max="3344" width="13.5703125" style="69" customWidth="1"/>
    <col min="3345" max="3345" width="10.42578125" style="69" customWidth="1"/>
    <col min="3346" max="3584" width="11.42578125" style="69"/>
    <col min="3585" max="3586" width="5.7109375" style="69" customWidth="1"/>
    <col min="3587" max="3587" width="9.5703125" style="69" customWidth="1"/>
    <col min="3588" max="3588" width="38.140625" style="69" customWidth="1"/>
    <col min="3589" max="3589" width="12.42578125" style="69" bestFit="1" customWidth="1"/>
    <col min="3590" max="3591" width="11.42578125" style="69"/>
    <col min="3592" max="3592" width="7.85546875" style="69" bestFit="1" customWidth="1"/>
    <col min="3593" max="3593" width="11.42578125" style="69"/>
    <col min="3594" max="3594" width="13.140625" style="69" bestFit="1" customWidth="1"/>
    <col min="3595" max="3595" width="11.42578125" style="69"/>
    <col min="3596" max="3596" width="19" style="69" bestFit="1" customWidth="1"/>
    <col min="3597" max="3597" width="24.5703125" style="69" customWidth="1"/>
    <col min="3598" max="3598" width="13.5703125" style="69" customWidth="1"/>
    <col min="3599" max="3599" width="13.28515625" style="69" customWidth="1"/>
    <col min="3600" max="3600" width="13.5703125" style="69" customWidth="1"/>
    <col min="3601" max="3601" width="10.42578125" style="69" customWidth="1"/>
    <col min="3602" max="3840" width="11.42578125" style="69"/>
    <col min="3841" max="3842" width="5.7109375" style="69" customWidth="1"/>
    <col min="3843" max="3843" width="9.5703125" style="69" customWidth="1"/>
    <col min="3844" max="3844" width="38.140625" style="69" customWidth="1"/>
    <col min="3845" max="3845" width="12.42578125" style="69" bestFit="1" customWidth="1"/>
    <col min="3846" max="3847" width="11.42578125" style="69"/>
    <col min="3848" max="3848" width="7.85546875" style="69" bestFit="1" customWidth="1"/>
    <col min="3849" max="3849" width="11.42578125" style="69"/>
    <col min="3850" max="3850" width="13.140625" style="69" bestFit="1" customWidth="1"/>
    <col min="3851" max="3851" width="11.42578125" style="69"/>
    <col min="3852" max="3852" width="19" style="69" bestFit="1" customWidth="1"/>
    <col min="3853" max="3853" width="24.5703125" style="69" customWidth="1"/>
    <col min="3854" max="3854" width="13.5703125" style="69" customWidth="1"/>
    <col min="3855" max="3855" width="13.28515625" style="69" customWidth="1"/>
    <col min="3856" max="3856" width="13.5703125" style="69" customWidth="1"/>
    <col min="3857" max="3857" width="10.42578125" style="69" customWidth="1"/>
    <col min="3858" max="4096" width="11.42578125" style="69"/>
    <col min="4097" max="4098" width="5.7109375" style="69" customWidth="1"/>
    <col min="4099" max="4099" width="9.5703125" style="69" customWidth="1"/>
    <col min="4100" max="4100" width="38.140625" style="69" customWidth="1"/>
    <col min="4101" max="4101" width="12.42578125" style="69" bestFit="1" customWidth="1"/>
    <col min="4102" max="4103" width="11.42578125" style="69"/>
    <col min="4104" max="4104" width="7.85546875" style="69" bestFit="1" customWidth="1"/>
    <col min="4105" max="4105" width="11.42578125" style="69"/>
    <col min="4106" max="4106" width="13.140625" style="69" bestFit="1" customWidth="1"/>
    <col min="4107" max="4107" width="11.42578125" style="69"/>
    <col min="4108" max="4108" width="19" style="69" bestFit="1" customWidth="1"/>
    <col min="4109" max="4109" width="24.5703125" style="69" customWidth="1"/>
    <col min="4110" max="4110" width="13.5703125" style="69" customWidth="1"/>
    <col min="4111" max="4111" width="13.28515625" style="69" customWidth="1"/>
    <col min="4112" max="4112" width="13.5703125" style="69" customWidth="1"/>
    <col min="4113" max="4113" width="10.42578125" style="69" customWidth="1"/>
    <col min="4114" max="4352" width="11.42578125" style="69"/>
    <col min="4353" max="4354" width="5.7109375" style="69" customWidth="1"/>
    <col min="4355" max="4355" width="9.5703125" style="69" customWidth="1"/>
    <col min="4356" max="4356" width="38.140625" style="69" customWidth="1"/>
    <col min="4357" max="4357" width="12.42578125" style="69" bestFit="1" customWidth="1"/>
    <col min="4358" max="4359" width="11.42578125" style="69"/>
    <col min="4360" max="4360" width="7.85546875" style="69" bestFit="1" customWidth="1"/>
    <col min="4361" max="4361" width="11.42578125" style="69"/>
    <col min="4362" max="4362" width="13.140625" style="69" bestFit="1" customWidth="1"/>
    <col min="4363" max="4363" width="11.42578125" style="69"/>
    <col min="4364" max="4364" width="19" style="69" bestFit="1" customWidth="1"/>
    <col min="4365" max="4365" width="24.5703125" style="69" customWidth="1"/>
    <col min="4366" max="4366" width="13.5703125" style="69" customWidth="1"/>
    <col min="4367" max="4367" width="13.28515625" style="69" customWidth="1"/>
    <col min="4368" max="4368" width="13.5703125" style="69" customWidth="1"/>
    <col min="4369" max="4369" width="10.42578125" style="69" customWidth="1"/>
    <col min="4370" max="4608" width="11.42578125" style="69"/>
    <col min="4609" max="4610" width="5.7109375" style="69" customWidth="1"/>
    <col min="4611" max="4611" width="9.5703125" style="69" customWidth="1"/>
    <col min="4612" max="4612" width="38.140625" style="69" customWidth="1"/>
    <col min="4613" max="4613" width="12.42578125" style="69" bestFit="1" customWidth="1"/>
    <col min="4614" max="4615" width="11.42578125" style="69"/>
    <col min="4616" max="4616" width="7.85546875" style="69" bestFit="1" customWidth="1"/>
    <col min="4617" max="4617" width="11.42578125" style="69"/>
    <col min="4618" max="4618" width="13.140625" style="69" bestFit="1" customWidth="1"/>
    <col min="4619" max="4619" width="11.42578125" style="69"/>
    <col min="4620" max="4620" width="19" style="69" bestFit="1" customWidth="1"/>
    <col min="4621" max="4621" width="24.5703125" style="69" customWidth="1"/>
    <col min="4622" max="4622" width="13.5703125" style="69" customWidth="1"/>
    <col min="4623" max="4623" width="13.28515625" style="69" customWidth="1"/>
    <col min="4624" max="4624" width="13.5703125" style="69" customWidth="1"/>
    <col min="4625" max="4625" width="10.42578125" style="69" customWidth="1"/>
    <col min="4626" max="4864" width="11.42578125" style="69"/>
    <col min="4865" max="4866" width="5.7109375" style="69" customWidth="1"/>
    <col min="4867" max="4867" width="9.5703125" style="69" customWidth="1"/>
    <col min="4868" max="4868" width="38.140625" style="69" customWidth="1"/>
    <col min="4869" max="4869" width="12.42578125" style="69" bestFit="1" customWidth="1"/>
    <col min="4870" max="4871" width="11.42578125" style="69"/>
    <col min="4872" max="4872" width="7.85546875" style="69" bestFit="1" customWidth="1"/>
    <col min="4873" max="4873" width="11.42578125" style="69"/>
    <col min="4874" max="4874" width="13.140625" style="69" bestFit="1" customWidth="1"/>
    <col min="4875" max="4875" width="11.42578125" style="69"/>
    <col min="4876" max="4876" width="19" style="69" bestFit="1" customWidth="1"/>
    <col min="4877" max="4877" width="24.5703125" style="69" customWidth="1"/>
    <col min="4878" max="4878" width="13.5703125" style="69" customWidth="1"/>
    <col min="4879" max="4879" width="13.28515625" style="69" customWidth="1"/>
    <col min="4880" max="4880" width="13.5703125" style="69" customWidth="1"/>
    <col min="4881" max="4881" width="10.42578125" style="69" customWidth="1"/>
    <col min="4882" max="5120" width="11.42578125" style="69"/>
    <col min="5121" max="5122" width="5.7109375" style="69" customWidth="1"/>
    <col min="5123" max="5123" width="9.5703125" style="69" customWidth="1"/>
    <col min="5124" max="5124" width="38.140625" style="69" customWidth="1"/>
    <col min="5125" max="5125" width="12.42578125" style="69" bestFit="1" customWidth="1"/>
    <col min="5126" max="5127" width="11.42578125" style="69"/>
    <col min="5128" max="5128" width="7.85546875" style="69" bestFit="1" customWidth="1"/>
    <col min="5129" max="5129" width="11.42578125" style="69"/>
    <col min="5130" max="5130" width="13.140625" style="69" bestFit="1" customWidth="1"/>
    <col min="5131" max="5131" width="11.42578125" style="69"/>
    <col min="5132" max="5132" width="19" style="69" bestFit="1" customWidth="1"/>
    <col min="5133" max="5133" width="24.5703125" style="69" customWidth="1"/>
    <col min="5134" max="5134" width="13.5703125" style="69" customWidth="1"/>
    <col min="5135" max="5135" width="13.28515625" style="69" customWidth="1"/>
    <col min="5136" max="5136" width="13.5703125" style="69" customWidth="1"/>
    <col min="5137" max="5137" width="10.42578125" style="69" customWidth="1"/>
    <col min="5138" max="5376" width="11.42578125" style="69"/>
    <col min="5377" max="5378" width="5.7109375" style="69" customWidth="1"/>
    <col min="5379" max="5379" width="9.5703125" style="69" customWidth="1"/>
    <col min="5380" max="5380" width="38.140625" style="69" customWidth="1"/>
    <col min="5381" max="5381" width="12.42578125" style="69" bestFit="1" customWidth="1"/>
    <col min="5382" max="5383" width="11.42578125" style="69"/>
    <col min="5384" max="5384" width="7.85546875" style="69" bestFit="1" customWidth="1"/>
    <col min="5385" max="5385" width="11.42578125" style="69"/>
    <col min="5386" max="5386" width="13.140625" style="69" bestFit="1" customWidth="1"/>
    <col min="5387" max="5387" width="11.42578125" style="69"/>
    <col min="5388" max="5388" width="19" style="69" bestFit="1" customWidth="1"/>
    <col min="5389" max="5389" width="24.5703125" style="69" customWidth="1"/>
    <col min="5390" max="5390" width="13.5703125" style="69" customWidth="1"/>
    <col min="5391" max="5391" width="13.28515625" style="69" customWidth="1"/>
    <col min="5392" max="5392" width="13.5703125" style="69" customWidth="1"/>
    <col min="5393" max="5393" width="10.42578125" style="69" customWidth="1"/>
    <col min="5394" max="5632" width="11.42578125" style="69"/>
    <col min="5633" max="5634" width="5.7109375" style="69" customWidth="1"/>
    <col min="5635" max="5635" width="9.5703125" style="69" customWidth="1"/>
    <col min="5636" max="5636" width="38.140625" style="69" customWidth="1"/>
    <col min="5637" max="5637" width="12.42578125" style="69" bestFit="1" customWidth="1"/>
    <col min="5638" max="5639" width="11.42578125" style="69"/>
    <col min="5640" max="5640" width="7.85546875" style="69" bestFit="1" customWidth="1"/>
    <col min="5641" max="5641" width="11.42578125" style="69"/>
    <col min="5642" max="5642" width="13.140625" style="69" bestFit="1" customWidth="1"/>
    <col min="5643" max="5643" width="11.42578125" style="69"/>
    <col min="5644" max="5644" width="19" style="69" bestFit="1" customWidth="1"/>
    <col min="5645" max="5645" width="24.5703125" style="69" customWidth="1"/>
    <col min="5646" max="5646" width="13.5703125" style="69" customWidth="1"/>
    <col min="5647" max="5647" width="13.28515625" style="69" customWidth="1"/>
    <col min="5648" max="5648" width="13.5703125" style="69" customWidth="1"/>
    <col min="5649" max="5649" width="10.42578125" style="69" customWidth="1"/>
    <col min="5650" max="5888" width="11.42578125" style="69"/>
    <col min="5889" max="5890" width="5.7109375" style="69" customWidth="1"/>
    <col min="5891" max="5891" width="9.5703125" style="69" customWidth="1"/>
    <col min="5892" max="5892" width="38.140625" style="69" customWidth="1"/>
    <col min="5893" max="5893" width="12.42578125" style="69" bestFit="1" customWidth="1"/>
    <col min="5894" max="5895" width="11.42578125" style="69"/>
    <col min="5896" max="5896" width="7.85546875" style="69" bestFit="1" customWidth="1"/>
    <col min="5897" max="5897" width="11.42578125" style="69"/>
    <col min="5898" max="5898" width="13.140625" style="69" bestFit="1" customWidth="1"/>
    <col min="5899" max="5899" width="11.42578125" style="69"/>
    <col min="5900" max="5900" width="19" style="69" bestFit="1" customWidth="1"/>
    <col min="5901" max="5901" width="24.5703125" style="69" customWidth="1"/>
    <col min="5902" max="5902" width="13.5703125" style="69" customWidth="1"/>
    <col min="5903" max="5903" width="13.28515625" style="69" customWidth="1"/>
    <col min="5904" max="5904" width="13.5703125" style="69" customWidth="1"/>
    <col min="5905" max="5905" width="10.42578125" style="69" customWidth="1"/>
    <col min="5906" max="6144" width="11.42578125" style="69"/>
    <col min="6145" max="6146" width="5.7109375" style="69" customWidth="1"/>
    <col min="6147" max="6147" width="9.5703125" style="69" customWidth="1"/>
    <col min="6148" max="6148" width="38.140625" style="69" customWidth="1"/>
    <col min="6149" max="6149" width="12.42578125" style="69" bestFit="1" customWidth="1"/>
    <col min="6150" max="6151" width="11.42578125" style="69"/>
    <col min="6152" max="6152" width="7.85546875" style="69" bestFit="1" customWidth="1"/>
    <col min="6153" max="6153" width="11.42578125" style="69"/>
    <col min="6154" max="6154" width="13.140625" style="69" bestFit="1" customWidth="1"/>
    <col min="6155" max="6155" width="11.42578125" style="69"/>
    <col min="6156" max="6156" width="19" style="69" bestFit="1" customWidth="1"/>
    <col min="6157" max="6157" width="24.5703125" style="69" customWidth="1"/>
    <col min="6158" max="6158" width="13.5703125" style="69" customWidth="1"/>
    <col min="6159" max="6159" width="13.28515625" style="69" customWidth="1"/>
    <col min="6160" max="6160" width="13.5703125" style="69" customWidth="1"/>
    <col min="6161" max="6161" width="10.42578125" style="69" customWidth="1"/>
    <col min="6162" max="6400" width="11.42578125" style="69"/>
    <col min="6401" max="6402" width="5.7109375" style="69" customWidth="1"/>
    <col min="6403" max="6403" width="9.5703125" style="69" customWidth="1"/>
    <col min="6404" max="6404" width="38.140625" style="69" customWidth="1"/>
    <col min="6405" max="6405" width="12.42578125" style="69" bestFit="1" customWidth="1"/>
    <col min="6406" max="6407" width="11.42578125" style="69"/>
    <col min="6408" max="6408" width="7.85546875" style="69" bestFit="1" customWidth="1"/>
    <col min="6409" max="6409" width="11.42578125" style="69"/>
    <col min="6410" max="6410" width="13.140625" style="69" bestFit="1" customWidth="1"/>
    <col min="6411" max="6411" width="11.42578125" style="69"/>
    <col min="6412" max="6412" width="19" style="69" bestFit="1" customWidth="1"/>
    <col min="6413" max="6413" width="24.5703125" style="69" customWidth="1"/>
    <col min="6414" max="6414" width="13.5703125" style="69" customWidth="1"/>
    <col min="6415" max="6415" width="13.28515625" style="69" customWidth="1"/>
    <col min="6416" max="6416" width="13.5703125" style="69" customWidth="1"/>
    <col min="6417" max="6417" width="10.42578125" style="69" customWidth="1"/>
    <col min="6418" max="6656" width="11.42578125" style="69"/>
    <col min="6657" max="6658" width="5.7109375" style="69" customWidth="1"/>
    <col min="6659" max="6659" width="9.5703125" style="69" customWidth="1"/>
    <col min="6660" max="6660" width="38.140625" style="69" customWidth="1"/>
    <col min="6661" max="6661" width="12.42578125" style="69" bestFit="1" customWidth="1"/>
    <col min="6662" max="6663" width="11.42578125" style="69"/>
    <col min="6664" max="6664" width="7.85546875" style="69" bestFit="1" customWidth="1"/>
    <col min="6665" max="6665" width="11.42578125" style="69"/>
    <col min="6666" max="6666" width="13.140625" style="69" bestFit="1" customWidth="1"/>
    <col min="6667" max="6667" width="11.42578125" style="69"/>
    <col min="6668" max="6668" width="19" style="69" bestFit="1" customWidth="1"/>
    <col min="6669" max="6669" width="24.5703125" style="69" customWidth="1"/>
    <col min="6670" max="6670" width="13.5703125" style="69" customWidth="1"/>
    <col min="6671" max="6671" width="13.28515625" style="69" customWidth="1"/>
    <col min="6672" max="6672" width="13.5703125" style="69" customWidth="1"/>
    <col min="6673" max="6673" width="10.42578125" style="69" customWidth="1"/>
    <col min="6674" max="6912" width="11.42578125" style="69"/>
    <col min="6913" max="6914" width="5.7109375" style="69" customWidth="1"/>
    <col min="6915" max="6915" width="9.5703125" style="69" customWidth="1"/>
    <col min="6916" max="6916" width="38.140625" style="69" customWidth="1"/>
    <col min="6917" max="6917" width="12.42578125" style="69" bestFit="1" customWidth="1"/>
    <col min="6918" max="6919" width="11.42578125" style="69"/>
    <col min="6920" max="6920" width="7.85546875" style="69" bestFit="1" customWidth="1"/>
    <col min="6921" max="6921" width="11.42578125" style="69"/>
    <col min="6922" max="6922" width="13.140625" style="69" bestFit="1" customWidth="1"/>
    <col min="6923" max="6923" width="11.42578125" style="69"/>
    <col min="6924" max="6924" width="19" style="69" bestFit="1" customWidth="1"/>
    <col min="6925" max="6925" width="24.5703125" style="69" customWidth="1"/>
    <col min="6926" max="6926" width="13.5703125" style="69" customWidth="1"/>
    <col min="6927" max="6927" width="13.28515625" style="69" customWidth="1"/>
    <col min="6928" max="6928" width="13.5703125" style="69" customWidth="1"/>
    <col min="6929" max="6929" width="10.42578125" style="69" customWidth="1"/>
    <col min="6930" max="7168" width="11.42578125" style="69"/>
    <col min="7169" max="7170" width="5.7109375" style="69" customWidth="1"/>
    <col min="7171" max="7171" width="9.5703125" style="69" customWidth="1"/>
    <col min="7172" max="7172" width="38.140625" style="69" customWidth="1"/>
    <col min="7173" max="7173" width="12.42578125" style="69" bestFit="1" customWidth="1"/>
    <col min="7174" max="7175" width="11.42578125" style="69"/>
    <col min="7176" max="7176" width="7.85546875" style="69" bestFit="1" customWidth="1"/>
    <col min="7177" max="7177" width="11.42578125" style="69"/>
    <col min="7178" max="7178" width="13.140625" style="69" bestFit="1" customWidth="1"/>
    <col min="7179" max="7179" width="11.42578125" style="69"/>
    <col min="7180" max="7180" width="19" style="69" bestFit="1" customWidth="1"/>
    <col min="7181" max="7181" width="24.5703125" style="69" customWidth="1"/>
    <col min="7182" max="7182" width="13.5703125" style="69" customWidth="1"/>
    <col min="7183" max="7183" width="13.28515625" style="69" customWidth="1"/>
    <col min="7184" max="7184" width="13.5703125" style="69" customWidth="1"/>
    <col min="7185" max="7185" width="10.42578125" style="69" customWidth="1"/>
    <col min="7186" max="7424" width="11.42578125" style="69"/>
    <col min="7425" max="7426" width="5.7109375" style="69" customWidth="1"/>
    <col min="7427" max="7427" width="9.5703125" style="69" customWidth="1"/>
    <col min="7428" max="7428" width="38.140625" style="69" customWidth="1"/>
    <col min="7429" max="7429" width="12.42578125" style="69" bestFit="1" customWidth="1"/>
    <col min="7430" max="7431" width="11.42578125" style="69"/>
    <col min="7432" max="7432" width="7.85546875" style="69" bestFit="1" customWidth="1"/>
    <col min="7433" max="7433" width="11.42578125" style="69"/>
    <col min="7434" max="7434" width="13.140625" style="69" bestFit="1" customWidth="1"/>
    <col min="7435" max="7435" width="11.42578125" style="69"/>
    <col min="7436" max="7436" width="19" style="69" bestFit="1" customWidth="1"/>
    <col min="7437" max="7437" width="24.5703125" style="69" customWidth="1"/>
    <col min="7438" max="7438" width="13.5703125" style="69" customWidth="1"/>
    <col min="7439" max="7439" width="13.28515625" style="69" customWidth="1"/>
    <col min="7440" max="7440" width="13.5703125" style="69" customWidth="1"/>
    <col min="7441" max="7441" width="10.42578125" style="69" customWidth="1"/>
    <col min="7442" max="7680" width="11.42578125" style="69"/>
    <col min="7681" max="7682" width="5.7109375" style="69" customWidth="1"/>
    <col min="7683" max="7683" width="9.5703125" style="69" customWidth="1"/>
    <col min="7684" max="7684" width="38.140625" style="69" customWidth="1"/>
    <col min="7685" max="7685" width="12.42578125" style="69" bestFit="1" customWidth="1"/>
    <col min="7686" max="7687" width="11.42578125" style="69"/>
    <col min="7688" max="7688" width="7.85546875" style="69" bestFit="1" customWidth="1"/>
    <col min="7689" max="7689" width="11.42578125" style="69"/>
    <col min="7690" max="7690" width="13.140625" style="69" bestFit="1" customWidth="1"/>
    <col min="7691" max="7691" width="11.42578125" style="69"/>
    <col min="7692" max="7692" width="19" style="69" bestFit="1" customWidth="1"/>
    <col min="7693" max="7693" width="24.5703125" style="69" customWidth="1"/>
    <col min="7694" max="7694" width="13.5703125" style="69" customWidth="1"/>
    <col min="7695" max="7695" width="13.28515625" style="69" customWidth="1"/>
    <col min="7696" max="7696" width="13.5703125" style="69" customWidth="1"/>
    <col min="7697" max="7697" width="10.42578125" style="69" customWidth="1"/>
    <col min="7698" max="7936" width="11.42578125" style="69"/>
    <col min="7937" max="7938" width="5.7109375" style="69" customWidth="1"/>
    <col min="7939" max="7939" width="9.5703125" style="69" customWidth="1"/>
    <col min="7940" max="7940" width="38.140625" style="69" customWidth="1"/>
    <col min="7941" max="7941" width="12.42578125" style="69" bestFit="1" customWidth="1"/>
    <col min="7942" max="7943" width="11.42578125" style="69"/>
    <col min="7944" max="7944" width="7.85546875" style="69" bestFit="1" customWidth="1"/>
    <col min="7945" max="7945" width="11.42578125" style="69"/>
    <col min="7946" max="7946" width="13.140625" style="69" bestFit="1" customWidth="1"/>
    <col min="7947" max="7947" width="11.42578125" style="69"/>
    <col min="7948" max="7948" width="19" style="69" bestFit="1" customWidth="1"/>
    <col min="7949" max="7949" width="24.5703125" style="69" customWidth="1"/>
    <col min="7950" max="7950" width="13.5703125" style="69" customWidth="1"/>
    <col min="7951" max="7951" width="13.28515625" style="69" customWidth="1"/>
    <col min="7952" max="7952" width="13.5703125" style="69" customWidth="1"/>
    <col min="7953" max="7953" width="10.42578125" style="69" customWidth="1"/>
    <col min="7954" max="8192" width="11.42578125" style="69"/>
    <col min="8193" max="8194" width="5.7109375" style="69" customWidth="1"/>
    <col min="8195" max="8195" width="9.5703125" style="69" customWidth="1"/>
    <col min="8196" max="8196" width="38.140625" style="69" customWidth="1"/>
    <col min="8197" max="8197" width="12.42578125" style="69" bestFit="1" customWidth="1"/>
    <col min="8198" max="8199" width="11.42578125" style="69"/>
    <col min="8200" max="8200" width="7.85546875" style="69" bestFit="1" customWidth="1"/>
    <col min="8201" max="8201" width="11.42578125" style="69"/>
    <col min="8202" max="8202" width="13.140625" style="69" bestFit="1" customWidth="1"/>
    <col min="8203" max="8203" width="11.42578125" style="69"/>
    <col min="8204" max="8204" width="19" style="69" bestFit="1" customWidth="1"/>
    <col min="8205" max="8205" width="24.5703125" style="69" customWidth="1"/>
    <col min="8206" max="8206" width="13.5703125" style="69" customWidth="1"/>
    <col min="8207" max="8207" width="13.28515625" style="69" customWidth="1"/>
    <col min="8208" max="8208" width="13.5703125" style="69" customWidth="1"/>
    <col min="8209" max="8209" width="10.42578125" style="69" customWidth="1"/>
    <col min="8210" max="8448" width="11.42578125" style="69"/>
    <col min="8449" max="8450" width="5.7109375" style="69" customWidth="1"/>
    <col min="8451" max="8451" width="9.5703125" style="69" customWidth="1"/>
    <col min="8452" max="8452" width="38.140625" style="69" customWidth="1"/>
    <col min="8453" max="8453" width="12.42578125" style="69" bestFit="1" customWidth="1"/>
    <col min="8454" max="8455" width="11.42578125" style="69"/>
    <col min="8456" max="8456" width="7.85546875" style="69" bestFit="1" customWidth="1"/>
    <col min="8457" max="8457" width="11.42578125" style="69"/>
    <col min="8458" max="8458" width="13.140625" style="69" bestFit="1" customWidth="1"/>
    <col min="8459" max="8459" width="11.42578125" style="69"/>
    <col min="8460" max="8460" width="19" style="69" bestFit="1" customWidth="1"/>
    <col min="8461" max="8461" width="24.5703125" style="69" customWidth="1"/>
    <col min="8462" max="8462" width="13.5703125" style="69" customWidth="1"/>
    <col min="8463" max="8463" width="13.28515625" style="69" customWidth="1"/>
    <col min="8464" max="8464" width="13.5703125" style="69" customWidth="1"/>
    <col min="8465" max="8465" width="10.42578125" style="69" customWidth="1"/>
    <col min="8466" max="8704" width="11.42578125" style="69"/>
    <col min="8705" max="8706" width="5.7109375" style="69" customWidth="1"/>
    <col min="8707" max="8707" width="9.5703125" style="69" customWidth="1"/>
    <col min="8708" max="8708" width="38.140625" style="69" customWidth="1"/>
    <col min="8709" max="8709" width="12.42578125" style="69" bestFit="1" customWidth="1"/>
    <col min="8710" max="8711" width="11.42578125" style="69"/>
    <col min="8712" max="8712" width="7.85546875" style="69" bestFit="1" customWidth="1"/>
    <col min="8713" max="8713" width="11.42578125" style="69"/>
    <col min="8714" max="8714" width="13.140625" style="69" bestFit="1" customWidth="1"/>
    <col min="8715" max="8715" width="11.42578125" style="69"/>
    <col min="8716" max="8716" width="19" style="69" bestFit="1" customWidth="1"/>
    <col min="8717" max="8717" width="24.5703125" style="69" customWidth="1"/>
    <col min="8718" max="8718" width="13.5703125" style="69" customWidth="1"/>
    <col min="8719" max="8719" width="13.28515625" style="69" customWidth="1"/>
    <col min="8720" max="8720" width="13.5703125" style="69" customWidth="1"/>
    <col min="8721" max="8721" width="10.42578125" style="69" customWidth="1"/>
    <col min="8722" max="8960" width="11.42578125" style="69"/>
    <col min="8961" max="8962" width="5.7109375" style="69" customWidth="1"/>
    <col min="8963" max="8963" width="9.5703125" style="69" customWidth="1"/>
    <col min="8964" max="8964" width="38.140625" style="69" customWidth="1"/>
    <col min="8965" max="8965" width="12.42578125" style="69" bestFit="1" customWidth="1"/>
    <col min="8966" max="8967" width="11.42578125" style="69"/>
    <col min="8968" max="8968" width="7.85546875" style="69" bestFit="1" customWidth="1"/>
    <col min="8969" max="8969" width="11.42578125" style="69"/>
    <col min="8970" max="8970" width="13.140625" style="69" bestFit="1" customWidth="1"/>
    <col min="8971" max="8971" width="11.42578125" style="69"/>
    <col min="8972" max="8972" width="19" style="69" bestFit="1" customWidth="1"/>
    <col min="8973" max="8973" width="24.5703125" style="69" customWidth="1"/>
    <col min="8974" max="8974" width="13.5703125" style="69" customWidth="1"/>
    <col min="8975" max="8975" width="13.28515625" style="69" customWidth="1"/>
    <col min="8976" max="8976" width="13.5703125" style="69" customWidth="1"/>
    <col min="8977" max="8977" width="10.42578125" style="69" customWidth="1"/>
    <col min="8978" max="9216" width="11.42578125" style="69"/>
    <col min="9217" max="9218" width="5.7109375" style="69" customWidth="1"/>
    <col min="9219" max="9219" width="9.5703125" style="69" customWidth="1"/>
    <col min="9220" max="9220" width="38.140625" style="69" customWidth="1"/>
    <col min="9221" max="9221" width="12.42578125" style="69" bestFit="1" customWidth="1"/>
    <col min="9222" max="9223" width="11.42578125" style="69"/>
    <col min="9224" max="9224" width="7.85546875" style="69" bestFit="1" customWidth="1"/>
    <col min="9225" max="9225" width="11.42578125" style="69"/>
    <col min="9226" max="9226" width="13.140625" style="69" bestFit="1" customWidth="1"/>
    <col min="9227" max="9227" width="11.42578125" style="69"/>
    <col min="9228" max="9228" width="19" style="69" bestFit="1" customWidth="1"/>
    <col min="9229" max="9229" width="24.5703125" style="69" customWidth="1"/>
    <col min="9230" max="9230" width="13.5703125" style="69" customWidth="1"/>
    <col min="9231" max="9231" width="13.28515625" style="69" customWidth="1"/>
    <col min="9232" max="9232" width="13.5703125" style="69" customWidth="1"/>
    <col min="9233" max="9233" width="10.42578125" style="69" customWidth="1"/>
    <col min="9234" max="9472" width="11.42578125" style="69"/>
    <col min="9473" max="9474" width="5.7109375" style="69" customWidth="1"/>
    <col min="9475" max="9475" width="9.5703125" style="69" customWidth="1"/>
    <col min="9476" max="9476" width="38.140625" style="69" customWidth="1"/>
    <col min="9477" max="9477" width="12.42578125" style="69" bestFit="1" customWidth="1"/>
    <col min="9478" max="9479" width="11.42578125" style="69"/>
    <col min="9480" max="9480" width="7.85546875" style="69" bestFit="1" customWidth="1"/>
    <col min="9481" max="9481" width="11.42578125" style="69"/>
    <col min="9482" max="9482" width="13.140625" style="69" bestFit="1" customWidth="1"/>
    <col min="9483" max="9483" width="11.42578125" style="69"/>
    <col min="9484" max="9484" width="19" style="69" bestFit="1" customWidth="1"/>
    <col min="9485" max="9485" width="24.5703125" style="69" customWidth="1"/>
    <col min="9486" max="9486" width="13.5703125" style="69" customWidth="1"/>
    <col min="9487" max="9487" width="13.28515625" style="69" customWidth="1"/>
    <col min="9488" max="9488" width="13.5703125" style="69" customWidth="1"/>
    <col min="9489" max="9489" width="10.42578125" style="69" customWidth="1"/>
    <col min="9490" max="9728" width="11.42578125" style="69"/>
    <col min="9729" max="9730" width="5.7109375" style="69" customWidth="1"/>
    <col min="9731" max="9731" width="9.5703125" style="69" customWidth="1"/>
    <col min="9732" max="9732" width="38.140625" style="69" customWidth="1"/>
    <col min="9733" max="9733" width="12.42578125" style="69" bestFit="1" customWidth="1"/>
    <col min="9734" max="9735" width="11.42578125" style="69"/>
    <col min="9736" max="9736" width="7.85546875" style="69" bestFit="1" customWidth="1"/>
    <col min="9737" max="9737" width="11.42578125" style="69"/>
    <col min="9738" max="9738" width="13.140625" style="69" bestFit="1" customWidth="1"/>
    <col min="9739" max="9739" width="11.42578125" style="69"/>
    <col min="9740" max="9740" width="19" style="69" bestFit="1" customWidth="1"/>
    <col min="9741" max="9741" width="24.5703125" style="69" customWidth="1"/>
    <col min="9742" max="9742" width="13.5703125" style="69" customWidth="1"/>
    <col min="9743" max="9743" width="13.28515625" style="69" customWidth="1"/>
    <col min="9744" max="9744" width="13.5703125" style="69" customWidth="1"/>
    <col min="9745" max="9745" width="10.42578125" style="69" customWidth="1"/>
    <col min="9746" max="9984" width="11.42578125" style="69"/>
    <col min="9985" max="9986" width="5.7109375" style="69" customWidth="1"/>
    <col min="9987" max="9987" width="9.5703125" style="69" customWidth="1"/>
    <col min="9988" max="9988" width="38.140625" style="69" customWidth="1"/>
    <col min="9989" max="9989" width="12.42578125" style="69" bestFit="1" customWidth="1"/>
    <col min="9990" max="9991" width="11.42578125" style="69"/>
    <col min="9992" max="9992" width="7.85546875" style="69" bestFit="1" customWidth="1"/>
    <col min="9993" max="9993" width="11.42578125" style="69"/>
    <col min="9994" max="9994" width="13.140625" style="69" bestFit="1" customWidth="1"/>
    <col min="9995" max="9995" width="11.42578125" style="69"/>
    <col min="9996" max="9996" width="19" style="69" bestFit="1" customWidth="1"/>
    <col min="9997" max="9997" width="24.5703125" style="69" customWidth="1"/>
    <col min="9998" max="9998" width="13.5703125" style="69" customWidth="1"/>
    <col min="9999" max="9999" width="13.28515625" style="69" customWidth="1"/>
    <col min="10000" max="10000" width="13.5703125" style="69" customWidth="1"/>
    <col min="10001" max="10001" width="10.42578125" style="69" customWidth="1"/>
    <col min="10002" max="10240" width="11.42578125" style="69"/>
    <col min="10241" max="10242" width="5.7109375" style="69" customWidth="1"/>
    <col min="10243" max="10243" width="9.5703125" style="69" customWidth="1"/>
    <col min="10244" max="10244" width="38.140625" style="69" customWidth="1"/>
    <col min="10245" max="10245" width="12.42578125" style="69" bestFit="1" customWidth="1"/>
    <col min="10246" max="10247" width="11.42578125" style="69"/>
    <col min="10248" max="10248" width="7.85546875" style="69" bestFit="1" customWidth="1"/>
    <col min="10249" max="10249" width="11.42578125" style="69"/>
    <col min="10250" max="10250" width="13.140625" style="69" bestFit="1" customWidth="1"/>
    <col min="10251" max="10251" width="11.42578125" style="69"/>
    <col min="10252" max="10252" width="19" style="69" bestFit="1" customWidth="1"/>
    <col min="10253" max="10253" width="24.5703125" style="69" customWidth="1"/>
    <col min="10254" max="10254" width="13.5703125" style="69" customWidth="1"/>
    <col min="10255" max="10255" width="13.28515625" style="69" customWidth="1"/>
    <col min="10256" max="10256" width="13.5703125" style="69" customWidth="1"/>
    <col min="10257" max="10257" width="10.42578125" style="69" customWidth="1"/>
    <col min="10258" max="10496" width="11.42578125" style="69"/>
    <col min="10497" max="10498" width="5.7109375" style="69" customWidth="1"/>
    <col min="10499" max="10499" width="9.5703125" style="69" customWidth="1"/>
    <col min="10500" max="10500" width="38.140625" style="69" customWidth="1"/>
    <col min="10501" max="10501" width="12.42578125" style="69" bestFit="1" customWidth="1"/>
    <col min="10502" max="10503" width="11.42578125" style="69"/>
    <col min="10504" max="10504" width="7.85546875" style="69" bestFit="1" customWidth="1"/>
    <col min="10505" max="10505" width="11.42578125" style="69"/>
    <col min="10506" max="10506" width="13.140625" style="69" bestFit="1" customWidth="1"/>
    <col min="10507" max="10507" width="11.42578125" style="69"/>
    <col min="10508" max="10508" width="19" style="69" bestFit="1" customWidth="1"/>
    <col min="10509" max="10509" width="24.5703125" style="69" customWidth="1"/>
    <col min="10510" max="10510" width="13.5703125" style="69" customWidth="1"/>
    <col min="10511" max="10511" width="13.28515625" style="69" customWidth="1"/>
    <col min="10512" max="10512" width="13.5703125" style="69" customWidth="1"/>
    <col min="10513" max="10513" width="10.42578125" style="69" customWidth="1"/>
    <col min="10514" max="10752" width="11.42578125" style="69"/>
    <col min="10753" max="10754" width="5.7109375" style="69" customWidth="1"/>
    <col min="10755" max="10755" width="9.5703125" style="69" customWidth="1"/>
    <col min="10756" max="10756" width="38.140625" style="69" customWidth="1"/>
    <col min="10757" max="10757" width="12.42578125" style="69" bestFit="1" customWidth="1"/>
    <col min="10758" max="10759" width="11.42578125" style="69"/>
    <col min="10760" max="10760" width="7.85546875" style="69" bestFit="1" customWidth="1"/>
    <col min="10761" max="10761" width="11.42578125" style="69"/>
    <col min="10762" max="10762" width="13.140625" style="69" bestFit="1" customWidth="1"/>
    <col min="10763" max="10763" width="11.42578125" style="69"/>
    <col min="10764" max="10764" width="19" style="69" bestFit="1" customWidth="1"/>
    <col min="10765" max="10765" width="24.5703125" style="69" customWidth="1"/>
    <col min="10766" max="10766" width="13.5703125" style="69" customWidth="1"/>
    <col min="10767" max="10767" width="13.28515625" style="69" customWidth="1"/>
    <col min="10768" max="10768" width="13.5703125" style="69" customWidth="1"/>
    <col min="10769" max="10769" width="10.42578125" style="69" customWidth="1"/>
    <col min="10770" max="11008" width="11.42578125" style="69"/>
    <col min="11009" max="11010" width="5.7109375" style="69" customWidth="1"/>
    <col min="11011" max="11011" width="9.5703125" style="69" customWidth="1"/>
    <col min="11012" max="11012" width="38.140625" style="69" customWidth="1"/>
    <col min="11013" max="11013" width="12.42578125" style="69" bestFit="1" customWidth="1"/>
    <col min="11014" max="11015" width="11.42578125" style="69"/>
    <col min="11016" max="11016" width="7.85546875" style="69" bestFit="1" customWidth="1"/>
    <col min="11017" max="11017" width="11.42578125" style="69"/>
    <col min="11018" max="11018" width="13.140625" style="69" bestFit="1" customWidth="1"/>
    <col min="11019" max="11019" width="11.42578125" style="69"/>
    <col min="11020" max="11020" width="19" style="69" bestFit="1" customWidth="1"/>
    <col min="11021" max="11021" width="24.5703125" style="69" customWidth="1"/>
    <col min="11022" max="11022" width="13.5703125" style="69" customWidth="1"/>
    <col min="11023" max="11023" width="13.28515625" style="69" customWidth="1"/>
    <col min="11024" max="11024" width="13.5703125" style="69" customWidth="1"/>
    <col min="11025" max="11025" width="10.42578125" style="69" customWidth="1"/>
    <col min="11026" max="11264" width="11.42578125" style="69"/>
    <col min="11265" max="11266" width="5.7109375" style="69" customWidth="1"/>
    <col min="11267" max="11267" width="9.5703125" style="69" customWidth="1"/>
    <col min="11268" max="11268" width="38.140625" style="69" customWidth="1"/>
    <col min="11269" max="11269" width="12.42578125" style="69" bestFit="1" customWidth="1"/>
    <col min="11270" max="11271" width="11.42578125" style="69"/>
    <col min="11272" max="11272" width="7.85546875" style="69" bestFit="1" customWidth="1"/>
    <col min="11273" max="11273" width="11.42578125" style="69"/>
    <col min="11274" max="11274" width="13.140625" style="69" bestFit="1" customWidth="1"/>
    <col min="11275" max="11275" width="11.42578125" style="69"/>
    <col min="11276" max="11276" width="19" style="69" bestFit="1" customWidth="1"/>
    <col min="11277" max="11277" width="24.5703125" style="69" customWidth="1"/>
    <col min="11278" max="11278" width="13.5703125" style="69" customWidth="1"/>
    <col min="11279" max="11279" width="13.28515625" style="69" customWidth="1"/>
    <col min="11280" max="11280" width="13.5703125" style="69" customWidth="1"/>
    <col min="11281" max="11281" width="10.42578125" style="69" customWidth="1"/>
    <col min="11282" max="11520" width="11.42578125" style="69"/>
    <col min="11521" max="11522" width="5.7109375" style="69" customWidth="1"/>
    <col min="11523" max="11523" width="9.5703125" style="69" customWidth="1"/>
    <col min="11524" max="11524" width="38.140625" style="69" customWidth="1"/>
    <col min="11525" max="11525" width="12.42578125" style="69" bestFit="1" customWidth="1"/>
    <col min="11526" max="11527" width="11.42578125" style="69"/>
    <col min="11528" max="11528" width="7.85546875" style="69" bestFit="1" customWidth="1"/>
    <col min="11529" max="11529" width="11.42578125" style="69"/>
    <col min="11530" max="11530" width="13.140625" style="69" bestFit="1" customWidth="1"/>
    <col min="11531" max="11531" width="11.42578125" style="69"/>
    <col min="11532" max="11532" width="19" style="69" bestFit="1" customWidth="1"/>
    <col min="11533" max="11533" width="24.5703125" style="69" customWidth="1"/>
    <col min="11534" max="11534" width="13.5703125" style="69" customWidth="1"/>
    <col min="11535" max="11535" width="13.28515625" style="69" customWidth="1"/>
    <col min="11536" max="11536" width="13.5703125" style="69" customWidth="1"/>
    <col min="11537" max="11537" width="10.42578125" style="69" customWidth="1"/>
    <col min="11538" max="11776" width="11.42578125" style="69"/>
    <col min="11777" max="11778" width="5.7109375" style="69" customWidth="1"/>
    <col min="11779" max="11779" width="9.5703125" style="69" customWidth="1"/>
    <col min="11780" max="11780" width="38.140625" style="69" customWidth="1"/>
    <col min="11781" max="11781" width="12.42578125" style="69" bestFit="1" customWidth="1"/>
    <col min="11782" max="11783" width="11.42578125" style="69"/>
    <col min="11784" max="11784" width="7.85546875" style="69" bestFit="1" customWidth="1"/>
    <col min="11785" max="11785" width="11.42578125" style="69"/>
    <col min="11786" max="11786" width="13.140625" style="69" bestFit="1" customWidth="1"/>
    <col min="11787" max="11787" width="11.42578125" style="69"/>
    <col min="11788" max="11788" width="19" style="69" bestFit="1" customWidth="1"/>
    <col min="11789" max="11789" width="24.5703125" style="69" customWidth="1"/>
    <col min="11790" max="11790" width="13.5703125" style="69" customWidth="1"/>
    <col min="11791" max="11791" width="13.28515625" style="69" customWidth="1"/>
    <col min="11792" max="11792" width="13.5703125" style="69" customWidth="1"/>
    <col min="11793" max="11793" width="10.42578125" style="69" customWidth="1"/>
    <col min="11794" max="12032" width="11.42578125" style="69"/>
    <col min="12033" max="12034" width="5.7109375" style="69" customWidth="1"/>
    <col min="12035" max="12035" width="9.5703125" style="69" customWidth="1"/>
    <col min="12036" max="12036" width="38.140625" style="69" customWidth="1"/>
    <col min="12037" max="12037" width="12.42578125" style="69" bestFit="1" customWidth="1"/>
    <col min="12038" max="12039" width="11.42578125" style="69"/>
    <col min="12040" max="12040" width="7.85546875" style="69" bestFit="1" customWidth="1"/>
    <col min="12041" max="12041" width="11.42578125" style="69"/>
    <col min="12042" max="12042" width="13.140625" style="69" bestFit="1" customWidth="1"/>
    <col min="12043" max="12043" width="11.42578125" style="69"/>
    <col min="12044" max="12044" width="19" style="69" bestFit="1" customWidth="1"/>
    <col min="12045" max="12045" width="24.5703125" style="69" customWidth="1"/>
    <col min="12046" max="12046" width="13.5703125" style="69" customWidth="1"/>
    <col min="12047" max="12047" width="13.28515625" style="69" customWidth="1"/>
    <col min="12048" max="12048" width="13.5703125" style="69" customWidth="1"/>
    <col min="12049" max="12049" width="10.42578125" style="69" customWidth="1"/>
    <col min="12050" max="12288" width="11.42578125" style="69"/>
    <col min="12289" max="12290" width="5.7109375" style="69" customWidth="1"/>
    <col min="12291" max="12291" width="9.5703125" style="69" customWidth="1"/>
    <col min="12292" max="12292" width="38.140625" style="69" customWidth="1"/>
    <col min="12293" max="12293" width="12.42578125" style="69" bestFit="1" customWidth="1"/>
    <col min="12294" max="12295" width="11.42578125" style="69"/>
    <col min="12296" max="12296" width="7.85546875" style="69" bestFit="1" customWidth="1"/>
    <col min="12297" max="12297" width="11.42578125" style="69"/>
    <col min="12298" max="12298" width="13.140625" style="69" bestFit="1" customWidth="1"/>
    <col min="12299" max="12299" width="11.42578125" style="69"/>
    <col min="12300" max="12300" width="19" style="69" bestFit="1" customWidth="1"/>
    <col min="12301" max="12301" width="24.5703125" style="69" customWidth="1"/>
    <col min="12302" max="12302" width="13.5703125" style="69" customWidth="1"/>
    <col min="12303" max="12303" width="13.28515625" style="69" customWidth="1"/>
    <col min="12304" max="12304" width="13.5703125" style="69" customWidth="1"/>
    <col min="12305" max="12305" width="10.42578125" style="69" customWidth="1"/>
    <col min="12306" max="12544" width="11.42578125" style="69"/>
    <col min="12545" max="12546" width="5.7109375" style="69" customWidth="1"/>
    <col min="12547" max="12547" width="9.5703125" style="69" customWidth="1"/>
    <col min="12548" max="12548" width="38.140625" style="69" customWidth="1"/>
    <col min="12549" max="12549" width="12.42578125" style="69" bestFit="1" customWidth="1"/>
    <col min="12550" max="12551" width="11.42578125" style="69"/>
    <col min="12552" max="12552" width="7.85546875" style="69" bestFit="1" customWidth="1"/>
    <col min="12553" max="12553" width="11.42578125" style="69"/>
    <col min="12554" max="12554" width="13.140625" style="69" bestFit="1" customWidth="1"/>
    <col min="12555" max="12555" width="11.42578125" style="69"/>
    <col min="12556" max="12556" width="19" style="69" bestFit="1" customWidth="1"/>
    <col min="12557" max="12557" width="24.5703125" style="69" customWidth="1"/>
    <col min="12558" max="12558" width="13.5703125" style="69" customWidth="1"/>
    <col min="12559" max="12559" width="13.28515625" style="69" customWidth="1"/>
    <col min="12560" max="12560" width="13.5703125" style="69" customWidth="1"/>
    <col min="12561" max="12561" width="10.42578125" style="69" customWidth="1"/>
    <col min="12562" max="12800" width="11.42578125" style="69"/>
    <col min="12801" max="12802" width="5.7109375" style="69" customWidth="1"/>
    <col min="12803" max="12803" width="9.5703125" style="69" customWidth="1"/>
    <col min="12804" max="12804" width="38.140625" style="69" customWidth="1"/>
    <col min="12805" max="12805" width="12.42578125" style="69" bestFit="1" customWidth="1"/>
    <col min="12806" max="12807" width="11.42578125" style="69"/>
    <col min="12808" max="12808" width="7.85546875" style="69" bestFit="1" customWidth="1"/>
    <col min="12809" max="12809" width="11.42578125" style="69"/>
    <col min="12810" max="12810" width="13.140625" style="69" bestFit="1" customWidth="1"/>
    <col min="12811" max="12811" width="11.42578125" style="69"/>
    <col min="12812" max="12812" width="19" style="69" bestFit="1" customWidth="1"/>
    <col min="12813" max="12813" width="24.5703125" style="69" customWidth="1"/>
    <col min="12814" max="12814" width="13.5703125" style="69" customWidth="1"/>
    <col min="12815" max="12815" width="13.28515625" style="69" customWidth="1"/>
    <col min="12816" max="12816" width="13.5703125" style="69" customWidth="1"/>
    <col min="12817" max="12817" width="10.42578125" style="69" customWidth="1"/>
    <col min="12818" max="13056" width="11.42578125" style="69"/>
    <col min="13057" max="13058" width="5.7109375" style="69" customWidth="1"/>
    <col min="13059" max="13059" width="9.5703125" style="69" customWidth="1"/>
    <col min="13060" max="13060" width="38.140625" style="69" customWidth="1"/>
    <col min="13061" max="13061" width="12.42578125" style="69" bestFit="1" customWidth="1"/>
    <col min="13062" max="13063" width="11.42578125" style="69"/>
    <col min="13064" max="13064" width="7.85546875" style="69" bestFit="1" customWidth="1"/>
    <col min="13065" max="13065" width="11.42578125" style="69"/>
    <col min="13066" max="13066" width="13.140625" style="69" bestFit="1" customWidth="1"/>
    <col min="13067" max="13067" width="11.42578125" style="69"/>
    <col min="13068" max="13068" width="19" style="69" bestFit="1" customWidth="1"/>
    <col min="13069" max="13069" width="24.5703125" style="69" customWidth="1"/>
    <col min="13070" max="13070" width="13.5703125" style="69" customWidth="1"/>
    <col min="13071" max="13071" width="13.28515625" style="69" customWidth="1"/>
    <col min="13072" max="13072" width="13.5703125" style="69" customWidth="1"/>
    <col min="13073" max="13073" width="10.42578125" style="69" customWidth="1"/>
    <col min="13074" max="13312" width="11.42578125" style="69"/>
    <col min="13313" max="13314" width="5.7109375" style="69" customWidth="1"/>
    <col min="13315" max="13315" width="9.5703125" style="69" customWidth="1"/>
    <col min="13316" max="13316" width="38.140625" style="69" customWidth="1"/>
    <col min="13317" max="13317" width="12.42578125" style="69" bestFit="1" customWidth="1"/>
    <col min="13318" max="13319" width="11.42578125" style="69"/>
    <col min="13320" max="13320" width="7.85546875" style="69" bestFit="1" customWidth="1"/>
    <col min="13321" max="13321" width="11.42578125" style="69"/>
    <col min="13322" max="13322" width="13.140625" style="69" bestFit="1" customWidth="1"/>
    <col min="13323" max="13323" width="11.42578125" style="69"/>
    <col min="13324" max="13324" width="19" style="69" bestFit="1" customWidth="1"/>
    <col min="13325" max="13325" width="24.5703125" style="69" customWidth="1"/>
    <col min="13326" max="13326" width="13.5703125" style="69" customWidth="1"/>
    <col min="13327" max="13327" width="13.28515625" style="69" customWidth="1"/>
    <col min="13328" max="13328" width="13.5703125" style="69" customWidth="1"/>
    <col min="13329" max="13329" width="10.42578125" style="69" customWidth="1"/>
    <col min="13330" max="13568" width="11.42578125" style="69"/>
    <col min="13569" max="13570" width="5.7109375" style="69" customWidth="1"/>
    <col min="13571" max="13571" width="9.5703125" style="69" customWidth="1"/>
    <col min="13572" max="13572" width="38.140625" style="69" customWidth="1"/>
    <col min="13573" max="13573" width="12.42578125" style="69" bestFit="1" customWidth="1"/>
    <col min="13574" max="13575" width="11.42578125" style="69"/>
    <col min="13576" max="13576" width="7.85546875" style="69" bestFit="1" customWidth="1"/>
    <col min="13577" max="13577" width="11.42578125" style="69"/>
    <col min="13578" max="13578" width="13.140625" style="69" bestFit="1" customWidth="1"/>
    <col min="13579" max="13579" width="11.42578125" style="69"/>
    <col min="13580" max="13580" width="19" style="69" bestFit="1" customWidth="1"/>
    <col min="13581" max="13581" width="24.5703125" style="69" customWidth="1"/>
    <col min="13582" max="13582" width="13.5703125" style="69" customWidth="1"/>
    <col min="13583" max="13583" width="13.28515625" style="69" customWidth="1"/>
    <col min="13584" max="13584" width="13.5703125" style="69" customWidth="1"/>
    <col min="13585" max="13585" width="10.42578125" style="69" customWidth="1"/>
    <col min="13586" max="13824" width="11.42578125" style="69"/>
    <col min="13825" max="13826" width="5.7109375" style="69" customWidth="1"/>
    <col min="13827" max="13827" width="9.5703125" style="69" customWidth="1"/>
    <col min="13828" max="13828" width="38.140625" style="69" customWidth="1"/>
    <col min="13829" max="13829" width="12.42578125" style="69" bestFit="1" customWidth="1"/>
    <col min="13830" max="13831" width="11.42578125" style="69"/>
    <col min="13832" max="13832" width="7.85546875" style="69" bestFit="1" customWidth="1"/>
    <col min="13833" max="13833" width="11.42578125" style="69"/>
    <col min="13834" max="13834" width="13.140625" style="69" bestFit="1" customWidth="1"/>
    <col min="13835" max="13835" width="11.42578125" style="69"/>
    <col min="13836" max="13836" width="19" style="69" bestFit="1" customWidth="1"/>
    <col min="13837" max="13837" width="24.5703125" style="69" customWidth="1"/>
    <col min="13838" max="13838" width="13.5703125" style="69" customWidth="1"/>
    <col min="13839" max="13839" width="13.28515625" style="69" customWidth="1"/>
    <col min="13840" max="13840" width="13.5703125" style="69" customWidth="1"/>
    <col min="13841" max="13841" width="10.42578125" style="69" customWidth="1"/>
    <col min="13842" max="14080" width="11.42578125" style="69"/>
    <col min="14081" max="14082" width="5.7109375" style="69" customWidth="1"/>
    <col min="14083" max="14083" width="9.5703125" style="69" customWidth="1"/>
    <col min="14084" max="14084" width="38.140625" style="69" customWidth="1"/>
    <col min="14085" max="14085" width="12.42578125" style="69" bestFit="1" customWidth="1"/>
    <col min="14086" max="14087" width="11.42578125" style="69"/>
    <col min="14088" max="14088" width="7.85546875" style="69" bestFit="1" customWidth="1"/>
    <col min="14089" max="14089" width="11.42578125" style="69"/>
    <col min="14090" max="14090" width="13.140625" style="69" bestFit="1" customWidth="1"/>
    <col min="14091" max="14091" width="11.42578125" style="69"/>
    <col min="14092" max="14092" width="19" style="69" bestFit="1" customWidth="1"/>
    <col min="14093" max="14093" width="24.5703125" style="69" customWidth="1"/>
    <col min="14094" max="14094" width="13.5703125" style="69" customWidth="1"/>
    <col min="14095" max="14095" width="13.28515625" style="69" customWidth="1"/>
    <col min="14096" max="14096" width="13.5703125" style="69" customWidth="1"/>
    <col min="14097" max="14097" width="10.42578125" style="69" customWidth="1"/>
    <col min="14098" max="14336" width="11.42578125" style="69"/>
    <col min="14337" max="14338" width="5.7109375" style="69" customWidth="1"/>
    <col min="14339" max="14339" width="9.5703125" style="69" customWidth="1"/>
    <col min="14340" max="14340" width="38.140625" style="69" customWidth="1"/>
    <col min="14341" max="14341" width="12.42578125" style="69" bestFit="1" customWidth="1"/>
    <col min="14342" max="14343" width="11.42578125" style="69"/>
    <col min="14344" max="14344" width="7.85546875" style="69" bestFit="1" customWidth="1"/>
    <col min="14345" max="14345" width="11.42578125" style="69"/>
    <col min="14346" max="14346" width="13.140625" style="69" bestFit="1" customWidth="1"/>
    <col min="14347" max="14347" width="11.42578125" style="69"/>
    <col min="14348" max="14348" width="19" style="69" bestFit="1" customWidth="1"/>
    <col min="14349" max="14349" width="24.5703125" style="69" customWidth="1"/>
    <col min="14350" max="14350" width="13.5703125" style="69" customWidth="1"/>
    <col min="14351" max="14351" width="13.28515625" style="69" customWidth="1"/>
    <col min="14352" max="14352" width="13.5703125" style="69" customWidth="1"/>
    <col min="14353" max="14353" width="10.42578125" style="69" customWidth="1"/>
    <col min="14354" max="14592" width="11.42578125" style="69"/>
    <col min="14593" max="14594" width="5.7109375" style="69" customWidth="1"/>
    <col min="14595" max="14595" width="9.5703125" style="69" customWidth="1"/>
    <col min="14596" max="14596" width="38.140625" style="69" customWidth="1"/>
    <col min="14597" max="14597" width="12.42578125" style="69" bestFit="1" customWidth="1"/>
    <col min="14598" max="14599" width="11.42578125" style="69"/>
    <col min="14600" max="14600" width="7.85546875" style="69" bestFit="1" customWidth="1"/>
    <col min="14601" max="14601" width="11.42578125" style="69"/>
    <col min="14602" max="14602" width="13.140625" style="69" bestFit="1" customWidth="1"/>
    <col min="14603" max="14603" width="11.42578125" style="69"/>
    <col min="14604" max="14604" width="19" style="69" bestFit="1" customWidth="1"/>
    <col min="14605" max="14605" width="24.5703125" style="69" customWidth="1"/>
    <col min="14606" max="14606" width="13.5703125" style="69" customWidth="1"/>
    <col min="14607" max="14607" width="13.28515625" style="69" customWidth="1"/>
    <col min="14608" max="14608" width="13.5703125" style="69" customWidth="1"/>
    <col min="14609" max="14609" width="10.42578125" style="69" customWidth="1"/>
    <col min="14610" max="14848" width="11.42578125" style="69"/>
    <col min="14849" max="14850" width="5.7109375" style="69" customWidth="1"/>
    <col min="14851" max="14851" width="9.5703125" style="69" customWidth="1"/>
    <col min="14852" max="14852" width="38.140625" style="69" customWidth="1"/>
    <col min="14853" max="14853" width="12.42578125" style="69" bestFit="1" customWidth="1"/>
    <col min="14854" max="14855" width="11.42578125" style="69"/>
    <col min="14856" max="14856" width="7.85546875" style="69" bestFit="1" customWidth="1"/>
    <col min="14857" max="14857" width="11.42578125" style="69"/>
    <col min="14858" max="14858" width="13.140625" style="69" bestFit="1" customWidth="1"/>
    <col min="14859" max="14859" width="11.42578125" style="69"/>
    <col min="14860" max="14860" width="19" style="69" bestFit="1" customWidth="1"/>
    <col min="14861" max="14861" width="24.5703125" style="69" customWidth="1"/>
    <col min="14862" max="14862" width="13.5703125" style="69" customWidth="1"/>
    <col min="14863" max="14863" width="13.28515625" style="69" customWidth="1"/>
    <col min="14864" max="14864" width="13.5703125" style="69" customWidth="1"/>
    <col min="14865" max="14865" width="10.42578125" style="69" customWidth="1"/>
    <col min="14866" max="15104" width="11.42578125" style="69"/>
    <col min="15105" max="15106" width="5.7109375" style="69" customWidth="1"/>
    <col min="15107" max="15107" width="9.5703125" style="69" customWidth="1"/>
    <col min="15108" max="15108" width="38.140625" style="69" customWidth="1"/>
    <col min="15109" max="15109" width="12.42578125" style="69" bestFit="1" customWidth="1"/>
    <col min="15110" max="15111" width="11.42578125" style="69"/>
    <col min="15112" max="15112" width="7.85546875" style="69" bestFit="1" customWidth="1"/>
    <col min="15113" max="15113" width="11.42578125" style="69"/>
    <col min="15114" max="15114" width="13.140625" style="69" bestFit="1" customWidth="1"/>
    <col min="15115" max="15115" width="11.42578125" style="69"/>
    <col min="15116" max="15116" width="19" style="69" bestFit="1" customWidth="1"/>
    <col min="15117" max="15117" width="24.5703125" style="69" customWidth="1"/>
    <col min="15118" max="15118" width="13.5703125" style="69" customWidth="1"/>
    <col min="15119" max="15119" width="13.28515625" style="69" customWidth="1"/>
    <col min="15120" max="15120" width="13.5703125" style="69" customWidth="1"/>
    <col min="15121" max="15121" width="10.42578125" style="69" customWidth="1"/>
    <col min="15122" max="15360" width="11.42578125" style="69"/>
    <col min="15361" max="15362" width="5.7109375" style="69" customWidth="1"/>
    <col min="15363" max="15363" width="9.5703125" style="69" customWidth="1"/>
    <col min="15364" max="15364" width="38.140625" style="69" customWidth="1"/>
    <col min="15365" max="15365" width="12.42578125" style="69" bestFit="1" customWidth="1"/>
    <col min="15366" max="15367" width="11.42578125" style="69"/>
    <col min="15368" max="15368" width="7.85546875" style="69" bestFit="1" customWidth="1"/>
    <col min="15369" max="15369" width="11.42578125" style="69"/>
    <col min="15370" max="15370" width="13.140625" style="69" bestFit="1" customWidth="1"/>
    <col min="15371" max="15371" width="11.42578125" style="69"/>
    <col min="15372" max="15372" width="19" style="69" bestFit="1" customWidth="1"/>
    <col min="15373" max="15373" width="24.5703125" style="69" customWidth="1"/>
    <col min="15374" max="15374" width="13.5703125" style="69" customWidth="1"/>
    <col min="15375" max="15375" width="13.28515625" style="69" customWidth="1"/>
    <col min="15376" max="15376" width="13.5703125" style="69" customWidth="1"/>
    <col min="15377" max="15377" width="10.42578125" style="69" customWidth="1"/>
    <col min="15378" max="15616" width="11.42578125" style="69"/>
    <col min="15617" max="15618" width="5.7109375" style="69" customWidth="1"/>
    <col min="15619" max="15619" width="9.5703125" style="69" customWidth="1"/>
    <col min="15620" max="15620" width="38.140625" style="69" customWidth="1"/>
    <col min="15621" max="15621" width="12.42578125" style="69" bestFit="1" customWidth="1"/>
    <col min="15622" max="15623" width="11.42578125" style="69"/>
    <col min="15624" max="15624" width="7.85546875" style="69" bestFit="1" customWidth="1"/>
    <col min="15625" max="15625" width="11.42578125" style="69"/>
    <col min="15626" max="15626" width="13.140625" style="69" bestFit="1" customWidth="1"/>
    <col min="15627" max="15627" width="11.42578125" style="69"/>
    <col min="15628" max="15628" width="19" style="69" bestFit="1" customWidth="1"/>
    <col min="15629" max="15629" width="24.5703125" style="69" customWidth="1"/>
    <col min="15630" max="15630" width="13.5703125" style="69" customWidth="1"/>
    <col min="15631" max="15631" width="13.28515625" style="69" customWidth="1"/>
    <col min="15632" max="15632" width="13.5703125" style="69" customWidth="1"/>
    <col min="15633" max="15633" width="10.42578125" style="69" customWidth="1"/>
    <col min="15634" max="15872" width="11.42578125" style="69"/>
    <col min="15873" max="15874" width="5.7109375" style="69" customWidth="1"/>
    <col min="15875" max="15875" width="9.5703125" style="69" customWidth="1"/>
    <col min="15876" max="15876" width="38.140625" style="69" customWidth="1"/>
    <col min="15877" max="15877" width="12.42578125" style="69" bestFit="1" customWidth="1"/>
    <col min="15878" max="15879" width="11.42578125" style="69"/>
    <col min="15880" max="15880" width="7.85546875" style="69" bestFit="1" customWidth="1"/>
    <col min="15881" max="15881" width="11.42578125" style="69"/>
    <col min="15882" max="15882" width="13.140625" style="69" bestFit="1" customWidth="1"/>
    <col min="15883" max="15883" width="11.42578125" style="69"/>
    <col min="15884" max="15884" width="19" style="69" bestFit="1" customWidth="1"/>
    <col min="15885" max="15885" width="24.5703125" style="69" customWidth="1"/>
    <col min="15886" max="15886" width="13.5703125" style="69" customWidth="1"/>
    <col min="15887" max="15887" width="13.28515625" style="69" customWidth="1"/>
    <col min="15888" max="15888" width="13.5703125" style="69" customWidth="1"/>
    <col min="15889" max="15889" width="10.42578125" style="69" customWidth="1"/>
    <col min="15890" max="16128" width="11.42578125" style="69"/>
    <col min="16129" max="16130" width="5.7109375" style="69" customWidth="1"/>
    <col min="16131" max="16131" width="9.5703125" style="69" customWidth="1"/>
    <col min="16132" max="16132" width="38.140625" style="69" customWidth="1"/>
    <col min="16133" max="16133" width="12.42578125" style="69" bestFit="1" customWidth="1"/>
    <col min="16134" max="16135" width="11.42578125" style="69"/>
    <col min="16136" max="16136" width="7.85546875" style="69" bestFit="1" customWidth="1"/>
    <col min="16137" max="16137" width="11.42578125" style="69"/>
    <col min="16138" max="16138" width="13.140625" style="69" bestFit="1" customWidth="1"/>
    <col min="16139" max="16139" width="11.42578125" style="69"/>
    <col min="16140" max="16140" width="19" style="69" bestFit="1" customWidth="1"/>
    <col min="16141" max="16141" width="24.5703125" style="69" customWidth="1"/>
    <col min="16142" max="16142" width="13.5703125" style="69" customWidth="1"/>
    <col min="16143" max="16143" width="13.28515625" style="69" customWidth="1"/>
    <col min="16144" max="16144" width="13.5703125" style="69" customWidth="1"/>
    <col min="16145" max="16145" width="10.42578125" style="69" customWidth="1"/>
    <col min="16146" max="16384" width="11.42578125" style="69"/>
  </cols>
  <sheetData>
    <row r="1" spans="1:17" ht="15" customHeight="1">
      <c r="C1" s="300" t="s">
        <v>41</v>
      </c>
      <c r="D1" s="70" t="s">
        <v>42</v>
      </c>
      <c r="E1" s="70" t="s">
        <v>989</v>
      </c>
      <c r="H1" s="69" t="s">
        <v>41</v>
      </c>
      <c r="I1" s="69" t="s">
        <v>808</v>
      </c>
      <c r="J1" s="78" t="s">
        <v>809</v>
      </c>
    </row>
    <row r="2" spans="1:17" ht="15" customHeight="1">
      <c r="C2" s="300" t="s">
        <v>41</v>
      </c>
      <c r="D2" s="70" t="s">
        <v>42</v>
      </c>
      <c r="E2" s="70" t="s">
        <v>45</v>
      </c>
      <c r="H2" s="69" t="s">
        <v>41</v>
      </c>
      <c r="I2" s="69" t="s">
        <v>808</v>
      </c>
      <c r="J2" s="363" t="str">
        <f>E1</f>
        <v xml:space="preserve">    Jul-21 </v>
      </c>
      <c r="M2" s="73" t="s">
        <v>72</v>
      </c>
      <c r="N2" s="74" t="s">
        <v>47</v>
      </c>
      <c r="O2" s="74" t="s">
        <v>48</v>
      </c>
      <c r="P2" s="74" t="s">
        <v>49</v>
      </c>
      <c r="Q2" s="74" t="s">
        <v>50</v>
      </c>
    </row>
    <row r="3" spans="1:17" ht="15" customHeight="1">
      <c r="C3" s="300" t="s">
        <v>51</v>
      </c>
      <c r="D3" s="70" t="s">
        <v>52</v>
      </c>
      <c r="E3" s="70"/>
      <c r="H3" s="69" t="s">
        <v>41</v>
      </c>
      <c r="I3" s="69" t="s">
        <v>808</v>
      </c>
      <c r="J3" s="78" t="s">
        <v>810</v>
      </c>
      <c r="L3" s="69" t="str">
        <f>VLOOKUP(M3,[4]Mapping!A$1:B$65536,2,0)</f>
        <v>Private Patient Days</v>
      </c>
      <c r="M3" s="69" t="s">
        <v>414</v>
      </c>
      <c r="N3" s="72">
        <v>1</v>
      </c>
      <c r="Q3" s="72">
        <f>SUM(N3:P3)</f>
        <v>1</v>
      </c>
    </row>
    <row r="4" spans="1:17" ht="15" customHeight="1">
      <c r="A4" s="69" t="str">
        <f>VLOOKUP(D4,[4]Mapping!A$1:B$65536,2,0)</f>
        <v>Private Revenue</v>
      </c>
      <c r="B4" s="69" t="str">
        <f>VLOOKUP($D4,[4]Mapping!$A$1:$C$65536,3,0)</f>
        <v/>
      </c>
      <c r="C4" s="300" t="s">
        <v>597</v>
      </c>
      <c r="D4" s="70" t="s">
        <v>428</v>
      </c>
      <c r="E4" s="305">
        <v>5600</v>
      </c>
      <c r="H4" s="69" t="s">
        <v>51</v>
      </c>
      <c r="I4" s="69" t="s">
        <v>53</v>
      </c>
      <c r="J4" s="78" t="s">
        <v>28</v>
      </c>
      <c r="L4" s="69" t="str">
        <f>VLOOKUP(M4,[4]Mapping!A$1:B$65536,2,0)</f>
        <v>Medicaid Patient Days</v>
      </c>
      <c r="M4" s="69" t="s">
        <v>70</v>
      </c>
      <c r="N4" s="72">
        <v>356</v>
      </c>
      <c r="Q4" s="72">
        <f>SUM(N4:P4)</f>
        <v>356</v>
      </c>
    </row>
    <row r="5" spans="1:17" ht="15" customHeight="1">
      <c r="A5" s="69" t="str">
        <f>VLOOKUP(D5,[4]Mapping!A$1:B$65536,2,0)</f>
        <v>Commercial Insurance Revenue</v>
      </c>
      <c r="B5" s="69" t="str">
        <f>VLOOKUP($D5,[4]Mapping!$A$1:$C$65536,3,0)</f>
        <v/>
      </c>
      <c r="C5" s="300" t="s">
        <v>599</v>
      </c>
      <c r="D5" s="70" t="s">
        <v>430</v>
      </c>
      <c r="E5" s="305">
        <v>0</v>
      </c>
      <c r="G5" s="69" t="str">
        <f>VLOOKUP($I5,[4]Mapping!$A$1:$B$65536,2,0)</f>
        <v>Cash and cash equivalents</v>
      </c>
      <c r="H5" s="69" t="s">
        <v>815</v>
      </c>
      <c r="I5" s="69" t="s">
        <v>816</v>
      </c>
      <c r="J5" s="78">
        <v>-50614.91</v>
      </c>
      <c r="L5" s="69" t="str">
        <f>VLOOKUP(M5,[4]Mapping!A$1:B$65536,2,0)</f>
        <v>Medicaid Patient Days</v>
      </c>
      <c r="M5" s="69" t="s">
        <v>420</v>
      </c>
      <c r="Q5" s="72">
        <f t="shared" ref="Q5:Q10" si="0">SUM(N5:P5)</f>
        <v>0</v>
      </c>
    </row>
    <row r="6" spans="1:17" ht="15" customHeight="1">
      <c r="A6" s="69" t="str">
        <f>VLOOKUP(D6,[4]Mapping!A$1:B$65536,2,0)</f>
        <v>Medicare Revenue</v>
      </c>
      <c r="B6" s="69" t="str">
        <f>VLOOKUP($D6,[4]Mapping!$A$1:$C$65536,3,0)</f>
        <v/>
      </c>
      <c r="C6" s="300" t="s">
        <v>601</v>
      </c>
      <c r="D6" s="70" t="s">
        <v>431</v>
      </c>
      <c r="E6" s="305">
        <v>1318089.6100000001</v>
      </c>
      <c r="G6" s="69" t="str">
        <f>VLOOKUP($I6,[4]Mapping!$A$1:$B$65536,2,0)</f>
        <v>Cash and cash equivalents</v>
      </c>
      <c r="H6" s="69" t="s">
        <v>817</v>
      </c>
      <c r="I6" s="69" t="s">
        <v>435</v>
      </c>
      <c r="J6" s="78">
        <v>856.49</v>
      </c>
      <c r="L6" s="69" t="str">
        <f>VLOOKUP(M6,[4]Mapping!A$1:B$65536,2,0)</f>
        <v>Medicaid Patient Days</v>
      </c>
      <c r="M6" s="69" t="s">
        <v>29</v>
      </c>
      <c r="N6" s="72">
        <v>7</v>
      </c>
      <c r="Q6" s="72">
        <f t="shared" si="0"/>
        <v>7</v>
      </c>
    </row>
    <row r="7" spans="1:17" ht="15" customHeight="1">
      <c r="A7" s="69" t="str">
        <f>VLOOKUP(D7,[4]Mapping!A$1:B$65536,2,0)</f>
        <v>Medicaid Revenue</v>
      </c>
      <c r="B7" s="69" t="str">
        <f>VLOOKUP($D7,[4]Mapping!$A$1:$C$65536,3,0)</f>
        <v/>
      </c>
      <c r="C7" s="300" t="s">
        <v>602</v>
      </c>
      <c r="D7" s="70" t="s">
        <v>432</v>
      </c>
      <c r="E7" s="305">
        <v>262500</v>
      </c>
      <c r="G7" s="69" t="str">
        <f>VLOOKUP($I7,[4]Mapping!$A$1:$B$65536,2,0)</f>
        <v>Cash and cash equivalents</v>
      </c>
      <c r="H7" s="69" t="s">
        <v>819</v>
      </c>
      <c r="I7" s="69" t="s">
        <v>820</v>
      </c>
      <c r="J7" s="78">
        <v>6750</v>
      </c>
      <c r="L7" s="69" t="str">
        <f>VLOOKUP(M7,[4]Mapping!A$1:B$65536,2,0)</f>
        <v>Medicare Patient Days</v>
      </c>
      <c r="M7" s="69" t="s">
        <v>71</v>
      </c>
      <c r="N7" s="72">
        <v>1979</v>
      </c>
      <c r="Q7" s="72">
        <f t="shared" si="0"/>
        <v>1979</v>
      </c>
    </row>
    <row r="8" spans="1:17" ht="15" customHeight="1">
      <c r="A8" s="69" t="str">
        <f>VLOOKUP(D8,[4]Mapping!A$1:B$65536,2,0)</f>
        <v>Other Revenue</v>
      </c>
      <c r="B8" s="69" t="str">
        <f>VLOOKUP($D8,[4]Mapping!$A$1:$C$65536,3,0)</f>
        <v/>
      </c>
      <c r="C8" s="300" t="s">
        <v>603</v>
      </c>
      <c r="D8" s="70" t="s">
        <v>433</v>
      </c>
      <c r="E8" s="305">
        <v>0</v>
      </c>
      <c r="G8" s="69" t="str">
        <f>VLOOKUP($I8,[4]Mapping!$A$1:$B$65536,2,0)</f>
        <v>Accounts Receivable, Gross</v>
      </c>
      <c r="H8" s="69" t="s">
        <v>821</v>
      </c>
      <c r="I8" s="69" t="s">
        <v>822</v>
      </c>
      <c r="J8" s="78">
        <v>2099003.12</v>
      </c>
      <c r="L8" s="69" t="e">
        <f>VLOOKUP(M8,[4]Mapping!A$1:B$65536,2,0)</f>
        <v>#N/A</v>
      </c>
      <c r="Q8" s="72">
        <f t="shared" si="0"/>
        <v>0</v>
      </c>
    </row>
    <row r="9" spans="1:17" ht="15" customHeight="1">
      <c r="A9" s="69" t="str">
        <f>VLOOKUP(D9,[4]Mapping!A$1:B$65536,2,0)</f>
        <v>Medicare Revenue</v>
      </c>
      <c r="B9" s="69" t="str">
        <f>VLOOKUP($D9,[4]Mapping!$A$1:$C$65536,3,0)</f>
        <v>Ancillary Revenue</v>
      </c>
      <c r="C9" s="300" t="s">
        <v>804</v>
      </c>
      <c r="D9" s="70" t="s">
        <v>587</v>
      </c>
      <c r="E9" s="305">
        <v>0</v>
      </c>
      <c r="G9" s="69" t="str">
        <f>VLOOKUP($I9,[4]Mapping!$A$1:$B$65536,2,0)</f>
        <v>Accounts Receivable, Gross</v>
      </c>
      <c r="H9" s="69" t="s">
        <v>823</v>
      </c>
      <c r="I9" s="69" t="s">
        <v>824</v>
      </c>
      <c r="J9" s="78">
        <v>1246233.17</v>
      </c>
      <c r="L9" s="69" t="e">
        <f>VLOOKUP(M9,[4]Mapping!A$1:B$65536,2,0)</f>
        <v>#N/A</v>
      </c>
      <c r="Q9" s="72">
        <f t="shared" si="0"/>
        <v>0</v>
      </c>
    </row>
    <row r="10" spans="1:17" ht="15" customHeight="1">
      <c r="A10" s="69" t="str">
        <f>VLOOKUP(D10,[4]Mapping!A$1:B$65536,2,0)</f>
        <v>Medicaid Revenue</v>
      </c>
      <c r="B10" s="69" t="str">
        <f>VLOOKUP($D10,[4]Mapping!$A$1:$C$65536,3,0)</f>
        <v>Ancillary Revenue</v>
      </c>
      <c r="C10" s="300" t="s">
        <v>923</v>
      </c>
      <c r="D10" s="70" t="s">
        <v>924</v>
      </c>
      <c r="E10" s="305">
        <v>0</v>
      </c>
      <c r="G10" s="69" t="str">
        <f>VLOOKUP($I10,[4]Mapping!$A$1:$B$65536,2,0)</f>
        <v>Accounts Receivable, Gross</v>
      </c>
      <c r="H10" s="69" t="s">
        <v>907</v>
      </c>
      <c r="I10" s="69" t="s">
        <v>394</v>
      </c>
      <c r="J10" s="78">
        <v>-235259.5</v>
      </c>
      <c r="L10" s="69" t="e">
        <f>VLOOKUP(M10,[4]Mapping!A$1:B$65536,2,0)</f>
        <v>#N/A</v>
      </c>
      <c r="Q10" s="72">
        <f t="shared" si="0"/>
        <v>0</v>
      </c>
    </row>
    <row r="11" spans="1:17" ht="15" customHeight="1">
      <c r="A11" s="69" t="str">
        <f>VLOOKUP(D11,[4]Mapping!A$1:B$65536,2,0)</f>
        <v>Medicare Revenue</v>
      </c>
      <c r="B11" s="69" t="str">
        <f>VLOOKUP($D11,[4]Mapping!$A$1:$C$65536,3,0)</f>
        <v>Ancillary Revenue</v>
      </c>
      <c r="C11" s="300" t="s">
        <v>973</v>
      </c>
      <c r="D11" s="70" t="s">
        <v>974</v>
      </c>
      <c r="E11" s="305">
        <v>1612.62</v>
      </c>
      <c r="G11" s="69" t="str">
        <f>VLOOKUP($I11,[4]Mapping!$A$1:$B$65536,2,0)</f>
        <v>Accounts Receivable, Gross</v>
      </c>
      <c r="H11" s="69" t="s">
        <v>825</v>
      </c>
      <c r="I11" s="69" t="s">
        <v>826</v>
      </c>
      <c r="J11" s="78">
        <v>2494979.12</v>
      </c>
    </row>
    <row r="12" spans="1:17" ht="15" customHeight="1">
      <c r="A12" s="69" t="str">
        <f>VLOOKUP(D12,[4]Mapping!A$1:B$65536,2,0)</f>
        <v>Private Revenue</v>
      </c>
      <c r="B12" s="69" t="str">
        <f>VLOOKUP($D12,[4]Mapping!$A$1:$C$65536,3,0)</f>
        <v>Ancillary Revenue</v>
      </c>
      <c r="C12" s="300" t="s">
        <v>608</v>
      </c>
      <c r="D12" s="70" t="s">
        <v>436</v>
      </c>
      <c r="E12" s="305">
        <v>0</v>
      </c>
      <c r="G12" s="69" t="str">
        <f>VLOOKUP($I12,[4]Mapping!$A$1:$B$65536,2,0)</f>
        <v>Accounts Receivable, Gross</v>
      </c>
      <c r="H12" s="69" t="s">
        <v>827</v>
      </c>
      <c r="I12" s="69" t="s">
        <v>397</v>
      </c>
      <c r="J12" s="78">
        <v>-18889.22</v>
      </c>
      <c r="M12" s="69" t="s">
        <v>25</v>
      </c>
      <c r="N12" s="72">
        <f>SUM(N3:N11)</f>
        <v>2343</v>
      </c>
      <c r="O12" s="72">
        <f>SUM(O3:O11)</f>
        <v>0</v>
      </c>
      <c r="P12" s="72">
        <f>SUM(P3:P11)</f>
        <v>0</v>
      </c>
      <c r="Q12" s="72">
        <f>SUM(Q3:Q11)</f>
        <v>2343</v>
      </c>
    </row>
    <row r="13" spans="1:17" ht="15" customHeight="1">
      <c r="A13" s="69" t="str">
        <f>VLOOKUP(D13,[4]Mapping!A$1:B$65536,2,0)</f>
        <v>Medicare Revenue</v>
      </c>
      <c r="B13" s="69" t="str">
        <f>VLOOKUP($D13,[4]Mapping!$A$1:$C$65536,3,0)</f>
        <v>Ancillary Revenue</v>
      </c>
      <c r="C13" s="300" t="s">
        <v>611</v>
      </c>
      <c r="D13" s="70" t="s">
        <v>438</v>
      </c>
      <c r="E13" s="305">
        <v>268627.33</v>
      </c>
      <c r="G13" s="69" t="str">
        <f>VLOOKUP($I13,[4]Mapping!$A$1:$B$65536,2,0)</f>
        <v>Accounts Receivable, Gross</v>
      </c>
      <c r="H13" s="69" t="s">
        <v>831</v>
      </c>
      <c r="I13" s="69" t="s">
        <v>379</v>
      </c>
      <c r="J13" s="78">
        <v>91547.68</v>
      </c>
    </row>
    <row r="14" spans="1:17" ht="15" customHeight="1">
      <c r="A14" s="69" t="str">
        <f>VLOOKUP(D14,[4]Mapping!A$1:B$65536,2,0)</f>
        <v>Medicaid Revenue</v>
      </c>
      <c r="B14" s="69" t="str">
        <f>VLOOKUP($D14,[4]Mapping!$A$1:$C$65536,3,0)</f>
        <v>Ancillary Revenue</v>
      </c>
      <c r="C14" s="300" t="s">
        <v>612</v>
      </c>
      <c r="D14" s="70" t="s">
        <v>439</v>
      </c>
      <c r="E14" s="305">
        <v>2350</v>
      </c>
      <c r="G14" s="69" t="str">
        <f>VLOOKUP($I14,[4]Mapping!$A$1:$B$65536,2,0)</f>
        <v>Accounts Receivable, Gross</v>
      </c>
      <c r="H14" s="69" t="s">
        <v>832</v>
      </c>
      <c r="I14" s="69" t="s">
        <v>833</v>
      </c>
      <c r="J14" s="78">
        <v>14126.18</v>
      </c>
      <c r="N14" s="69"/>
      <c r="O14" s="69"/>
      <c r="P14" s="69"/>
      <c r="Q14" s="69"/>
    </row>
    <row r="15" spans="1:17" ht="15" customHeight="1">
      <c r="A15" s="69" t="str">
        <f>VLOOKUP(D15,[4]Mapping!A$1:B$65536,2,0)</f>
        <v>Other Revenue</v>
      </c>
      <c r="B15" s="69" t="str">
        <f>VLOOKUP($D15,[4]Mapping!$A$1:$C$65536,3,0)</f>
        <v>Ancillary Revenue</v>
      </c>
      <c r="C15" s="300" t="s">
        <v>613</v>
      </c>
      <c r="D15" s="70" t="s">
        <v>405</v>
      </c>
      <c r="E15" s="305">
        <v>0</v>
      </c>
      <c r="G15" s="69" t="str">
        <f>VLOOKUP($I15,[4]Mapping!$A$1:$B$65536,2,0)</f>
        <v>Accounts Receivable, Gross</v>
      </c>
      <c r="H15" s="69" t="s">
        <v>914</v>
      </c>
      <c r="I15" s="69" t="s">
        <v>915</v>
      </c>
      <c r="J15" s="78">
        <v>2410.04</v>
      </c>
      <c r="N15" s="69"/>
      <c r="O15" s="69"/>
      <c r="P15" s="69"/>
      <c r="Q15" s="69"/>
    </row>
    <row r="16" spans="1:17" ht="15" customHeight="1">
      <c r="A16" s="69" t="str">
        <f>VLOOKUP(D16,[4]Mapping!A$1:B$65536,2,0)</f>
        <v>Medicare Part B Revenue</v>
      </c>
      <c r="B16" s="69" t="str">
        <f>VLOOKUP($D16,[4]Mapping!$A$1:$C$65536,3,0)</f>
        <v>Ancillary Revenue</v>
      </c>
      <c r="C16" s="300" t="s">
        <v>614</v>
      </c>
      <c r="D16" s="70" t="s">
        <v>441</v>
      </c>
      <c r="E16" s="305">
        <v>8072.67</v>
      </c>
      <c r="G16" s="69" t="str">
        <f>VLOOKUP($I16,[4]Mapping!$A$1:$B$65536,2,0)</f>
        <v>A/R Valuation reserves</v>
      </c>
      <c r="H16" s="69" t="s">
        <v>834</v>
      </c>
      <c r="I16" s="69" t="s">
        <v>835</v>
      </c>
      <c r="J16" s="78">
        <v>-2197614.37</v>
      </c>
      <c r="N16" s="69"/>
      <c r="O16" s="69"/>
      <c r="P16" s="69"/>
      <c r="Q16" s="69"/>
    </row>
    <row r="17" spans="1:18" ht="15" customHeight="1">
      <c r="A17" s="69" t="str">
        <f>VLOOKUP(D17,[4]Mapping!A$1:B$65536,2,0)</f>
        <v>Private Revenue</v>
      </c>
      <c r="B17" s="69" t="str">
        <f>VLOOKUP($D17,[4]Mapping!$A$1:$C$65536,3,0)</f>
        <v>Ancillary Revenue</v>
      </c>
      <c r="C17" s="300" t="s">
        <v>615</v>
      </c>
      <c r="D17" s="70" t="s">
        <v>442</v>
      </c>
      <c r="E17" s="305">
        <v>0</v>
      </c>
      <c r="G17" s="69" t="str">
        <f>VLOOKUP($I17,[4]Mapping!$A$1:$B$65536,2,0)</f>
        <v>A/R Valuation reserves</v>
      </c>
      <c r="H17" s="69" t="s">
        <v>1001</v>
      </c>
      <c r="I17" s="69" t="s">
        <v>1002</v>
      </c>
      <c r="J17" s="78">
        <v>411132</v>
      </c>
      <c r="N17" s="69"/>
      <c r="O17" s="69"/>
      <c r="P17" s="69"/>
      <c r="Q17" s="69"/>
    </row>
    <row r="18" spans="1:18" ht="15" customHeight="1">
      <c r="A18" s="69" t="str">
        <f>VLOOKUP(D18,[4]Mapping!A$1:B$65536,2,0)</f>
        <v>Medicare Revenue</v>
      </c>
      <c r="B18" s="69" t="str">
        <f>VLOOKUP($D18,[4]Mapping!$A$1:$C$65536,3,0)</f>
        <v>Ancillary Revenue</v>
      </c>
      <c r="C18" s="300" t="s">
        <v>618</v>
      </c>
      <c r="D18" s="70" t="s">
        <v>444</v>
      </c>
      <c r="E18" s="305">
        <v>35382.36</v>
      </c>
      <c r="G18" s="69" t="str">
        <f>VLOOKUP($I18,[4]Mapping!$A$1:$B$65536,2,0)</f>
        <v>Other current assets</v>
      </c>
      <c r="H18" s="69" t="s">
        <v>967</v>
      </c>
      <c r="I18" s="69" t="s">
        <v>968</v>
      </c>
      <c r="J18" s="78">
        <v>14141</v>
      </c>
      <c r="M18" s="114"/>
      <c r="N18" s="69"/>
      <c r="O18" s="69"/>
      <c r="P18" s="69"/>
      <c r="Q18" s="69"/>
      <c r="R18" s="114"/>
    </row>
    <row r="19" spans="1:18" ht="15" customHeight="1">
      <c r="A19" s="69" t="str">
        <f>VLOOKUP(D19,[4]Mapping!A$1:B$65536,2,0)</f>
        <v>Medicaid Revenue</v>
      </c>
      <c r="B19" s="69" t="str">
        <f>VLOOKUP($D19,[4]Mapping!$A$1:$C$65536,3,0)</f>
        <v>Ancillary Revenue</v>
      </c>
      <c r="C19" s="300" t="s">
        <v>619</v>
      </c>
      <c r="D19" s="70" t="s">
        <v>445</v>
      </c>
      <c r="E19" s="305">
        <v>36.380000000000003</v>
      </c>
      <c r="G19" s="69" t="str">
        <f>VLOOKUP($I19,[4]Mapping!$A$1:$B$65536,2,0)</f>
        <v>Other current assets</v>
      </c>
      <c r="H19" s="69" t="s">
        <v>839</v>
      </c>
      <c r="I19" s="69" t="s">
        <v>840</v>
      </c>
      <c r="J19" s="78">
        <v>-14528.05</v>
      </c>
      <c r="M19" s="364"/>
      <c r="N19" s="114"/>
      <c r="O19" s="114"/>
      <c r="P19" s="114"/>
      <c r="Q19" s="114"/>
      <c r="R19" s="114"/>
    </row>
    <row r="20" spans="1:18" ht="15" customHeight="1">
      <c r="A20" s="69" t="str">
        <f>VLOOKUP(D20,[4]Mapping!A$1:B$65536,2,0)</f>
        <v>Medicaid Revenue</v>
      </c>
      <c r="B20" s="69" t="str">
        <f>VLOOKUP($D20,[4]Mapping!$A$1:$C$65536,3,0)</f>
        <v>Ancillary Revenue</v>
      </c>
      <c r="C20" s="300" t="s">
        <v>858</v>
      </c>
      <c r="D20" s="70" t="s">
        <v>859</v>
      </c>
      <c r="E20" s="305">
        <v>0</v>
      </c>
      <c r="G20" s="69">
        <f>VLOOKUP($I20,[4]Mapping!$A$1:$B$65536,2,0)</f>
        <v>0</v>
      </c>
      <c r="H20" s="69" t="s">
        <v>908</v>
      </c>
      <c r="I20" s="69" t="s">
        <v>447</v>
      </c>
      <c r="J20" s="78">
        <v>32893.61</v>
      </c>
      <c r="N20" s="69"/>
      <c r="O20" s="69"/>
      <c r="P20" s="69"/>
      <c r="Q20" s="69"/>
      <c r="R20" s="114"/>
    </row>
    <row r="21" spans="1:18" ht="15" customHeight="1">
      <c r="A21" s="69" t="str">
        <f>VLOOKUP(D21,[4]Mapping!A$1:B$65536,2,0)</f>
        <v>Medicare Revenue</v>
      </c>
      <c r="B21" s="69" t="str">
        <f>VLOOKUP($D21,[4]Mapping!$A$1:$C$65536,3,0)</f>
        <v>Ancillary Revenue</v>
      </c>
      <c r="C21" s="300" t="s">
        <v>624</v>
      </c>
      <c r="D21" s="70" t="s">
        <v>450</v>
      </c>
      <c r="E21" s="305">
        <v>16512.5</v>
      </c>
      <c r="G21" s="69">
        <f>VLOOKUP($I21,[4]Mapping!$A$1:$B$65536,2,0)</f>
        <v>0</v>
      </c>
      <c r="H21" s="69" t="s">
        <v>841</v>
      </c>
      <c r="I21" s="69" t="s">
        <v>842</v>
      </c>
      <c r="J21" s="78">
        <v>428192.81</v>
      </c>
      <c r="N21" s="69"/>
      <c r="O21" s="69"/>
      <c r="P21" s="69"/>
      <c r="Q21" s="69"/>
      <c r="R21" s="114"/>
    </row>
    <row r="22" spans="1:18" ht="15" customHeight="1">
      <c r="A22" s="69" t="str">
        <f>VLOOKUP(D22,[4]Mapping!A$1:B$65536,2,0)</f>
        <v>Medicaid Revenue</v>
      </c>
      <c r="B22" s="69" t="str">
        <f>VLOOKUP($D22,[4]Mapping!$A$1:$C$65536,3,0)</f>
        <v>Ancillary Revenue</v>
      </c>
      <c r="C22" s="300" t="s">
        <v>625</v>
      </c>
      <c r="D22" s="70" t="s">
        <v>451</v>
      </c>
      <c r="E22" s="305">
        <v>199.34</v>
      </c>
      <c r="G22" s="69">
        <f>VLOOKUP($I22,[4]Mapping!$A$1:$B$65536,2,0)</f>
        <v>0</v>
      </c>
      <c r="H22" s="69" t="s">
        <v>909</v>
      </c>
      <c r="I22" s="69" t="s">
        <v>588</v>
      </c>
      <c r="J22" s="78">
        <v>151075.88</v>
      </c>
      <c r="R22" s="114"/>
    </row>
    <row r="23" spans="1:18" ht="15" customHeight="1">
      <c r="A23" s="69" t="str">
        <f>VLOOKUP(D23,[4]Mapping!A$1:B$65536,2,0)</f>
        <v>Medicare Revenue</v>
      </c>
      <c r="B23" s="69" t="str">
        <f>VLOOKUP($D23,[4]Mapping!$A$1:$C$65536,3,0)</f>
        <v>Ancillary Revenue</v>
      </c>
      <c r="C23" s="300" t="s">
        <v>628</v>
      </c>
      <c r="D23" s="70" t="s">
        <v>454</v>
      </c>
      <c r="E23" s="305">
        <v>7562.86</v>
      </c>
      <c r="G23" s="69">
        <f>VLOOKUP($I23,[4]Mapping!$A$1:$B$65536,2,0)</f>
        <v>0</v>
      </c>
      <c r="H23" s="69" t="s">
        <v>843</v>
      </c>
      <c r="I23" s="69" t="s">
        <v>844</v>
      </c>
      <c r="J23" s="78">
        <v>31171.81</v>
      </c>
      <c r="R23" s="114"/>
    </row>
    <row r="24" spans="1:18" ht="15" customHeight="1">
      <c r="A24" s="69" t="str">
        <f>VLOOKUP(D24,[4]Mapping!A$1:B$65536,2,0)</f>
        <v>Medicaid Revenue</v>
      </c>
      <c r="B24" s="69" t="str">
        <f>VLOOKUP($D24,[4]Mapping!$A$1:$C$65536,3,0)</f>
        <v>Ancillary Revenue</v>
      </c>
      <c r="C24" s="300" t="s">
        <v>629</v>
      </c>
      <c r="D24" s="70" t="s">
        <v>455</v>
      </c>
      <c r="E24" s="305">
        <v>0</v>
      </c>
      <c r="G24" s="69">
        <f>VLOOKUP($I24,[4]Mapping!$A$1:$B$65536,2,0)</f>
        <v>0</v>
      </c>
      <c r="H24" s="69" t="s">
        <v>845</v>
      </c>
      <c r="I24" s="69" t="s">
        <v>846</v>
      </c>
      <c r="J24" s="78">
        <v>20312.93</v>
      </c>
    </row>
    <row r="25" spans="1:18" ht="15" customHeight="1">
      <c r="A25" s="69" t="str">
        <f>VLOOKUP(D25,[4]Mapping!A$1:B$65536,2,0)</f>
        <v>Private Revenue</v>
      </c>
      <c r="B25" s="69" t="str">
        <f>VLOOKUP($D25,[4]Mapping!$A$1:$C$65536,3,0)</f>
        <v>Ancillary Revenue</v>
      </c>
      <c r="C25" s="300" t="s">
        <v>630</v>
      </c>
      <c r="D25" s="70" t="s">
        <v>456</v>
      </c>
      <c r="E25" s="305">
        <v>0</v>
      </c>
      <c r="G25" s="69">
        <f>VLOOKUP($I25,[4]Mapping!$A$1:$B$65536,2,0)</f>
        <v>0</v>
      </c>
      <c r="H25" s="69" t="s">
        <v>848</v>
      </c>
      <c r="I25" s="69" t="s">
        <v>849</v>
      </c>
      <c r="J25" s="78">
        <v>-337073</v>
      </c>
    </row>
    <row r="26" spans="1:18" ht="15" customHeight="1">
      <c r="A26" s="69" t="str">
        <f>VLOOKUP(D26,[4]Mapping!A$1:B$65536,2,0)</f>
        <v>Medicare Revenue</v>
      </c>
      <c r="B26" s="69" t="str">
        <f>VLOOKUP($D26,[4]Mapping!$A$1:$C$65536,3,0)</f>
        <v>Ancillary Revenue</v>
      </c>
      <c r="C26" s="300" t="s">
        <v>633</v>
      </c>
      <c r="D26" s="70" t="s">
        <v>458</v>
      </c>
      <c r="E26" s="305">
        <v>232486.86</v>
      </c>
      <c r="G26" s="69" t="str">
        <f>VLOOKUP($I26,[4]Mapping!$A$1:$B$65536,2,0)</f>
        <v>Other current assets</v>
      </c>
      <c r="H26" s="69" t="s">
        <v>850</v>
      </c>
      <c r="I26" s="69" t="s">
        <v>851</v>
      </c>
      <c r="J26" s="78">
        <v>563623.30000000005</v>
      </c>
    </row>
    <row r="27" spans="1:18" ht="15" customHeight="1">
      <c r="A27" s="69" t="str">
        <f>VLOOKUP(D27,[4]Mapping!A$1:B$65536,2,0)</f>
        <v>Medicaid Revenue</v>
      </c>
      <c r="B27" s="69" t="str">
        <f>VLOOKUP($D27,[4]Mapping!$A$1:$C$65536,3,0)</f>
        <v>Ancillary Revenue</v>
      </c>
      <c r="C27" s="300" t="s">
        <v>634</v>
      </c>
      <c r="D27" s="70" t="s">
        <v>459</v>
      </c>
      <c r="E27" s="305">
        <v>2050</v>
      </c>
      <c r="G27" s="69" t="str">
        <f>VLOOKUP($I27,[4]Mapping!$A$1:$B$65536,2,0)</f>
        <v>Other current assets</v>
      </c>
      <c r="H27" s="69" t="s">
        <v>852</v>
      </c>
      <c r="I27" s="69" t="s">
        <v>449</v>
      </c>
      <c r="J27" s="78">
        <v>47886</v>
      </c>
    </row>
    <row r="28" spans="1:18" ht="15" customHeight="1">
      <c r="A28" s="69" t="str">
        <f>VLOOKUP(D28,[4]Mapping!A$1:B$65536,2,0)</f>
        <v>Other Revenue</v>
      </c>
      <c r="B28" s="69" t="str">
        <f>VLOOKUP($D28,[4]Mapping!$A$1:$C$65536,3,0)</f>
        <v>Ancillary Revenue</v>
      </c>
      <c r="C28" s="300" t="s">
        <v>635</v>
      </c>
      <c r="D28" s="70" t="s">
        <v>406</v>
      </c>
      <c r="E28" s="305">
        <v>0</v>
      </c>
      <c r="G28" s="69" t="e">
        <f>VLOOKUP($I28,[4]Mapping!$A$1:$B$65536,2,0)</f>
        <v>#N/A</v>
      </c>
      <c r="H28" s="69" t="s">
        <v>853</v>
      </c>
      <c r="J28" s="78">
        <v>4802356.09</v>
      </c>
    </row>
    <row r="29" spans="1:18" ht="15" customHeight="1">
      <c r="A29" s="69" t="str">
        <f>VLOOKUP(D29,[4]Mapping!A$1:B$65536,2,0)</f>
        <v>Medicare Part B Revenue</v>
      </c>
      <c r="B29" s="69" t="str">
        <f>VLOOKUP($D29,[4]Mapping!$A$1:$C$65536,3,0)</f>
        <v>Ancillary Revenue</v>
      </c>
      <c r="C29" s="300" t="s">
        <v>636</v>
      </c>
      <c r="D29" s="70" t="s">
        <v>460</v>
      </c>
      <c r="E29" s="305">
        <v>3613.14</v>
      </c>
      <c r="G29" s="69" t="e">
        <f>VLOOKUP($I29,[4]Mapping!$A$1:$B$65536,2,0)</f>
        <v>#N/A</v>
      </c>
      <c r="H29" s="69" t="s">
        <v>854</v>
      </c>
    </row>
    <row r="30" spans="1:18" ht="15" customHeight="1">
      <c r="A30" s="69" t="str">
        <f>VLOOKUP(D30,[4]Mapping!A$1:B$65536,2,0)</f>
        <v>Private Revenue</v>
      </c>
      <c r="B30" s="69" t="str">
        <f>VLOOKUP($D30,[4]Mapping!$A$1:$C$65536,3,0)</f>
        <v>Ancillary Revenue</v>
      </c>
      <c r="C30" s="300" t="s">
        <v>637</v>
      </c>
      <c r="D30" s="70" t="s">
        <v>389</v>
      </c>
      <c r="E30" s="305">
        <v>0</v>
      </c>
      <c r="G30" s="69" t="e">
        <f>VLOOKUP($I30,[4]Mapping!$A$1:$B$65536,2,0)</f>
        <v>#N/A</v>
      </c>
      <c r="H30" s="69" t="s">
        <v>855</v>
      </c>
    </row>
    <row r="31" spans="1:18" ht="15" customHeight="1">
      <c r="A31" s="69" t="str">
        <f>VLOOKUP(D31,[4]Mapping!A$1:B$65536,2,0)</f>
        <v>Medicare Revenue</v>
      </c>
      <c r="B31" s="69" t="str">
        <f>VLOOKUP($D31,[4]Mapping!$A$1:$C$65536,3,0)</f>
        <v>Ancillary Revenue</v>
      </c>
      <c r="C31" s="300" t="s">
        <v>641</v>
      </c>
      <c r="D31" s="70" t="s">
        <v>462</v>
      </c>
      <c r="E31" s="305">
        <v>62450</v>
      </c>
      <c r="G31" s="69" t="str">
        <f>VLOOKUP($I31,[4]Mapping!$A$1:$B$65536,2,0)</f>
        <v>Line of credit outstanding</v>
      </c>
      <c r="H31" s="69" t="s">
        <v>856</v>
      </c>
      <c r="I31" s="69" t="s">
        <v>857</v>
      </c>
      <c r="J31" s="78">
        <v>343565.24</v>
      </c>
    </row>
    <row r="32" spans="1:18" ht="15" customHeight="1">
      <c r="A32" s="69" t="str">
        <f>VLOOKUP(D32,[4]Mapping!A$1:B$65536,2,0)</f>
        <v>Medicaid Revenue</v>
      </c>
      <c r="B32" s="69" t="str">
        <f>VLOOKUP($D32,[4]Mapping!$A$1:$C$65536,3,0)</f>
        <v>Ancillary Revenue</v>
      </c>
      <c r="C32" s="300" t="s">
        <v>642</v>
      </c>
      <c r="D32" s="70" t="s">
        <v>463</v>
      </c>
      <c r="E32" s="305">
        <v>1700</v>
      </c>
      <c r="G32" s="69" t="str">
        <f>VLOOKUP($I32,[4]Mapping!$A$1:$B$65536,2,0)</f>
        <v>Line of credit outstanding</v>
      </c>
      <c r="H32" s="69" t="s">
        <v>941</v>
      </c>
      <c r="I32" s="69" t="s">
        <v>942</v>
      </c>
      <c r="J32" s="78">
        <v>2550159.89</v>
      </c>
    </row>
    <row r="33" spans="1:10" ht="15" customHeight="1">
      <c r="A33" s="69" t="str">
        <f>VLOOKUP(D33,[4]Mapping!A$1:B$65536,2,0)</f>
        <v>Other Revenue</v>
      </c>
      <c r="B33" s="69" t="str">
        <f>VLOOKUP($D33,[4]Mapping!$A$1:$C$65536,3,0)</f>
        <v>Ancillary Revenue</v>
      </c>
      <c r="C33" s="300" t="s">
        <v>643</v>
      </c>
      <c r="D33" s="70" t="s">
        <v>407</v>
      </c>
      <c r="E33" s="305">
        <v>0</v>
      </c>
      <c r="G33" s="69" t="str">
        <f>VLOOKUP($I33,[4]Mapping!$A$1:$B$65536,2,0)</f>
        <v>Trade payables</v>
      </c>
      <c r="H33" s="69" t="s">
        <v>860</v>
      </c>
      <c r="I33" s="69" t="s">
        <v>861</v>
      </c>
      <c r="J33" s="78">
        <v>457324.64</v>
      </c>
    </row>
    <row r="34" spans="1:10" ht="15" customHeight="1">
      <c r="A34" s="69" t="str">
        <f>VLOOKUP(D34,[4]Mapping!A$1:B$65536,2,0)</f>
        <v>Medicare Part B Revenue</v>
      </c>
      <c r="B34" s="69" t="str">
        <f>VLOOKUP($D34,[4]Mapping!$A$1:$C$65536,3,0)</f>
        <v>Ancillary Revenue</v>
      </c>
      <c r="C34" s="300" t="s">
        <v>644</v>
      </c>
      <c r="D34" s="70" t="s">
        <v>464</v>
      </c>
      <c r="E34" s="305">
        <v>1400</v>
      </c>
      <c r="G34" s="69" t="str">
        <f>VLOOKUP($I34,[4]Mapping!$A$1:$B$65536,2,0)</f>
        <v>Other current liabilities</v>
      </c>
      <c r="H34" s="69" t="s">
        <v>862</v>
      </c>
      <c r="I34" s="69" t="s">
        <v>863</v>
      </c>
      <c r="J34" s="78">
        <v>25407.200000000001</v>
      </c>
    </row>
    <row r="35" spans="1:10" ht="15" customHeight="1">
      <c r="A35" s="69" t="str">
        <f>VLOOKUP(D35,[4]Mapping!A$1:B$65536,2,0)</f>
        <v>Medicare Revenue</v>
      </c>
      <c r="B35" s="69" t="str">
        <f>VLOOKUP($D35,[4]Mapping!$A$1:$C$65536,3,0)</f>
        <v>Ancillary Revenue</v>
      </c>
      <c r="C35" s="300" t="s">
        <v>943</v>
      </c>
      <c r="D35" s="70" t="s">
        <v>944</v>
      </c>
      <c r="E35" s="305">
        <v>2140</v>
      </c>
      <c r="G35" s="69" t="str">
        <f>VLOOKUP($I35,[4]Mapping!$A$1:$B$65536,2,0)</f>
        <v>Other current liabilities</v>
      </c>
      <c r="H35" s="69" t="s">
        <v>864</v>
      </c>
      <c r="I35" s="69" t="s">
        <v>865</v>
      </c>
      <c r="J35" s="78">
        <v>267471.78999999998</v>
      </c>
    </row>
    <row r="36" spans="1:10" ht="15" customHeight="1">
      <c r="A36" s="69" t="str">
        <f>VLOOKUP(D36,[4]Mapping!A$1:B$65536,2,0)</f>
        <v>Medicaid Revenue</v>
      </c>
      <c r="B36" s="69" t="str">
        <f>VLOOKUP($D36,[4]Mapping!$A$1:$C$65536,3,0)</f>
        <v>Ancillary Revenue</v>
      </c>
      <c r="C36" s="300" t="s">
        <v>945</v>
      </c>
      <c r="D36" s="70" t="s">
        <v>946</v>
      </c>
      <c r="E36" s="305">
        <v>0</v>
      </c>
      <c r="G36" s="69" t="str">
        <f>VLOOKUP($I36,[4]Mapping!$A$1:$B$65536,2,0)</f>
        <v>Other current liabilities</v>
      </c>
      <c r="H36" s="69" t="s">
        <v>866</v>
      </c>
      <c r="I36" s="69" t="s">
        <v>867</v>
      </c>
      <c r="J36" s="78">
        <v>112820.98</v>
      </c>
    </row>
    <row r="37" spans="1:10" ht="15" customHeight="1">
      <c r="A37" s="69" t="str">
        <f>VLOOKUP(D37,[4]Mapping!A$1:B$65536,2,0)</f>
        <v>Private Revenue</v>
      </c>
      <c r="B37" s="69" t="str">
        <f>VLOOKUP($D37,[4]Mapping!$A$1:$C$65536,3,0)</f>
        <v/>
      </c>
      <c r="C37" s="300" t="s">
        <v>645</v>
      </c>
      <c r="D37" s="70" t="s">
        <v>390</v>
      </c>
      <c r="E37" s="305">
        <v>-4035.78</v>
      </c>
      <c r="G37" s="69" t="str">
        <f>VLOOKUP($I37,[4]Mapping!$A$1:$B$65536,2,0)</f>
        <v>Other current liabilities</v>
      </c>
      <c r="H37" s="69" t="s">
        <v>868</v>
      </c>
      <c r="I37" s="69" t="s">
        <v>869</v>
      </c>
      <c r="J37" s="78">
        <v>-6657.87</v>
      </c>
    </row>
    <row r="38" spans="1:10" ht="15" customHeight="1">
      <c r="A38" s="69" t="str">
        <f>VLOOKUP(D38,[4]Mapping!A$1:B$65536,2,0)</f>
        <v>Commercial Insurance Revenue</v>
      </c>
      <c r="B38" s="69" t="str">
        <f>VLOOKUP($D38,[4]Mapping!$A$1:$C$65536,3,0)</f>
        <v/>
      </c>
      <c r="C38" s="300" t="s">
        <v>947</v>
      </c>
      <c r="D38" s="70" t="s">
        <v>948</v>
      </c>
      <c r="E38" s="305">
        <v>0</v>
      </c>
      <c r="G38" s="69" t="str">
        <f>VLOOKUP($I38,[4]Mapping!$A$1:$B$65536,2,0)</f>
        <v>Other current liabilities</v>
      </c>
      <c r="H38" s="69" t="s">
        <v>870</v>
      </c>
      <c r="I38" s="69" t="s">
        <v>871</v>
      </c>
      <c r="J38" s="78">
        <v>-1175.8800000000001</v>
      </c>
    </row>
    <row r="39" spans="1:10" ht="15" customHeight="1">
      <c r="A39" s="69" t="str">
        <f>VLOOKUP(D39,[4]Mapping!A$1:B$65536,2,0)</f>
        <v>Medicare Part B Revenue</v>
      </c>
      <c r="B39" s="69" t="str">
        <f>VLOOKUP($D39,[4]Mapping!$A$1:$C$65536,3,0)</f>
        <v>Contractual Allowance</v>
      </c>
      <c r="C39" s="300" t="s">
        <v>654</v>
      </c>
      <c r="D39" s="70" t="s">
        <v>472</v>
      </c>
      <c r="E39" s="305">
        <v>-5627.03</v>
      </c>
      <c r="G39" s="69" t="str">
        <f>VLOOKUP($I39,[4]Mapping!$A$1:$B$65536,2,0)</f>
        <v>Other current liabilities</v>
      </c>
      <c r="H39" s="69" t="s">
        <v>872</v>
      </c>
      <c r="I39" s="69" t="s">
        <v>873</v>
      </c>
      <c r="J39" s="78">
        <v>-8609.69</v>
      </c>
    </row>
    <row r="40" spans="1:10" ht="15" customHeight="1">
      <c r="A40" s="69" t="str">
        <f>VLOOKUP(D40,[4]Mapping!A$1:B$65536,2,0)</f>
        <v>Medicare Part B Revenue</v>
      </c>
      <c r="B40" s="69" t="str">
        <f>VLOOKUP($D40,[4]Mapping!$A$1:$C$65536,3,0)</f>
        <v>Contractual Allowance</v>
      </c>
      <c r="C40" s="300" t="s">
        <v>655</v>
      </c>
      <c r="D40" s="70" t="s">
        <v>473</v>
      </c>
      <c r="E40" s="305">
        <v>-2400.6799999999998</v>
      </c>
      <c r="G40" s="69" t="str">
        <f>VLOOKUP($I40,[4]Mapping!$A$1:$B$65536,2,0)</f>
        <v>Other current liabilities</v>
      </c>
      <c r="H40" s="69" t="s">
        <v>874</v>
      </c>
      <c r="I40" s="69" t="s">
        <v>875</v>
      </c>
      <c r="J40" s="78">
        <v>-8168.05</v>
      </c>
    </row>
    <row r="41" spans="1:10" ht="15" customHeight="1">
      <c r="A41" s="69" t="str">
        <f>VLOOKUP(D41,[4]Mapping!A$1:B$65536,2,0)</f>
        <v>Medicare Part B Revenue</v>
      </c>
      <c r="B41" s="69" t="str">
        <f>VLOOKUP($D41,[4]Mapping!$A$1:$C$65536,3,0)</f>
        <v>Contractual Allowance</v>
      </c>
      <c r="C41" s="300" t="s">
        <v>656</v>
      </c>
      <c r="D41" s="70" t="s">
        <v>474</v>
      </c>
      <c r="E41" s="305">
        <v>-467.2</v>
      </c>
      <c r="G41" s="69" t="str">
        <f>VLOOKUP($I41,[4]Mapping!$A$1:$B$65536,2,0)</f>
        <v>Other current liabilities</v>
      </c>
      <c r="H41" s="69" t="s">
        <v>876</v>
      </c>
      <c r="I41" s="69" t="s">
        <v>425</v>
      </c>
      <c r="J41" s="78">
        <v>-3767.71</v>
      </c>
    </row>
    <row r="42" spans="1:10" ht="15" customHeight="1">
      <c r="A42" s="69" t="str">
        <f>VLOOKUP(D42,[4]Mapping!A$1:B$65536,2,0)</f>
        <v>Medicare Revenue</v>
      </c>
      <c r="B42" s="69" t="str">
        <f>VLOOKUP($D42,[4]Mapping!$A$1:$C$65536,3,0)</f>
        <v/>
      </c>
      <c r="C42" s="300" t="s">
        <v>657</v>
      </c>
      <c r="D42" s="70" t="s">
        <v>475</v>
      </c>
      <c r="E42" s="305">
        <v>-114785.01</v>
      </c>
      <c r="G42" s="69" t="str">
        <f>VLOOKUP($I42,[4]Mapping!$A$1:$B$65536,2,0)</f>
        <v>Other current liabilities</v>
      </c>
      <c r="H42" s="69" t="s">
        <v>877</v>
      </c>
      <c r="I42" s="69" t="s">
        <v>878</v>
      </c>
      <c r="J42" s="78">
        <v>-564.67999999999995</v>
      </c>
    </row>
    <row r="43" spans="1:10" ht="15" customHeight="1">
      <c r="A43" s="69" t="str">
        <f>VLOOKUP(D43,[4]Mapping!A$1:B$65536,2,0)</f>
        <v>Medicare Revenue</v>
      </c>
      <c r="B43" s="69" t="str">
        <f>VLOOKUP($D43,[4]Mapping!$A$1:$C$65536,3,0)</f>
        <v>Contractual Allowance</v>
      </c>
      <c r="C43" s="300" t="s">
        <v>805</v>
      </c>
      <c r="D43" s="70" t="s">
        <v>589</v>
      </c>
      <c r="E43" s="305">
        <v>0</v>
      </c>
      <c r="G43" s="69" t="str">
        <f>VLOOKUP($I43,[4]Mapping!$A$1:$B$65536,2,0)</f>
        <v>Other current liabilities</v>
      </c>
      <c r="H43" s="69" t="s">
        <v>879</v>
      </c>
      <c r="I43" s="69" t="s">
        <v>880</v>
      </c>
      <c r="J43" s="78">
        <v>4979.2700000000004</v>
      </c>
    </row>
    <row r="44" spans="1:10" ht="15" customHeight="1">
      <c r="A44" s="69" t="str">
        <f>VLOOKUP(D44,[4]Mapping!A$1:B$65536,2,0)</f>
        <v>Medicare Revenue</v>
      </c>
      <c r="B44" s="69" t="str">
        <f>VLOOKUP($D44,[4]Mapping!$A$1:$C$65536,3,0)</f>
        <v>Contractual Allowance</v>
      </c>
      <c r="C44" s="300" t="s">
        <v>975</v>
      </c>
      <c r="D44" s="70" t="s">
        <v>976</v>
      </c>
      <c r="E44" s="305">
        <v>-1612.62</v>
      </c>
      <c r="G44" s="69" t="str">
        <f>VLOOKUP($I44,[4]Mapping!$A$1:$B$65536,2,0)</f>
        <v>Other current liabilities</v>
      </c>
      <c r="H44" s="69" t="s">
        <v>881</v>
      </c>
      <c r="I44" s="69" t="s">
        <v>882</v>
      </c>
      <c r="J44" s="78">
        <v>-985.26</v>
      </c>
    </row>
    <row r="45" spans="1:10" ht="15" customHeight="1">
      <c r="A45" s="69" t="str">
        <f>VLOOKUP(D45,[4]Mapping!A$1:B$65536,2,0)</f>
        <v>Medicare Revenue</v>
      </c>
      <c r="B45" s="69" t="str">
        <f>VLOOKUP($D45,[4]Mapping!$A$1:$C$65536,3,0)</f>
        <v>Contractual Allowance</v>
      </c>
      <c r="C45" s="300" t="s">
        <v>659</v>
      </c>
      <c r="D45" s="70" t="s">
        <v>477</v>
      </c>
      <c r="E45" s="305">
        <v>-268627.33</v>
      </c>
      <c r="G45" s="69" t="str">
        <f>VLOOKUP($I45,[4]Mapping!$A$1:$B$65536,2,0)</f>
        <v>Other current liabilities</v>
      </c>
      <c r="H45" s="69" t="s">
        <v>883</v>
      </c>
      <c r="I45" s="69" t="s">
        <v>884</v>
      </c>
      <c r="J45" s="78">
        <v>-105.97</v>
      </c>
    </row>
    <row r="46" spans="1:10" ht="15" customHeight="1">
      <c r="A46" s="69" t="str">
        <f>VLOOKUP(D46,[4]Mapping!A$1:B$65536,2,0)</f>
        <v>Medicare Revenue</v>
      </c>
      <c r="B46" s="69" t="str">
        <f>VLOOKUP($D46,[4]Mapping!$A$1:$C$65536,3,0)</f>
        <v>Contractual Allowance</v>
      </c>
      <c r="C46" s="300" t="s">
        <v>660</v>
      </c>
      <c r="D46" s="70" t="s">
        <v>478</v>
      </c>
      <c r="E46" s="305">
        <v>-35382.36</v>
      </c>
      <c r="G46" s="69" t="str">
        <f>VLOOKUP($I46,[4]Mapping!$A$1:$B$65536,2,0)</f>
        <v>Other current liabilities</v>
      </c>
      <c r="H46" s="69" t="s">
        <v>916</v>
      </c>
      <c r="I46" s="69" t="s">
        <v>917</v>
      </c>
      <c r="J46" s="78">
        <v>6051.86</v>
      </c>
    </row>
    <row r="47" spans="1:10" ht="15" customHeight="1">
      <c r="A47" s="69" t="str">
        <f>VLOOKUP(D47,[4]Mapping!A$1:B$65536,2,0)</f>
        <v>Medicare Revenue</v>
      </c>
      <c r="B47" s="69" t="str">
        <f>VLOOKUP($D47,[4]Mapping!$A$1:$C$65536,3,0)</f>
        <v>Contractual Allowance</v>
      </c>
      <c r="C47" s="300" t="s">
        <v>661</v>
      </c>
      <c r="D47" s="70" t="s">
        <v>403</v>
      </c>
      <c r="E47" s="305">
        <v>0</v>
      </c>
      <c r="G47" s="69" t="str">
        <f>VLOOKUP($I47,[4]Mapping!$A$1:$B$65536,2,0)</f>
        <v>Other current liabilities</v>
      </c>
      <c r="H47" s="69" t="s">
        <v>885</v>
      </c>
      <c r="I47" s="69" t="s">
        <v>886</v>
      </c>
      <c r="J47" s="78">
        <v>3446594.38</v>
      </c>
    </row>
    <row r="48" spans="1:10" ht="15" customHeight="1">
      <c r="A48" s="69" t="str">
        <f>VLOOKUP(D48,[4]Mapping!A$1:B$65536,2,0)</f>
        <v>Medicare Revenue</v>
      </c>
      <c r="B48" s="69" t="str">
        <f>VLOOKUP($D48,[4]Mapping!$A$1:$C$65536,3,0)</f>
        <v>Contractual Allowance</v>
      </c>
      <c r="C48" s="300" t="s">
        <v>662</v>
      </c>
      <c r="D48" s="70" t="s">
        <v>479</v>
      </c>
      <c r="E48" s="305">
        <v>-16512.5</v>
      </c>
      <c r="G48" s="69" t="str">
        <f>VLOOKUP($I48,[4]Mapping!$A$1:$B$65536,2,0)</f>
        <v>Other current liabilities</v>
      </c>
      <c r="H48" s="69" t="s">
        <v>887</v>
      </c>
      <c r="I48" s="69" t="s">
        <v>888</v>
      </c>
      <c r="J48" s="78">
        <v>885317.4</v>
      </c>
    </row>
    <row r="49" spans="1:10" ht="15" customHeight="1">
      <c r="A49" s="69" t="str">
        <f>VLOOKUP(D49,[4]Mapping!A$1:B$65536,2,0)</f>
        <v>Medicare Revenue</v>
      </c>
      <c r="B49" s="69" t="str">
        <f>VLOOKUP($D49,[4]Mapping!$A$1:$C$65536,3,0)</f>
        <v>Contractual Allowance</v>
      </c>
      <c r="C49" s="300" t="s">
        <v>663</v>
      </c>
      <c r="D49" s="70" t="s">
        <v>480</v>
      </c>
      <c r="E49" s="305">
        <v>7511.16</v>
      </c>
      <c r="G49" s="69" t="str">
        <f>VLOOKUP($I49,[4]Mapping!$A$1:$B$65536,2,0)</f>
        <v>Other current liabilities</v>
      </c>
      <c r="H49" s="69" t="s">
        <v>912</v>
      </c>
      <c r="I49" s="69" t="s">
        <v>913</v>
      </c>
      <c r="J49" s="78">
        <v>-0.02</v>
      </c>
    </row>
    <row r="50" spans="1:10" ht="15" customHeight="1">
      <c r="A50" s="69" t="str">
        <f>VLOOKUP(D50,[4]Mapping!A$1:B$65536,2,0)</f>
        <v>Medicare Revenue</v>
      </c>
      <c r="B50" s="69" t="str">
        <f>VLOOKUP($D50,[4]Mapping!$A$1:$C$65536,3,0)</f>
        <v>Contractual Allowance</v>
      </c>
      <c r="C50" s="300" t="s">
        <v>664</v>
      </c>
      <c r="D50" s="70" t="s">
        <v>481</v>
      </c>
      <c r="E50" s="305">
        <v>-7562.86</v>
      </c>
      <c r="G50" s="69" t="e">
        <f>VLOOKUP($I50,[4]Mapping!$A$1:$B$65536,2,0)</f>
        <v>#N/A</v>
      </c>
      <c r="H50" s="69" t="s">
        <v>890</v>
      </c>
      <c r="J50" s="78">
        <v>8069657.5199999996</v>
      </c>
    </row>
    <row r="51" spans="1:10" ht="15" customHeight="1">
      <c r="A51" s="69" t="str">
        <f>VLOOKUP(D51,[4]Mapping!A$1:B$65536,2,0)</f>
        <v>Medicare Revenue</v>
      </c>
      <c r="B51" s="69" t="str">
        <f>VLOOKUP($D51,[4]Mapping!$A$1:$C$65536,3,0)</f>
        <v>Contractual Allowance</v>
      </c>
      <c r="C51" s="300" t="s">
        <v>665</v>
      </c>
      <c r="D51" s="70" t="s">
        <v>482</v>
      </c>
      <c r="E51" s="305">
        <v>-232486.86</v>
      </c>
      <c r="G51" s="69" t="e">
        <f>VLOOKUP($I51,[4]Mapping!$A$1:$B$65536,2,0)</f>
        <v>#N/A</v>
      </c>
      <c r="H51" s="69" t="s">
        <v>891</v>
      </c>
    </row>
    <row r="52" spans="1:10" ht="15" customHeight="1">
      <c r="A52" s="69" t="str">
        <f>VLOOKUP(D52,[4]Mapping!A$1:B$65536,2,0)</f>
        <v>Medicare Revenue</v>
      </c>
      <c r="B52" s="69" t="str">
        <f>VLOOKUP($D52,[4]Mapping!$A$1:$C$65536,3,0)</f>
        <v>Contractual Allowance</v>
      </c>
      <c r="C52" s="300" t="s">
        <v>666</v>
      </c>
      <c r="D52" s="70" t="s">
        <v>483</v>
      </c>
      <c r="E52" s="305">
        <v>-62450</v>
      </c>
      <c r="G52" s="69">
        <f>VLOOKUP($I52,[4]Mapping!$A$1:$B$65536,2,0)</f>
        <v>0</v>
      </c>
      <c r="H52" s="69" t="s">
        <v>892</v>
      </c>
      <c r="I52" s="69" t="s">
        <v>893</v>
      </c>
      <c r="J52" s="78">
        <v>-7018896.4699999997</v>
      </c>
    </row>
    <row r="53" spans="1:10" ht="15" customHeight="1">
      <c r="A53" s="69" t="str">
        <f>VLOOKUP(D53,[4]Mapping!A$1:B$65536,2,0)</f>
        <v>Medicare Revenue</v>
      </c>
      <c r="B53" s="69" t="str">
        <f>VLOOKUP($D53,[4]Mapping!$A$1:$C$65536,3,0)</f>
        <v>Ancillary Revenue</v>
      </c>
      <c r="C53" s="300" t="s">
        <v>949</v>
      </c>
      <c r="D53" s="70" t="s">
        <v>950</v>
      </c>
      <c r="E53" s="305">
        <v>-2140</v>
      </c>
      <c r="G53" s="69" t="e">
        <f>VLOOKUP($I53,[4]Mapping!$A$1:$B$65536,2,0)</f>
        <v>#N/A</v>
      </c>
      <c r="H53" s="69" t="s">
        <v>894</v>
      </c>
      <c r="J53" s="78">
        <v>-7018896.4699999997</v>
      </c>
    </row>
    <row r="54" spans="1:10" ht="15" customHeight="1">
      <c r="A54" s="69" t="str">
        <f>VLOOKUP(D54,[4]Mapping!A$1:B$65536,2,0)</f>
        <v>Medicare Revenue</v>
      </c>
      <c r="B54" s="69" t="str">
        <f>VLOOKUP($D54,[4]Mapping!$A$1:$C$65536,3,0)</f>
        <v>Contractual Allowance</v>
      </c>
      <c r="C54" s="300" t="s">
        <v>951</v>
      </c>
      <c r="D54" s="70" t="s">
        <v>952</v>
      </c>
      <c r="E54" s="305">
        <v>0</v>
      </c>
      <c r="G54" s="69" t="e">
        <f>VLOOKUP($I54,[4]Mapping!$A$1:$B$65536,2,0)</f>
        <v>#N/A</v>
      </c>
      <c r="H54" s="69" t="s">
        <v>895</v>
      </c>
    </row>
    <row r="55" spans="1:10" ht="15" customHeight="1">
      <c r="A55" s="69" t="str">
        <f>VLOOKUP(D55,[4]Mapping!A$1:B$65536,2,0)</f>
        <v>Medicare Revenue</v>
      </c>
      <c r="B55" s="69" t="str">
        <f>VLOOKUP($D55,[4]Mapping!$A$1:$C$65536,3,0)</f>
        <v>Contractual Allowance</v>
      </c>
      <c r="C55" s="300" t="s">
        <v>667</v>
      </c>
      <c r="D55" s="70" t="s">
        <v>484</v>
      </c>
      <c r="E55" s="305">
        <v>0</v>
      </c>
      <c r="G55" s="69" t="e">
        <f>VLOOKUP($I55,[4]Mapping!$A$1:$B$65536,2,0)</f>
        <v>#N/A</v>
      </c>
      <c r="H55" s="69" t="s">
        <v>896</v>
      </c>
      <c r="J55" s="78">
        <v>0</v>
      </c>
    </row>
    <row r="56" spans="1:10" ht="15" customHeight="1">
      <c r="A56" s="69" t="str">
        <f>VLOOKUP(D56,[4]Mapping!A$1:B$65536,2,0)</f>
        <v>Medicaid Revenue</v>
      </c>
      <c r="B56" s="69" t="str">
        <f>VLOOKUP($D56,[4]Mapping!$A$1:$C$65536,3,0)</f>
        <v/>
      </c>
      <c r="C56" s="300" t="s">
        <v>668</v>
      </c>
      <c r="D56" s="70" t="s">
        <v>485</v>
      </c>
      <c r="E56" s="305">
        <v>-217589.57</v>
      </c>
      <c r="G56" s="69" t="e">
        <f>VLOOKUP($I56,[4]Mapping!$A$1:$B$65536,2,0)</f>
        <v>#N/A</v>
      </c>
      <c r="H56" s="69" t="s">
        <v>897</v>
      </c>
    </row>
    <row r="57" spans="1:10" ht="15" customHeight="1">
      <c r="A57" s="69" t="str">
        <f>VLOOKUP(D57,[4]Mapping!A$1:B$65536,2,0)</f>
        <v>Medicaid Revenue</v>
      </c>
      <c r="B57" s="69" t="str">
        <f>VLOOKUP($D57,[4]Mapping!$A$1:$C$65536,3,0)</f>
        <v>Ancillary Revenue</v>
      </c>
      <c r="C57" s="300" t="s">
        <v>925</v>
      </c>
      <c r="D57" s="70" t="s">
        <v>926</v>
      </c>
      <c r="E57" s="305">
        <v>0</v>
      </c>
      <c r="G57" s="69" t="e">
        <f>VLOOKUP($I57,[4]Mapping!$A$1:$B$65536,2,0)</f>
        <v>#N/A</v>
      </c>
      <c r="H57" s="69" t="s">
        <v>898</v>
      </c>
      <c r="J57" s="78">
        <v>0</v>
      </c>
    </row>
    <row r="58" spans="1:10" ht="15" customHeight="1">
      <c r="A58" s="69" t="str">
        <f>VLOOKUP(D58,[4]Mapping!A$1:B$65536,2,0)</f>
        <v>Medicaid Revenue</v>
      </c>
      <c r="B58" s="69" t="str">
        <f>VLOOKUP($D58,[4]Mapping!$A$1:$C$65536,3,0)</f>
        <v>Contractual Allowance</v>
      </c>
      <c r="C58" s="300" t="s">
        <v>671</v>
      </c>
      <c r="D58" s="70" t="s">
        <v>487</v>
      </c>
      <c r="E58" s="305">
        <v>-2350</v>
      </c>
      <c r="G58" s="69" t="e">
        <f>VLOOKUP($I58,[4]Mapping!$A$1:$B$65536,2,0)</f>
        <v>#N/A</v>
      </c>
      <c r="H58" s="69" t="s">
        <v>899</v>
      </c>
    </row>
    <row r="59" spans="1:10" ht="15" customHeight="1">
      <c r="A59" s="69" t="str">
        <f>VLOOKUP(D59,[4]Mapping!A$1:B$65536,2,0)</f>
        <v>Medicaid Revenue</v>
      </c>
      <c r="B59" s="69" t="str">
        <f>VLOOKUP($D59,[4]Mapping!$A$1:$C$65536,3,0)</f>
        <v>Contractual Allowance</v>
      </c>
      <c r="C59" s="300" t="s">
        <v>672</v>
      </c>
      <c r="D59" s="70" t="s">
        <v>488</v>
      </c>
      <c r="E59" s="305">
        <v>-36.380000000000003</v>
      </c>
      <c r="F59" s="69">
        <v>-1</v>
      </c>
      <c r="H59" s="69" t="s">
        <v>900</v>
      </c>
      <c r="J59" s="78">
        <v>3751595.04</v>
      </c>
    </row>
    <row r="60" spans="1:10" ht="15" customHeight="1">
      <c r="A60" s="69" t="str">
        <f>VLOOKUP(D60,[4]Mapping!A$1:B$65536,2,0)</f>
        <v>Medicaid Revenue</v>
      </c>
      <c r="B60" s="69" t="str">
        <f>VLOOKUP($D60,[4]Mapping!$A$1:$C$65536,3,0)</f>
        <v>Contractual Allowance</v>
      </c>
      <c r="C60" s="300" t="s">
        <v>903</v>
      </c>
      <c r="D60" s="70" t="s">
        <v>904</v>
      </c>
      <c r="E60" s="305">
        <v>0</v>
      </c>
      <c r="H60" s="69" t="s">
        <v>901</v>
      </c>
      <c r="J60" s="78">
        <v>3751595.04</v>
      </c>
    </row>
    <row r="61" spans="1:10" ht="15" customHeight="1">
      <c r="A61" s="69" t="str">
        <f>VLOOKUP(D61,[4]Mapping!A$1:B$65536,2,0)</f>
        <v>Medicaid Revenue</v>
      </c>
      <c r="B61" s="69" t="str">
        <f>VLOOKUP($D61,[4]Mapping!$A$1:$C$65536,3,0)</f>
        <v>Contractual Allowance</v>
      </c>
      <c r="C61" s="300" t="s">
        <v>673</v>
      </c>
      <c r="D61" s="70" t="s">
        <v>489</v>
      </c>
      <c r="E61" s="305">
        <v>-199.34</v>
      </c>
      <c r="H61" s="69" t="s">
        <v>902</v>
      </c>
      <c r="J61" s="78">
        <v>4802356.09</v>
      </c>
    </row>
    <row r="62" spans="1:10" ht="15" customHeight="1">
      <c r="A62" s="69" t="str">
        <f>VLOOKUP(D62,[4]Mapping!A$1:B$65536,2,0)</f>
        <v>Medicaid Revenue</v>
      </c>
      <c r="B62" s="69" t="str">
        <f>VLOOKUP($D62,[4]Mapping!$A$1:$C$65536,3,0)</f>
        <v>Contractual Allowance</v>
      </c>
      <c r="C62" s="300" t="s">
        <v>674</v>
      </c>
      <c r="D62" s="70" t="s">
        <v>490</v>
      </c>
      <c r="E62" s="305">
        <v>0</v>
      </c>
    </row>
    <row r="63" spans="1:10" ht="15" customHeight="1">
      <c r="A63" s="69" t="str">
        <f>VLOOKUP(D63,[4]Mapping!A$1:B$65536,2,0)</f>
        <v>Medicaid Revenue</v>
      </c>
      <c r="B63" s="69" t="str">
        <f>VLOOKUP($D63,[4]Mapping!$A$1:$C$65536,3,0)</f>
        <v>Contractual Allowance</v>
      </c>
      <c r="C63" s="300" t="s">
        <v>675</v>
      </c>
      <c r="D63" s="70" t="s">
        <v>491</v>
      </c>
      <c r="E63" s="305">
        <v>-2050</v>
      </c>
    </row>
    <row r="64" spans="1:10" ht="15" customHeight="1">
      <c r="A64" s="69" t="str">
        <f>VLOOKUP(D64,[4]Mapping!A$1:B$65536,2,0)</f>
        <v>Medicaid Revenue</v>
      </c>
      <c r="B64" s="69" t="str">
        <f>VLOOKUP($D64,[4]Mapping!$A$1:$C$65536,3,0)</f>
        <v>Contractual Allowance</v>
      </c>
      <c r="C64" s="300" t="s">
        <v>676</v>
      </c>
      <c r="D64" s="70" t="s">
        <v>492</v>
      </c>
      <c r="E64" s="305">
        <v>-1700</v>
      </c>
    </row>
    <row r="65" spans="1:5" ht="15" customHeight="1">
      <c r="A65" s="69" t="str">
        <f>VLOOKUP(D65,[4]Mapping!A$1:B$65536,2,0)</f>
        <v>Medicaid Revenue</v>
      </c>
      <c r="B65" s="69" t="str">
        <f>VLOOKUP($D65,[4]Mapping!$A$1:$C$65536,3,0)</f>
        <v>Ancillary Revenue</v>
      </c>
      <c r="C65" s="300" t="s">
        <v>953</v>
      </c>
      <c r="D65" s="70" t="s">
        <v>954</v>
      </c>
      <c r="E65" s="305">
        <v>0</v>
      </c>
    </row>
    <row r="66" spans="1:5" ht="15" customHeight="1">
      <c r="A66" s="69" t="str">
        <f>VLOOKUP(D66,[4]Mapping!A$1:B$65536,2,0)</f>
        <v>Other Revenue</v>
      </c>
      <c r="B66" s="69" t="str">
        <f>VLOOKUP($D66,[4]Mapping!$A$1:$C$65536,3,0)</f>
        <v/>
      </c>
      <c r="C66" s="300" t="s">
        <v>684</v>
      </c>
      <c r="D66" s="70" t="s">
        <v>498</v>
      </c>
      <c r="E66" s="305">
        <v>0</v>
      </c>
    </row>
    <row r="67" spans="1:5" ht="15" customHeight="1">
      <c r="A67" s="69" t="str">
        <f>VLOOKUP(D67,[4]Mapping!A$1:B$65536,2,0)</f>
        <v>Other Revenue</v>
      </c>
      <c r="B67" s="69" t="str">
        <f>VLOOKUP($D67,[4]Mapping!$A$1:$C$65536,3,0)</f>
        <v>Contractual Allowance</v>
      </c>
      <c r="C67" s="300" t="s">
        <v>796</v>
      </c>
      <c r="D67" s="70" t="s">
        <v>408</v>
      </c>
      <c r="E67" s="305">
        <v>0</v>
      </c>
    </row>
    <row r="68" spans="1:5" ht="15" customHeight="1">
      <c r="A68" s="69" t="str">
        <f>VLOOKUP(D68,[4]Mapping!A$1:B$65536,2,0)</f>
        <v>Other Revenue</v>
      </c>
      <c r="B68" s="69" t="str">
        <f>VLOOKUP($D68,[4]Mapping!$A$1:$C$65536,3,0)</f>
        <v>Contractual Allowance</v>
      </c>
      <c r="C68" s="300" t="s">
        <v>797</v>
      </c>
      <c r="D68" s="70" t="s">
        <v>409</v>
      </c>
      <c r="E68" s="305">
        <v>0</v>
      </c>
    </row>
    <row r="69" spans="1:5" ht="15" customHeight="1">
      <c r="A69" s="69" t="str">
        <f>VLOOKUP(D69,[4]Mapping!A$1:B$65536,2,0)</f>
        <v>Other Revenue</v>
      </c>
      <c r="B69" s="69" t="str">
        <f>VLOOKUP($D69,[4]Mapping!$A$1:$C$65536,3,0)</f>
        <v>Contractual Allowance</v>
      </c>
      <c r="C69" s="300" t="s">
        <v>798</v>
      </c>
      <c r="D69" s="70" t="s">
        <v>410</v>
      </c>
      <c r="E69" s="305">
        <v>0</v>
      </c>
    </row>
    <row r="70" spans="1:5" ht="15" customHeight="1">
      <c r="A70" s="69" t="str">
        <f>VLOOKUP(D70,[4]Mapping!A$1:B$65536,2,0)</f>
        <v>Medicare Revenue</v>
      </c>
      <c r="B70" s="69" t="str">
        <f>VLOOKUP($D70,[4]Mapping!$A$1:$C$65536,3,0)</f>
        <v/>
      </c>
      <c r="C70" s="300" t="s">
        <v>686</v>
      </c>
      <c r="D70" s="70" t="s">
        <v>500</v>
      </c>
      <c r="E70" s="305">
        <v>456652</v>
      </c>
    </row>
    <row r="71" spans="1:5" ht="15" customHeight="1">
      <c r="A71" s="69" t="str">
        <f>VLOOKUP(D71,[4]Mapping!A$1:B$65536,2,0)</f>
        <v>Medicaid Revenue</v>
      </c>
      <c r="B71" s="69" t="str">
        <f>VLOOKUP($D71,[4]Mapping!$A$1:$C$65536,3,0)</f>
        <v/>
      </c>
      <c r="C71" s="300" t="s">
        <v>687</v>
      </c>
      <c r="D71" s="70" t="s">
        <v>387</v>
      </c>
      <c r="E71" s="305">
        <v>76043.12</v>
      </c>
    </row>
    <row r="72" spans="1:5" ht="15" customHeight="1">
      <c r="A72" s="69" t="str">
        <f>VLOOKUP(D72,[4]Mapping!A$1:B$65536,2,0)</f>
        <v>Other Revenue</v>
      </c>
      <c r="B72" s="69" t="str">
        <f>VLOOKUP($D72,[4]Mapping!$A$1:$C$65536,3,0)</f>
        <v/>
      </c>
      <c r="C72" s="300" t="s">
        <v>688</v>
      </c>
      <c r="D72" s="70" t="s">
        <v>501</v>
      </c>
      <c r="E72" s="305">
        <v>0</v>
      </c>
    </row>
    <row r="73" spans="1:5" ht="15" customHeight="1">
      <c r="A73" s="69" t="str">
        <f>VLOOKUP(D73,[4]Mapping!A$1:B$65536,2,0)</f>
        <v>Tenant Interest Income and Expense</v>
      </c>
      <c r="B73" s="69" t="str">
        <f>VLOOKUP($D73,[4]Mapping!$A$1:$C$65536,3,0)</f>
        <v/>
      </c>
      <c r="C73" s="300" t="s">
        <v>689</v>
      </c>
      <c r="D73" s="70" t="s">
        <v>502</v>
      </c>
      <c r="E73" s="305">
        <v>-47.56</v>
      </c>
    </row>
    <row r="74" spans="1:5" ht="15" customHeight="1">
      <c r="A74" s="69" t="str">
        <f>VLOOKUP(D74,[4]Mapping!A$1:B$65536,2,0)</f>
        <v>Other Revenue</v>
      </c>
      <c r="B74" s="69" t="str">
        <f>VLOOKUP($D74,[4]Mapping!$A$1:$C$65536,3,0)</f>
        <v/>
      </c>
      <c r="C74" s="300" t="s">
        <v>905</v>
      </c>
      <c r="D74" s="70" t="s">
        <v>906</v>
      </c>
      <c r="E74" s="305">
        <v>1210800</v>
      </c>
    </row>
    <row r="75" spans="1:5" ht="15" customHeight="1">
      <c r="A75" s="69" t="e">
        <f>VLOOKUP(D75,[4]Mapping!A$1:B$65536,2,0)</f>
        <v>#N/A</v>
      </c>
      <c r="B75" s="69" t="e">
        <f>VLOOKUP($D75,[4]Mapping!$A$1:$C$65536,3,0)</f>
        <v>#N/A</v>
      </c>
      <c r="C75" s="300" t="s">
        <v>993</v>
      </c>
      <c r="D75" s="70" t="s">
        <v>994</v>
      </c>
      <c r="E75" s="305">
        <v>3005423.99</v>
      </c>
    </row>
    <row r="76" spans="1:5" ht="15" customHeight="1">
      <c r="A76" s="69" t="e">
        <f>VLOOKUP(D76,[4]Mapping!A$1:B$65536,2,0)</f>
        <v>#N/A</v>
      </c>
      <c r="B76" s="69" t="e">
        <f>VLOOKUP($D76,[4]Mapping!$A$1:$C$65536,3,0)</f>
        <v>#N/A</v>
      </c>
      <c r="C76" s="300" t="s">
        <v>920</v>
      </c>
      <c r="D76" s="70"/>
      <c r="E76" s="305">
        <v>3005423.99</v>
      </c>
    </row>
    <row r="77" spans="1:5" ht="15" customHeight="1">
      <c r="A77" s="69" t="e">
        <f>VLOOKUP(D77,[4]Mapping!A$1:B$65536,2,0)</f>
        <v>#N/A</v>
      </c>
      <c r="B77" s="69" t="e">
        <f>VLOOKUP($D77,[4]Mapping!$A$1:$C$65536,3,0)</f>
        <v>#N/A</v>
      </c>
      <c r="C77" s="300" t="s">
        <v>935</v>
      </c>
      <c r="D77" s="70"/>
      <c r="E77" s="305"/>
    </row>
    <row r="78" spans="1:5" ht="15" customHeight="1">
      <c r="A78" s="69" t="e">
        <f>VLOOKUP(D78,[4]Mapping!A$1:B$65536,2,0)</f>
        <v>#N/A</v>
      </c>
      <c r="B78" s="69" t="e">
        <f>VLOOKUP($D78,[4]Mapping!$A$1:$C$65536,3,0)</f>
        <v>#N/A</v>
      </c>
      <c r="C78" s="300" t="s">
        <v>921</v>
      </c>
      <c r="D78" s="70"/>
      <c r="E78" s="305"/>
    </row>
    <row r="79" spans="1:5" ht="15" customHeight="1">
      <c r="A79" s="69" t="e">
        <f>VLOOKUP(D79,[4]Mapping!A$1:B$65536,2,0)</f>
        <v>#N/A</v>
      </c>
      <c r="B79" s="69" t="e">
        <f>VLOOKUP($D79,[4]Mapping!$A$1:$C$65536,3,0)</f>
        <v>#N/A</v>
      </c>
      <c r="C79" s="300" t="s">
        <v>995</v>
      </c>
      <c r="D79" s="70" t="s">
        <v>996</v>
      </c>
      <c r="E79" s="305"/>
    </row>
    <row r="80" spans="1:5" ht="15" customHeight="1">
      <c r="A80" s="69" t="e">
        <f>VLOOKUP(D80,[4]Mapping!A$1:B$65536,2,0)</f>
        <v>#N/A</v>
      </c>
      <c r="B80" s="69" t="e">
        <f>VLOOKUP($D80,[4]Mapping!$A$1:$C$65536,3,0)</f>
        <v>#N/A</v>
      </c>
      <c r="C80" s="300" t="s">
        <v>921</v>
      </c>
      <c r="D80" s="70"/>
      <c r="E80" s="305"/>
    </row>
    <row r="81" spans="1:5" ht="15" customHeight="1">
      <c r="A81" s="69" t="str">
        <f>VLOOKUP(D81,[4]Mapping!A$1:B$65536,2,0)</f>
        <v>Healthcare/Nursing Labor &amp; Non-Labor</v>
      </c>
      <c r="B81" s="69" t="str">
        <f>VLOOKUP($D81,[4]Mapping!$A$1:$C$65536,3,0)</f>
        <v>Nursing Labor</v>
      </c>
      <c r="C81" s="300" t="s">
        <v>690</v>
      </c>
      <c r="D81" s="70" t="s">
        <v>503</v>
      </c>
      <c r="E81" s="305">
        <v>14147.8</v>
      </c>
    </row>
    <row r="82" spans="1:5" ht="15" customHeight="1">
      <c r="A82" s="69" t="str">
        <f>VLOOKUP(D82,[4]Mapping!A$1:B$65536,2,0)</f>
        <v>Healthcare/Nursing Labor &amp; Non-Labor</v>
      </c>
      <c r="B82" s="69" t="str">
        <f>VLOOKUP($D82,[4]Mapping!$A$1:$C$65536,3,0)</f>
        <v>Nursing Labor</v>
      </c>
      <c r="C82" s="300" t="s">
        <v>691</v>
      </c>
      <c r="D82" s="70" t="s">
        <v>504</v>
      </c>
      <c r="E82" s="305">
        <v>9813.83</v>
      </c>
    </row>
    <row r="83" spans="1:5" ht="15" customHeight="1">
      <c r="A83" s="69" t="str">
        <f>VLOOKUP(D83,[4]Mapping!A$1:B$65536,2,0)</f>
        <v>Healthcare/Nursing Labor &amp; Non-Labor</v>
      </c>
      <c r="B83" s="69" t="str">
        <f>VLOOKUP($D83,[4]Mapping!$A$1:$C$65536,3,0)</f>
        <v>Nursing Labor</v>
      </c>
      <c r="C83" s="300" t="s">
        <v>692</v>
      </c>
      <c r="D83" s="70" t="s">
        <v>505</v>
      </c>
      <c r="E83" s="305">
        <v>25651.18</v>
      </c>
    </row>
    <row r="84" spans="1:5" ht="15" customHeight="1">
      <c r="A84" s="69" t="str">
        <f>VLOOKUP(D84,[4]Mapping!A$1:B$65536,2,0)</f>
        <v>Healthcare/Nursing Labor &amp; Non-Labor</v>
      </c>
      <c r="B84" s="69" t="str">
        <f>VLOOKUP($D84,[4]Mapping!$A$1:$C$65536,3,0)</f>
        <v>Nursing Labor</v>
      </c>
      <c r="C84" s="300" t="s">
        <v>693</v>
      </c>
      <c r="D84" s="70" t="s">
        <v>506</v>
      </c>
      <c r="E84" s="305">
        <v>78513.09</v>
      </c>
    </row>
    <row r="85" spans="1:5" ht="15" customHeight="1">
      <c r="A85" s="69" t="str">
        <f>VLOOKUP(D85,[4]Mapping!A$1:B$65536,2,0)</f>
        <v>Healthcare/Nursing Labor &amp; Non-Labor</v>
      </c>
      <c r="B85" s="69" t="str">
        <f>VLOOKUP($D85,[4]Mapping!$A$1:$C$65536,3,0)</f>
        <v>Nursing Labor</v>
      </c>
      <c r="C85" s="300" t="s">
        <v>694</v>
      </c>
      <c r="D85" s="70" t="s">
        <v>507</v>
      </c>
      <c r="E85" s="305">
        <v>92613.51</v>
      </c>
    </row>
    <row r="86" spans="1:5" ht="15" customHeight="1">
      <c r="A86" s="69" t="str">
        <f>VLOOKUP(D86,[4]Mapping!A$1:B$65536,2,0)</f>
        <v>Healthcare/Nursing Labor &amp; Non-Labor</v>
      </c>
      <c r="B86" s="69" t="str">
        <f>VLOOKUP($D86,[4]Mapping!$A$1:$C$65536,3,0)</f>
        <v>Nursing Labor</v>
      </c>
      <c r="C86" s="300" t="s">
        <v>695</v>
      </c>
      <c r="D86" s="70" t="s">
        <v>508</v>
      </c>
      <c r="E86" s="305">
        <v>19052.439999999999</v>
      </c>
    </row>
    <row r="87" spans="1:5" ht="15" customHeight="1">
      <c r="A87" s="69" t="str">
        <f>VLOOKUP(D87,[4]Mapping!A$1:B$65536,2,0)</f>
        <v xml:space="preserve">General &amp; Administrative - Other </v>
      </c>
      <c r="B87" s="69" t="str">
        <f>VLOOKUP($D87,[4]Mapping!$A$1:$C$65536,3,0)</f>
        <v/>
      </c>
      <c r="C87" s="300" t="s">
        <v>696</v>
      </c>
      <c r="D87" s="70" t="s">
        <v>509</v>
      </c>
      <c r="E87" s="305">
        <v>17874.36</v>
      </c>
    </row>
    <row r="88" spans="1:5" ht="15" customHeight="1">
      <c r="A88" s="69" t="str">
        <f>VLOOKUP(D88,[4]Mapping!A$1:B$65536,2,0)</f>
        <v xml:space="preserve">General &amp; Administrative - Other </v>
      </c>
      <c r="B88" s="69" t="str">
        <f>VLOOKUP($D88,[4]Mapping!$A$1:$C$65536,3,0)</f>
        <v/>
      </c>
      <c r="C88" s="300" t="s">
        <v>697</v>
      </c>
      <c r="D88" s="70" t="s">
        <v>510</v>
      </c>
      <c r="E88" s="305">
        <v>6664.35</v>
      </c>
    </row>
    <row r="89" spans="1:5" ht="15" customHeight="1">
      <c r="A89" s="69" t="str">
        <f>VLOOKUP(D89,[4]Mapping!A$1:B$65536,2,0)</f>
        <v>Other Operating Expenses</v>
      </c>
      <c r="B89" s="69" t="str">
        <f>VLOOKUP($D89,[4]Mapping!$A$1:$C$65536,3,0)</f>
        <v/>
      </c>
      <c r="C89" s="300" t="s">
        <v>698</v>
      </c>
      <c r="D89" s="70" t="s">
        <v>511</v>
      </c>
      <c r="E89" s="305">
        <v>19834.75</v>
      </c>
    </row>
    <row r="90" spans="1:5" ht="15" customHeight="1">
      <c r="A90" s="69" t="str">
        <f>VLOOKUP(D90,[4]Mapping!A$1:B$65536,2,0)</f>
        <v>Other Operating Expenses</v>
      </c>
      <c r="B90" s="69" t="str">
        <f>VLOOKUP($D90,[4]Mapping!$A$1:$C$65536,3,0)</f>
        <v/>
      </c>
      <c r="C90" s="300" t="s">
        <v>699</v>
      </c>
      <c r="D90" s="70" t="s">
        <v>391</v>
      </c>
      <c r="E90" s="305">
        <v>2051.12</v>
      </c>
    </row>
    <row r="91" spans="1:5" ht="15" customHeight="1">
      <c r="A91" s="69" t="str">
        <f>VLOOKUP(D91,[4]Mapping!A$1:B$65536,2,0)</f>
        <v>Other Operating Expenses</v>
      </c>
      <c r="B91" s="69" t="str">
        <f>VLOOKUP($D91,[4]Mapping!$A$1:$C$65536,3,0)</f>
        <v/>
      </c>
      <c r="C91" s="300" t="s">
        <v>700</v>
      </c>
      <c r="D91" s="70" t="s">
        <v>512</v>
      </c>
      <c r="E91" s="305">
        <v>9336.27</v>
      </c>
    </row>
    <row r="92" spans="1:5" ht="15" customHeight="1">
      <c r="A92" s="69" t="str">
        <f>VLOOKUP(D92,[4]Mapping!A$1:B$65536,2,0)</f>
        <v>Other Operating Expenses</v>
      </c>
      <c r="B92" s="69" t="str">
        <f>VLOOKUP($D92,[4]Mapping!$A$1:$C$65536,3,0)</f>
        <v/>
      </c>
      <c r="C92" s="300" t="s">
        <v>701</v>
      </c>
      <c r="D92" s="70" t="s">
        <v>513</v>
      </c>
      <c r="E92" s="305">
        <v>0</v>
      </c>
    </row>
    <row r="93" spans="1:5" ht="15" customHeight="1">
      <c r="A93" s="69" t="str">
        <f>VLOOKUP(D93,[4]Mapping!A$1:B$65536,2,0)</f>
        <v>Other Operating Expenses</v>
      </c>
      <c r="B93" s="69" t="str">
        <f>VLOOKUP($D93,[4]Mapping!$A$1:$C$65536,3,0)</f>
        <v/>
      </c>
      <c r="C93" s="300" t="s">
        <v>702</v>
      </c>
      <c r="D93" s="70" t="s">
        <v>514</v>
      </c>
      <c r="E93" s="305">
        <v>953.11</v>
      </c>
    </row>
    <row r="94" spans="1:5" ht="15" customHeight="1">
      <c r="A94" s="69" t="str">
        <f>VLOOKUP(D94,[4]Mapping!A$1:B$65536,2,0)</f>
        <v>Healthcare/Nursing Labor &amp; Non-Labor</v>
      </c>
      <c r="B94" s="69" t="str">
        <f>VLOOKUP($D94,[4]Mapping!$A$1:$C$65536,3,0)</f>
        <v>Nursing Labor</v>
      </c>
      <c r="C94" s="300" t="s">
        <v>703</v>
      </c>
      <c r="D94" s="70" t="s">
        <v>704</v>
      </c>
      <c r="E94" s="305">
        <v>-430.2</v>
      </c>
    </row>
    <row r="95" spans="1:5" ht="15" customHeight="1">
      <c r="A95" s="69" t="str">
        <f>VLOOKUP(D95,[4]Mapping!A$1:B$65536,2,0)</f>
        <v>Healthcare/Nursing Labor &amp; Non-Labor</v>
      </c>
      <c r="B95" s="69" t="str">
        <f>VLOOKUP($D95,[4]Mapping!$A$1:$C$65536,3,0)</f>
        <v>Nursing Labor</v>
      </c>
      <c r="C95" s="300" t="s">
        <v>705</v>
      </c>
      <c r="D95" s="70" t="s">
        <v>706</v>
      </c>
      <c r="E95" s="305">
        <v>285.77999999999997</v>
      </c>
    </row>
    <row r="96" spans="1:5" ht="15" customHeight="1">
      <c r="A96" s="69" t="str">
        <f>VLOOKUP(D96,[4]Mapping!A$1:B$65536,2,0)</f>
        <v>Healthcare/Nursing Labor &amp; Non-Labor</v>
      </c>
      <c r="B96" s="69" t="str">
        <f>VLOOKUP($D96,[4]Mapping!$A$1:$C$65536,3,0)</f>
        <v>Nursing Labor</v>
      </c>
      <c r="C96" s="300" t="s">
        <v>707</v>
      </c>
      <c r="D96" s="70" t="s">
        <v>708</v>
      </c>
      <c r="E96" s="305">
        <v>186.9</v>
      </c>
    </row>
    <row r="97" spans="1:5" ht="15" customHeight="1">
      <c r="A97" s="69" t="str">
        <f>VLOOKUP(D97,[4]Mapping!A$1:B$65536,2,0)</f>
        <v>Healthcare/Nursing Labor &amp; Non-Labor</v>
      </c>
      <c r="B97" s="69" t="str">
        <f>VLOOKUP($D97,[4]Mapping!$A$1:$C$65536,3,0)</f>
        <v>Nursing Labor</v>
      </c>
      <c r="C97" s="300" t="s">
        <v>709</v>
      </c>
      <c r="D97" s="70" t="s">
        <v>710</v>
      </c>
      <c r="E97" s="305">
        <v>-1542.29</v>
      </c>
    </row>
    <row r="98" spans="1:5" ht="15" customHeight="1">
      <c r="A98" s="69" t="str">
        <f>VLOOKUP(D98,[4]Mapping!A$1:B$65536,2,0)</f>
        <v>Healthcare/Nursing Labor &amp; Non-Labor</v>
      </c>
      <c r="B98" s="69" t="str">
        <f>VLOOKUP($D98,[4]Mapping!$A$1:$C$65536,3,0)</f>
        <v>Nursing Labor</v>
      </c>
      <c r="C98" s="300" t="s">
        <v>711</v>
      </c>
      <c r="D98" s="70" t="s">
        <v>712</v>
      </c>
      <c r="E98" s="305">
        <v>13.61</v>
      </c>
    </row>
    <row r="99" spans="1:5" ht="15" customHeight="1">
      <c r="A99" s="69" t="str">
        <f>VLOOKUP(D99,[4]Mapping!A$1:B$65536,2,0)</f>
        <v>Total Maintenance</v>
      </c>
      <c r="B99" s="69" t="str">
        <f>VLOOKUP($D99,[4]Mapping!$A$1:$C$65536,3,0)</f>
        <v>Other Non-Nursing Labor</v>
      </c>
      <c r="C99" s="300" t="s">
        <v>713</v>
      </c>
      <c r="D99" s="70" t="s">
        <v>515</v>
      </c>
      <c r="E99" s="305">
        <v>32057.83</v>
      </c>
    </row>
    <row r="100" spans="1:5" ht="15" customHeight="1">
      <c r="A100" s="69" t="str">
        <f>VLOOKUP(D100,[4]Mapping!A$1:B$65536,2,0)</f>
        <v>Total Maintenance</v>
      </c>
      <c r="B100" s="69" t="str">
        <f>VLOOKUP($D100,[4]Mapping!$A$1:$C$65536,3,0)</f>
        <v>Other Non-Nursing Labor</v>
      </c>
      <c r="C100" s="300" t="s">
        <v>714</v>
      </c>
      <c r="D100" s="70" t="s">
        <v>516</v>
      </c>
      <c r="E100" s="305">
        <v>3080.95</v>
      </c>
    </row>
    <row r="101" spans="1:5" ht="15" customHeight="1">
      <c r="A101" s="69" t="str">
        <f>VLOOKUP(D101,[4]Mapping!A$1:B$65536,2,0)</f>
        <v>Total Maintenance</v>
      </c>
      <c r="B101" s="69" t="str">
        <f>VLOOKUP($D101,[4]Mapping!$A$1:$C$65536,3,0)</f>
        <v>Other Non-Nursing Labor</v>
      </c>
      <c r="C101" s="300" t="s">
        <v>715</v>
      </c>
      <c r="D101" s="70" t="s">
        <v>517</v>
      </c>
      <c r="E101" s="305">
        <v>244.08</v>
      </c>
    </row>
    <row r="102" spans="1:5" ht="15" customHeight="1">
      <c r="A102" s="69" t="str">
        <f>VLOOKUP(D102,[4]Mapping!A$1:B$65536,2,0)</f>
        <v>Other Operating Expenses</v>
      </c>
      <c r="B102" s="69" t="str">
        <f>VLOOKUP($D102,[4]Mapping!$A$1:$C$65536,3,0)</f>
        <v/>
      </c>
      <c r="C102" s="300" t="s">
        <v>716</v>
      </c>
      <c r="D102" s="70" t="s">
        <v>518</v>
      </c>
      <c r="E102" s="305">
        <v>1766.81</v>
      </c>
    </row>
    <row r="103" spans="1:5" ht="15" customHeight="1">
      <c r="A103" s="69" t="str">
        <f>VLOOKUP(D103,[4]Mapping!A$1:B$65536,2,0)</f>
        <v>Total Maintenance</v>
      </c>
      <c r="B103" s="69" t="str">
        <f>VLOOKUP($D103,[4]Mapping!$A$1:$C$65536,3,0)</f>
        <v>Other Non-Nursing Labor</v>
      </c>
      <c r="C103" s="300" t="s">
        <v>717</v>
      </c>
      <c r="D103" s="70" t="s">
        <v>519</v>
      </c>
      <c r="E103" s="305">
        <v>115</v>
      </c>
    </row>
    <row r="104" spans="1:5" ht="15" customHeight="1">
      <c r="A104" s="69" t="str">
        <f>VLOOKUP(D104,[4]Mapping!A$1:B$65536,2,0)</f>
        <v>Total Maintenance</v>
      </c>
      <c r="B104" s="69" t="str">
        <f>VLOOKUP($D104,[4]Mapping!$A$1:$C$65536,3,0)</f>
        <v>Other Non-Nursing Labor</v>
      </c>
      <c r="C104" s="300" t="s">
        <v>718</v>
      </c>
      <c r="D104" s="70" t="s">
        <v>520</v>
      </c>
      <c r="E104" s="305">
        <v>1072.81</v>
      </c>
    </row>
    <row r="105" spans="1:5" ht="15" customHeight="1">
      <c r="A105" s="69" t="str">
        <f>VLOOKUP(D105,[4]Mapping!A$1:B$65536,2,0)</f>
        <v>Total Maintenance</v>
      </c>
      <c r="B105" s="69" t="str">
        <f>VLOOKUP($D105,[4]Mapping!$A$1:$C$65536,3,0)</f>
        <v/>
      </c>
      <c r="C105" s="300" t="s">
        <v>799</v>
      </c>
      <c r="D105" s="70" t="s">
        <v>590</v>
      </c>
      <c r="E105" s="305">
        <v>712.31</v>
      </c>
    </row>
    <row r="106" spans="1:5" ht="15" customHeight="1">
      <c r="A106" s="69" t="str">
        <f>VLOOKUP(D106,[4]Mapping!A$1:B$65536,2,0)</f>
        <v>Total Maintenance</v>
      </c>
      <c r="B106" s="69" t="str">
        <f>VLOOKUP($D106,[4]Mapping!$A$1:$C$65536,3,0)</f>
        <v/>
      </c>
      <c r="C106" s="300" t="s">
        <v>719</v>
      </c>
      <c r="D106" s="70" t="s">
        <v>521</v>
      </c>
      <c r="E106" s="305">
        <v>4859.16</v>
      </c>
    </row>
    <row r="107" spans="1:5" ht="15" customHeight="1">
      <c r="A107" s="69" t="str">
        <f>VLOOKUP(D107,[4]Mapping!A$1:B$65536,2,0)</f>
        <v>Total Maintenance</v>
      </c>
      <c r="B107" s="69" t="str">
        <f>VLOOKUP($D107,[4]Mapping!$A$1:$C$65536,3,0)</f>
        <v/>
      </c>
      <c r="C107" s="300" t="s">
        <v>720</v>
      </c>
      <c r="D107" s="70" t="s">
        <v>522</v>
      </c>
      <c r="E107" s="305">
        <v>593.58000000000004</v>
      </c>
    </row>
    <row r="108" spans="1:5" ht="15" customHeight="1">
      <c r="A108" s="69" t="str">
        <f>VLOOKUP(D108,[4]Mapping!A$1:B$65536,2,0)</f>
        <v>Total Maintenance</v>
      </c>
      <c r="B108" s="69" t="str">
        <f>VLOOKUP($D108,[4]Mapping!$A$1:$C$65536,3,0)</f>
        <v/>
      </c>
      <c r="C108" s="300" t="s">
        <v>721</v>
      </c>
      <c r="D108" s="70" t="s">
        <v>523</v>
      </c>
      <c r="E108" s="305">
        <v>2851.65</v>
      </c>
    </row>
    <row r="109" spans="1:5" ht="15" customHeight="1">
      <c r="A109" s="69" t="str">
        <f>VLOOKUP(D109,[4]Mapping!A$1:B$65536,2,0)</f>
        <v>Total Maintenance</v>
      </c>
      <c r="B109" s="69" t="str">
        <f>VLOOKUP($D109,[4]Mapping!$A$1:$C$65536,3,0)</f>
        <v/>
      </c>
      <c r="C109" s="300" t="s">
        <v>722</v>
      </c>
      <c r="D109" s="70" t="s">
        <v>524</v>
      </c>
      <c r="E109" s="305">
        <v>367.92</v>
      </c>
    </row>
    <row r="110" spans="1:5" ht="15" customHeight="1">
      <c r="A110" s="69" t="str">
        <f>VLOOKUP(D110,[4]Mapping!A$1:B$65536,2,0)</f>
        <v>Total Maintenance</v>
      </c>
      <c r="B110" s="69" t="str">
        <f>VLOOKUP($D110,[4]Mapping!$A$1:$C$65536,3,0)</f>
        <v/>
      </c>
      <c r="C110" s="300" t="s">
        <v>723</v>
      </c>
      <c r="D110" s="70" t="s">
        <v>525</v>
      </c>
      <c r="E110" s="305">
        <v>1167</v>
      </c>
    </row>
    <row r="111" spans="1:5" ht="15" customHeight="1">
      <c r="A111" s="69" t="str">
        <f>VLOOKUP(D111,[4]Mapping!A$1:B$65536,2,0)</f>
        <v>Total Maintenance</v>
      </c>
      <c r="B111" s="69" t="str">
        <f>VLOOKUP($D111,[4]Mapping!$A$1:$C$65536,3,0)</f>
        <v/>
      </c>
      <c r="C111" s="300" t="s">
        <v>724</v>
      </c>
      <c r="D111" s="70" t="s">
        <v>526</v>
      </c>
      <c r="E111" s="305">
        <v>1050.8800000000001</v>
      </c>
    </row>
    <row r="112" spans="1:5" ht="15" customHeight="1">
      <c r="A112" s="69" t="str">
        <f>VLOOKUP(D112,[4]Mapping!A$1:B$65536,2,0)</f>
        <v>Total Maintenance</v>
      </c>
      <c r="B112" s="69" t="str">
        <f>VLOOKUP($D112,[4]Mapping!$A$1:$C$65536,3,0)</f>
        <v/>
      </c>
      <c r="C112" s="300" t="s">
        <v>725</v>
      </c>
      <c r="D112" s="70" t="s">
        <v>402</v>
      </c>
      <c r="E112" s="305">
        <v>331.81</v>
      </c>
    </row>
    <row r="113" spans="1:5" ht="15" customHeight="1">
      <c r="A113" s="69" t="str">
        <f>VLOOKUP(D113,[4]Mapping!A$1:B$65536,2,0)</f>
        <v>Total Housekeeping &amp; Laundry</v>
      </c>
      <c r="B113" s="69" t="str">
        <f>VLOOKUP($D113,[4]Mapping!$A$1:$C$65536,3,0)</f>
        <v/>
      </c>
      <c r="C113" s="300" t="s">
        <v>987</v>
      </c>
      <c r="D113" s="70" t="s">
        <v>988</v>
      </c>
      <c r="E113" s="305">
        <v>0</v>
      </c>
    </row>
    <row r="114" spans="1:5" ht="15" customHeight="1">
      <c r="A114" s="69" t="str">
        <f>VLOOKUP(D114,[4]Mapping!A$1:B$65536,2,0)</f>
        <v>Total Housekeeping &amp; Laundry</v>
      </c>
      <c r="B114" s="69" t="str">
        <f>VLOOKUP($D114,[4]Mapping!$A$1:$C$65536,3,0)</f>
        <v/>
      </c>
      <c r="C114" s="300" t="s">
        <v>726</v>
      </c>
      <c r="D114" s="70" t="s">
        <v>527</v>
      </c>
      <c r="E114" s="305">
        <v>40.08</v>
      </c>
    </row>
    <row r="115" spans="1:5" ht="15" customHeight="1">
      <c r="A115" s="69" t="str">
        <f>VLOOKUP(D115,[4]Mapping!A$1:B$65536,2,0)</f>
        <v>Total Maintenance</v>
      </c>
      <c r="B115" s="69" t="str">
        <f>VLOOKUP($D115,[4]Mapping!$A$1:$C$65536,3,0)</f>
        <v/>
      </c>
      <c r="C115" s="300" t="s">
        <v>727</v>
      </c>
      <c r="D115" s="70" t="s">
        <v>528</v>
      </c>
      <c r="E115" s="305">
        <v>0</v>
      </c>
    </row>
    <row r="116" spans="1:5" ht="15" customHeight="1">
      <c r="A116" s="69" t="str">
        <f>VLOOKUP(D116,[4]Mapping!A$1:B$65536,2,0)</f>
        <v>Dietary - Other</v>
      </c>
      <c r="B116" s="69" t="str">
        <f>VLOOKUP($D116,[4]Mapping!$A$1:$C$65536,3,0)</f>
        <v>Nursing Labor</v>
      </c>
      <c r="C116" s="300" t="s">
        <v>728</v>
      </c>
      <c r="D116" s="70" t="s">
        <v>529</v>
      </c>
      <c r="E116" s="305">
        <v>31928.93</v>
      </c>
    </row>
    <row r="117" spans="1:5" ht="15" customHeight="1">
      <c r="A117" s="69" t="str">
        <f>VLOOKUP(D117,[4]Mapping!A$1:B$65536,2,0)</f>
        <v>Dietary - Other</v>
      </c>
      <c r="B117" s="69" t="str">
        <f>VLOOKUP($D117,[4]Mapping!$A$1:$C$65536,3,0)</f>
        <v>Nursing Labor</v>
      </c>
      <c r="C117" s="300" t="s">
        <v>729</v>
      </c>
      <c r="D117" s="70" t="s">
        <v>530</v>
      </c>
      <c r="E117" s="305">
        <v>2926.47</v>
      </c>
    </row>
    <row r="118" spans="1:5" ht="15" customHeight="1">
      <c r="A118" s="69" t="str">
        <f>VLOOKUP(D118,[4]Mapping!A$1:B$65536,2,0)</f>
        <v>Dietary - Other</v>
      </c>
      <c r="B118" s="69" t="str">
        <f>VLOOKUP($D118,[4]Mapping!$A$1:$C$65536,3,0)</f>
        <v>Nursing Labor</v>
      </c>
      <c r="C118" s="300" t="s">
        <v>730</v>
      </c>
      <c r="D118" s="70" t="s">
        <v>531</v>
      </c>
      <c r="E118" s="305">
        <v>791.7</v>
      </c>
    </row>
    <row r="119" spans="1:5" ht="15" customHeight="1">
      <c r="A119" s="69" t="str">
        <f>VLOOKUP(D119,[4]Mapping!A$1:B$65536,2,0)</f>
        <v>Dietary - Other</v>
      </c>
      <c r="B119" s="69" t="str">
        <f>VLOOKUP($D119,[4]Mapping!$A$1:$C$65536,3,0)</f>
        <v/>
      </c>
      <c r="C119" s="300" t="s">
        <v>731</v>
      </c>
      <c r="D119" s="70" t="s">
        <v>532</v>
      </c>
      <c r="E119" s="305">
        <v>16048.8</v>
      </c>
    </row>
    <row r="120" spans="1:5" ht="15" customHeight="1">
      <c r="A120" s="69" t="str">
        <f>VLOOKUP(D120,[4]Mapping!A$1:B$65536,2,0)</f>
        <v>Dietary - Raw Food Cost</v>
      </c>
      <c r="B120" s="69" t="str">
        <f>VLOOKUP($D120,[4]Mapping!$A$1:$C$65536,3,0)</f>
        <v/>
      </c>
      <c r="C120" s="300" t="s">
        <v>732</v>
      </c>
      <c r="D120" s="70" t="s">
        <v>533</v>
      </c>
      <c r="E120" s="305">
        <v>25357.48</v>
      </c>
    </row>
    <row r="121" spans="1:5" ht="15" customHeight="1">
      <c r="A121" s="69" t="str">
        <f>VLOOKUP(D121,[4]Mapping!A$1:B$65536,2,0)</f>
        <v>Dietary - Raw Food Cost</v>
      </c>
      <c r="B121" s="69" t="str">
        <f>VLOOKUP($D121,[4]Mapping!$A$1:$C$65536,3,0)</f>
        <v/>
      </c>
      <c r="C121" s="300" t="s">
        <v>733</v>
      </c>
      <c r="D121" s="70" t="s">
        <v>534</v>
      </c>
      <c r="E121" s="305">
        <v>0</v>
      </c>
    </row>
    <row r="122" spans="1:5" ht="15" customHeight="1">
      <c r="A122" s="69" t="str">
        <f>VLOOKUP(D122,[4]Mapping!A$1:B$65536,2,0)</f>
        <v>Dietary - Other</v>
      </c>
      <c r="B122" s="69" t="str">
        <f>VLOOKUP($D122,[4]Mapping!$A$1:$C$65536,3,0)</f>
        <v/>
      </c>
      <c r="C122" s="300" t="s">
        <v>734</v>
      </c>
      <c r="D122" s="70" t="s">
        <v>392</v>
      </c>
      <c r="E122" s="305">
        <v>0</v>
      </c>
    </row>
    <row r="123" spans="1:5" ht="15" customHeight="1">
      <c r="A123" s="69" t="str">
        <f>VLOOKUP(D123,[4]Mapping!A$1:B$65536,2,0)</f>
        <v>Dietary - Other</v>
      </c>
      <c r="B123" s="69" t="str">
        <f>VLOOKUP($D123,[4]Mapping!$A$1:$C$65536,3,0)</f>
        <v/>
      </c>
      <c r="C123" s="300" t="s">
        <v>735</v>
      </c>
      <c r="D123" s="70" t="s">
        <v>535</v>
      </c>
      <c r="E123" s="305">
        <v>0</v>
      </c>
    </row>
    <row r="124" spans="1:5" ht="15" customHeight="1">
      <c r="A124" s="69" t="str">
        <f>VLOOKUP(D124,[4]Mapping!A$1:B$65536,2,0)</f>
        <v>Dietary - Other</v>
      </c>
      <c r="B124" s="69" t="str">
        <f>VLOOKUP($D124,[4]Mapping!$A$1:$C$65536,3,0)</f>
        <v/>
      </c>
      <c r="C124" s="300" t="s">
        <v>931</v>
      </c>
      <c r="D124" s="70" t="s">
        <v>932</v>
      </c>
      <c r="E124" s="305">
        <v>0</v>
      </c>
    </row>
    <row r="125" spans="1:5" ht="15" customHeight="1">
      <c r="A125" s="69" t="str">
        <f>VLOOKUP(D125,[4]Mapping!A$1:B$65536,2,0)</f>
        <v>Other Operating Expenses</v>
      </c>
      <c r="B125" s="69" t="str">
        <f>VLOOKUP($D125,[4]Mapping!$A$1:$C$65536,3,0)</f>
        <v>Nursing Labor</v>
      </c>
      <c r="C125" s="300" t="s">
        <v>736</v>
      </c>
      <c r="D125" s="70" t="s">
        <v>536</v>
      </c>
      <c r="E125" s="305">
        <v>10331.9</v>
      </c>
    </row>
    <row r="126" spans="1:5" ht="15" customHeight="1">
      <c r="A126" s="69" t="str">
        <f>VLOOKUP(D126,[4]Mapping!A$1:B$65536,2,0)</f>
        <v>Other Operating Expenses</v>
      </c>
      <c r="B126" s="69" t="str">
        <f>VLOOKUP($D126,[4]Mapping!$A$1:$C$65536,3,0)</f>
        <v>Nursing Labor</v>
      </c>
      <c r="C126" s="300" t="s">
        <v>737</v>
      </c>
      <c r="D126" s="70" t="s">
        <v>537</v>
      </c>
      <c r="E126" s="305">
        <v>828.27</v>
      </c>
    </row>
    <row r="127" spans="1:5" ht="15" customHeight="1">
      <c r="A127" s="69" t="str">
        <f>VLOOKUP(D127,[4]Mapping!A$1:B$65536,2,0)</f>
        <v>Other Operating Expenses</v>
      </c>
      <c r="B127" s="69" t="str">
        <f>VLOOKUP($D127,[4]Mapping!$A$1:$C$65536,3,0)</f>
        <v>Nursing Labor</v>
      </c>
      <c r="C127" s="300" t="s">
        <v>738</v>
      </c>
      <c r="D127" s="70" t="s">
        <v>538</v>
      </c>
      <c r="E127" s="305">
        <v>181.86</v>
      </c>
    </row>
    <row r="128" spans="1:5" ht="15" customHeight="1">
      <c r="A128" s="69" t="str">
        <f>VLOOKUP(D128,[4]Mapping!A$1:B$65536,2,0)</f>
        <v>Other Operating Expenses</v>
      </c>
      <c r="B128" s="69" t="str">
        <f>VLOOKUP($D128,[4]Mapping!$A$1:$C$65536,3,0)</f>
        <v>Nursing Labor</v>
      </c>
      <c r="C128" s="300" t="s">
        <v>739</v>
      </c>
      <c r="D128" s="70" t="s">
        <v>539</v>
      </c>
      <c r="E128" s="305">
        <v>20105.62</v>
      </c>
    </row>
    <row r="129" spans="1:5" ht="15" customHeight="1">
      <c r="A129" s="69" t="str">
        <f>VLOOKUP(D129,[4]Mapping!A$1:B$65536,2,0)</f>
        <v>Other Operating Expenses</v>
      </c>
      <c r="B129" s="69" t="str">
        <f>VLOOKUP($D129,[4]Mapping!$A$1:$C$65536,3,0)</f>
        <v>Nursing Labor</v>
      </c>
      <c r="C129" s="300" t="s">
        <v>740</v>
      </c>
      <c r="D129" s="70" t="s">
        <v>540</v>
      </c>
      <c r="E129" s="305">
        <v>1868.4</v>
      </c>
    </row>
    <row r="130" spans="1:5" ht="15" customHeight="1">
      <c r="A130" s="69" t="str">
        <f>VLOOKUP(D130,[4]Mapping!A$1:B$65536,2,0)</f>
        <v>Other Operating Expenses</v>
      </c>
      <c r="B130" s="69" t="str">
        <f>VLOOKUP($D130,[4]Mapping!$A$1:$C$65536,3,0)</f>
        <v>Nursing Labor</v>
      </c>
      <c r="C130" s="300" t="s">
        <v>741</v>
      </c>
      <c r="D130" s="70" t="s">
        <v>541</v>
      </c>
      <c r="E130" s="305">
        <v>211.62</v>
      </c>
    </row>
    <row r="131" spans="1:5" ht="15" customHeight="1">
      <c r="A131" s="69" t="str">
        <f>VLOOKUP(D131,[4]Mapping!A$1:B$65536,2,0)</f>
        <v>Other Operating Expenses</v>
      </c>
      <c r="B131" s="69" t="str">
        <f>VLOOKUP($D131,[4]Mapping!$A$1:$C$65536,3,0)</f>
        <v/>
      </c>
      <c r="C131" s="300" t="s">
        <v>742</v>
      </c>
      <c r="D131" s="70" t="s">
        <v>542</v>
      </c>
      <c r="E131" s="305">
        <v>2099.48</v>
      </c>
    </row>
    <row r="132" spans="1:5" ht="15" customHeight="1">
      <c r="A132" s="69" t="str">
        <f>VLOOKUP(D132,[4]Mapping!A$1:B$65536,2,0)</f>
        <v xml:space="preserve">General &amp; Administrative - Other </v>
      </c>
      <c r="B132" s="69">
        <f>VLOOKUP($D132,[4]Mapping!$A$1:$C$65536,3,0)</f>
        <v>0</v>
      </c>
      <c r="C132" s="300" t="s">
        <v>743</v>
      </c>
      <c r="D132" s="70" t="s">
        <v>543</v>
      </c>
      <c r="E132" s="305">
        <v>100747.16</v>
      </c>
    </row>
    <row r="133" spans="1:5" ht="15" customHeight="1">
      <c r="A133" s="69" t="str">
        <f>VLOOKUP(D133,[4]Mapping!A$1:B$65536,2,0)</f>
        <v xml:space="preserve">General &amp; Administrative - Other </v>
      </c>
      <c r="B133" s="69">
        <f>VLOOKUP($D133,[4]Mapping!$A$1:$C$65536,3,0)</f>
        <v>0</v>
      </c>
      <c r="C133" s="300" t="s">
        <v>744</v>
      </c>
      <c r="D133" s="70" t="s">
        <v>544</v>
      </c>
      <c r="E133" s="305">
        <v>-0.04</v>
      </c>
    </row>
    <row r="134" spans="1:5" ht="15" customHeight="1">
      <c r="A134" s="69" t="str">
        <f>VLOOKUP(D134,[4]Mapping!A$1:B$65536,2,0)</f>
        <v xml:space="preserve">General &amp; Administrative - Other </v>
      </c>
      <c r="B134" s="69">
        <f>VLOOKUP($D134,[4]Mapping!$A$1:$C$65536,3,0)</f>
        <v>0</v>
      </c>
      <c r="C134" s="300" t="s">
        <v>745</v>
      </c>
      <c r="D134" s="70" t="s">
        <v>545</v>
      </c>
      <c r="E134" s="305">
        <v>1751.57</v>
      </c>
    </row>
    <row r="135" spans="1:5" ht="15" customHeight="1">
      <c r="A135" s="69" t="str">
        <f>VLOOKUP(D135,[4]Mapping!A$1:B$65536,2,0)</f>
        <v xml:space="preserve">General &amp; Administrative - Other </v>
      </c>
      <c r="B135" s="69">
        <f>VLOOKUP($D135,[4]Mapping!$A$1:$C$65536,3,0)</f>
        <v>0</v>
      </c>
      <c r="C135" s="300" t="s">
        <v>746</v>
      </c>
      <c r="D135" s="70" t="s">
        <v>747</v>
      </c>
      <c r="E135" s="305">
        <v>0</v>
      </c>
    </row>
    <row r="136" spans="1:5" ht="15" customHeight="1">
      <c r="A136" s="69" t="str">
        <f>VLOOKUP(D136,[4]Mapping!A$1:B$65536,2,0)</f>
        <v>Other Operating Expenses</v>
      </c>
      <c r="B136" s="69" t="str">
        <f>VLOOKUP($D136,[4]Mapping!$A$1:$C$65536,3,0)</f>
        <v/>
      </c>
      <c r="C136" s="300" t="s">
        <v>748</v>
      </c>
      <c r="D136" s="70" t="s">
        <v>546</v>
      </c>
      <c r="E136" s="305">
        <v>5238.2</v>
      </c>
    </row>
    <row r="137" spans="1:5" ht="15" customHeight="1">
      <c r="A137" s="69" t="str">
        <f>VLOOKUP(D137,[4]Mapping!A$1:B$65536,2,0)</f>
        <v>Other Operating Expenses</v>
      </c>
      <c r="B137" s="69" t="str">
        <f>VLOOKUP($D137,[4]Mapping!$A$1:$C$65536,3,0)</f>
        <v/>
      </c>
      <c r="C137" s="300" t="s">
        <v>749</v>
      </c>
      <c r="D137" s="70" t="s">
        <v>388</v>
      </c>
      <c r="E137" s="305">
        <v>0</v>
      </c>
    </row>
    <row r="138" spans="1:5" ht="15" customHeight="1">
      <c r="A138" s="69" t="str">
        <f>VLOOKUP(D138,[4]Mapping!A$1:B$65536,2,0)</f>
        <v xml:space="preserve">General &amp; Administrative - Other </v>
      </c>
      <c r="B138" s="69" t="str">
        <f>VLOOKUP($D138,[4]Mapping!$A$1:$C$65536,3,0)</f>
        <v/>
      </c>
      <c r="C138" s="300" t="s">
        <v>750</v>
      </c>
      <c r="D138" s="70" t="s">
        <v>393</v>
      </c>
      <c r="E138" s="305">
        <v>64</v>
      </c>
    </row>
    <row r="139" spans="1:5" ht="15" customHeight="1">
      <c r="A139" s="69" t="str">
        <f>VLOOKUP(D139,[4]Mapping!A$1:B$65536,2,0)</f>
        <v>Insurance</v>
      </c>
      <c r="B139" s="69" t="str">
        <f>VLOOKUP($D139,[4]Mapping!$A$1:$C$65536,3,0)</f>
        <v/>
      </c>
      <c r="C139" s="300" t="s">
        <v>751</v>
      </c>
      <c r="D139" s="70" t="s">
        <v>547</v>
      </c>
      <c r="E139" s="305">
        <v>8570.2000000000007</v>
      </c>
    </row>
    <row r="140" spans="1:5" ht="15" customHeight="1">
      <c r="A140" s="69" t="str">
        <f>VLOOKUP(D140,[4]Mapping!A$1:B$65536,2,0)</f>
        <v>Insurance</v>
      </c>
      <c r="B140" s="69" t="str">
        <f>VLOOKUP($D140,[4]Mapping!$A$1:$C$65536,3,0)</f>
        <v/>
      </c>
      <c r="C140" s="300" t="s">
        <v>752</v>
      </c>
      <c r="D140" s="70" t="s">
        <v>548</v>
      </c>
      <c r="E140" s="305">
        <v>794.62</v>
      </c>
    </row>
    <row r="141" spans="1:5" ht="15" customHeight="1">
      <c r="A141" s="69" t="str">
        <f>VLOOKUP(D141,[4]Mapping!A$1:B$65536,2,0)</f>
        <v>Insurance</v>
      </c>
      <c r="B141" s="69" t="str">
        <f>VLOOKUP($D141,[4]Mapping!$A$1:$C$65536,3,0)</f>
        <v/>
      </c>
      <c r="C141" s="300" t="s">
        <v>753</v>
      </c>
      <c r="D141" s="70" t="s">
        <v>549</v>
      </c>
      <c r="E141" s="305">
        <v>85.39</v>
      </c>
    </row>
    <row r="142" spans="1:5" ht="15" customHeight="1">
      <c r="A142" s="69" t="str">
        <f>VLOOKUP(D142,[4]Mapping!A$1:B$65536,2,0)</f>
        <v xml:space="preserve">General &amp; Administrative - Other </v>
      </c>
      <c r="B142" s="69" t="str">
        <f>VLOOKUP($D142,[4]Mapping!$A$1:$C$65536,3,0)</f>
        <v/>
      </c>
      <c r="C142" s="300" t="s">
        <v>754</v>
      </c>
      <c r="D142" s="70" t="s">
        <v>550</v>
      </c>
      <c r="E142" s="305">
        <v>6736.03</v>
      </c>
    </row>
    <row r="143" spans="1:5" ht="15" customHeight="1">
      <c r="A143" s="69" t="str">
        <f>VLOOKUP(D143,[4]Mapping!A$1:B$65536,2,0)</f>
        <v>Other Operating Expenses</v>
      </c>
      <c r="B143" s="69" t="str">
        <f>VLOOKUP($D143,[4]Mapping!$A$1:$C$65536,3,0)</f>
        <v/>
      </c>
      <c r="C143" s="300" t="s">
        <v>755</v>
      </c>
      <c r="D143" s="70" t="s">
        <v>551</v>
      </c>
      <c r="E143" s="305">
        <v>6500</v>
      </c>
    </row>
    <row r="144" spans="1:5" ht="15" customHeight="1">
      <c r="A144" s="69" t="str">
        <f>VLOOKUP(D144,[4]Mapping!A$1:B$65536,2,0)</f>
        <v xml:space="preserve">General &amp; Administrative - Other </v>
      </c>
      <c r="B144" s="69" t="str">
        <f>VLOOKUP($D144,[4]Mapping!$A$1:$C$65536,3,0)</f>
        <v/>
      </c>
      <c r="C144" s="300" t="s">
        <v>756</v>
      </c>
      <c r="D144" s="70" t="s">
        <v>552</v>
      </c>
      <c r="E144" s="305">
        <v>1930.5</v>
      </c>
    </row>
    <row r="145" spans="1:5" ht="15" customHeight="1">
      <c r="A145" s="69" t="str">
        <f>VLOOKUP(D145,[4]Mapping!A$1:B$65536,2,0)</f>
        <v>Other Operating Expenses</v>
      </c>
      <c r="B145" s="69" t="str">
        <f>VLOOKUP($D145,[4]Mapping!$A$1:$C$65536,3,0)</f>
        <v/>
      </c>
      <c r="C145" s="300" t="s">
        <v>757</v>
      </c>
      <c r="D145" s="70" t="s">
        <v>553</v>
      </c>
      <c r="E145" s="305">
        <v>198.58</v>
      </c>
    </row>
    <row r="146" spans="1:5" ht="15" customHeight="1">
      <c r="A146" s="69" t="str">
        <f>VLOOKUP(D146,[4]Mapping!A$1:B$65536,2,0)</f>
        <v xml:space="preserve">General &amp; Administrative - Other </v>
      </c>
      <c r="B146" s="69">
        <f>VLOOKUP($D146,[4]Mapping!$A$1:$C$65536,3,0)</f>
        <v>0</v>
      </c>
      <c r="C146" s="300" t="s">
        <v>806</v>
      </c>
      <c r="D146" s="70" t="s">
        <v>807</v>
      </c>
      <c r="E146" s="305">
        <v>3024.42</v>
      </c>
    </row>
    <row r="147" spans="1:5" ht="15" customHeight="1">
      <c r="A147" s="69" t="str">
        <f>VLOOKUP(D147,[4]Mapping!A$1:B$65536,2,0)</f>
        <v xml:space="preserve">General &amp; Administrative - Other </v>
      </c>
      <c r="B147" s="69" t="str">
        <f>VLOOKUP($D147,[4]Mapping!$A$1:$C$65536,3,0)</f>
        <v/>
      </c>
      <c r="C147" s="300" t="s">
        <v>758</v>
      </c>
      <c r="D147" s="70" t="s">
        <v>554</v>
      </c>
      <c r="E147" s="305">
        <v>39276.61</v>
      </c>
    </row>
    <row r="148" spans="1:5" ht="15" customHeight="1">
      <c r="A148" s="69" t="str">
        <f>VLOOKUP(D148,[4]Mapping!A$1:B$65536,2,0)</f>
        <v xml:space="preserve">General &amp; Administrative - Other </v>
      </c>
      <c r="B148" s="69" t="str">
        <f>VLOOKUP($D148,[4]Mapping!$A$1:$C$65536,3,0)</f>
        <v/>
      </c>
      <c r="C148" s="300" t="s">
        <v>759</v>
      </c>
      <c r="D148" s="70" t="s">
        <v>555</v>
      </c>
      <c r="E148" s="305">
        <v>0</v>
      </c>
    </row>
    <row r="149" spans="1:5" ht="15" customHeight="1">
      <c r="A149" s="69" t="str">
        <f>VLOOKUP(D149,[4]Mapping!A$1:B$65536,2,0)</f>
        <v xml:space="preserve">General &amp; Administrative - Other </v>
      </c>
      <c r="B149" s="69" t="str">
        <f>VLOOKUP($D149,[4]Mapping!$A$1:$C$65536,3,0)</f>
        <v/>
      </c>
      <c r="C149" s="300" t="s">
        <v>760</v>
      </c>
      <c r="D149" s="70" t="s">
        <v>556</v>
      </c>
      <c r="E149" s="305">
        <v>3045</v>
      </c>
    </row>
    <row r="150" spans="1:5" ht="15" customHeight="1">
      <c r="A150" s="69" t="str">
        <f>VLOOKUP(D150,[4]Mapping!A$1:B$65536,2,0)</f>
        <v>Other Operating Expenses</v>
      </c>
      <c r="B150" s="69" t="str">
        <f>VLOOKUP($D150,[4]Mapping!$A$1:$C$65536,3,0)</f>
        <v/>
      </c>
      <c r="C150" s="300" t="s">
        <v>761</v>
      </c>
      <c r="D150" s="70" t="s">
        <v>557</v>
      </c>
      <c r="E150" s="305">
        <v>201</v>
      </c>
    </row>
    <row r="151" spans="1:5" ht="15" customHeight="1">
      <c r="A151" s="69" t="str">
        <f>VLOOKUP(D151,[4]Mapping!A$1:B$65536,2,0)</f>
        <v>Other Operating Expenses</v>
      </c>
      <c r="B151" s="69" t="str">
        <f>VLOOKUP($D151,[4]Mapping!$A$1:$C$65536,3,0)</f>
        <v/>
      </c>
      <c r="C151" s="300" t="s">
        <v>763</v>
      </c>
      <c r="D151" s="70" t="s">
        <v>559</v>
      </c>
      <c r="E151" s="305">
        <v>6508.87</v>
      </c>
    </row>
    <row r="152" spans="1:5" ht="15" customHeight="1">
      <c r="A152" s="69" t="str">
        <f>VLOOKUP(D152,[4]Mapping!A$1:B$65536,2,0)</f>
        <v>Other Operating Expenses</v>
      </c>
      <c r="B152" s="69" t="str">
        <f>VLOOKUP($D152,[4]Mapping!$A$1:$C$65536,3,0)</f>
        <v/>
      </c>
      <c r="C152" s="300" t="s">
        <v>764</v>
      </c>
      <c r="D152" s="70" t="s">
        <v>560</v>
      </c>
      <c r="E152" s="305">
        <v>747.22</v>
      </c>
    </row>
    <row r="153" spans="1:5" ht="15" customHeight="1">
      <c r="A153" s="69" t="str">
        <f>VLOOKUP(D153,[4]Mapping!A$1:B$65536,2,0)</f>
        <v xml:space="preserve">General &amp; Administrative - Other </v>
      </c>
      <c r="B153" s="69" t="str">
        <f>VLOOKUP($D153,[4]Mapping!$A$1:$C$65536,3,0)</f>
        <v/>
      </c>
      <c r="C153" s="300" t="s">
        <v>765</v>
      </c>
      <c r="D153" s="70" t="s">
        <v>561</v>
      </c>
      <c r="E153" s="305">
        <v>583</v>
      </c>
    </row>
    <row r="154" spans="1:5" ht="15" customHeight="1">
      <c r="A154" s="69" t="str">
        <f>VLOOKUP(D154,[4]Mapping!A$1:B$65536,2,0)</f>
        <v>Tenant Actual Management Fee</v>
      </c>
      <c r="B154" s="69" t="str">
        <f>VLOOKUP($D154,[4]Mapping!$A$1:$C$65536,3,0)</f>
        <v/>
      </c>
      <c r="C154" s="300" t="s">
        <v>766</v>
      </c>
      <c r="D154" s="70" t="s">
        <v>24</v>
      </c>
      <c r="E154" s="305">
        <v>89731.199999999997</v>
      </c>
    </row>
    <row r="155" spans="1:5" ht="15" customHeight="1">
      <c r="A155" s="69" t="str">
        <f>VLOOKUP(D155,[4]Mapping!A$1:B$65536,2,0)</f>
        <v>Total Marketing</v>
      </c>
      <c r="B155" s="69" t="str">
        <f>VLOOKUP($D155,[4]Mapping!$A$1:$C$65536,3,0)</f>
        <v/>
      </c>
      <c r="C155" s="300" t="s">
        <v>767</v>
      </c>
      <c r="D155" s="70" t="s">
        <v>562</v>
      </c>
      <c r="E155" s="305">
        <v>35</v>
      </c>
    </row>
    <row r="156" spans="1:5" ht="15" customHeight="1">
      <c r="A156" s="69" t="str">
        <f>VLOOKUP(D156,[4]Mapping!A$1:B$65536,2,0)</f>
        <v>Other Operating Expenses</v>
      </c>
      <c r="B156" s="69" t="str">
        <f>VLOOKUP($D156,[4]Mapping!$A$1:$C$65536,3,0)</f>
        <v/>
      </c>
      <c r="C156" s="300" t="s">
        <v>768</v>
      </c>
      <c r="D156" s="70" t="s">
        <v>563</v>
      </c>
      <c r="E156" s="305">
        <v>3288.49</v>
      </c>
    </row>
    <row r="157" spans="1:5" ht="15" customHeight="1">
      <c r="A157" s="69" t="str">
        <f>VLOOKUP(D157,[4]Mapping!A$1:B$65536,2,0)</f>
        <v>Other Operating Expenses</v>
      </c>
      <c r="B157" s="69" t="str">
        <f>VLOOKUP($D157,[4]Mapping!$A$1:$C$65536,3,0)</f>
        <v/>
      </c>
      <c r="C157" s="300" t="s">
        <v>769</v>
      </c>
      <c r="D157" s="70" t="s">
        <v>564</v>
      </c>
      <c r="E157" s="305">
        <v>2107.17</v>
      </c>
    </row>
    <row r="158" spans="1:5" ht="15" customHeight="1">
      <c r="A158" s="69" t="str">
        <f>VLOOKUP(D158,[4]Mapping!A$1:B$65536,2,0)</f>
        <v xml:space="preserve">General &amp; Administrative - Other </v>
      </c>
      <c r="B158" s="69" t="str">
        <f>VLOOKUP($D158,[4]Mapping!$A$1:$C$65536,3,0)</f>
        <v/>
      </c>
      <c r="C158" s="300" t="s">
        <v>770</v>
      </c>
      <c r="D158" s="70" t="s">
        <v>565</v>
      </c>
      <c r="E158" s="305">
        <v>0</v>
      </c>
    </row>
    <row r="159" spans="1:5" ht="15" customHeight="1">
      <c r="A159" s="69" t="str">
        <f>VLOOKUP(D159,[4]Mapping!A$1:B$65536,2,0)</f>
        <v xml:space="preserve">General &amp; Administrative - Other </v>
      </c>
      <c r="B159" s="69" t="str">
        <f>VLOOKUP($D159,[4]Mapping!$A$1:$C$65536,3,0)</f>
        <v/>
      </c>
      <c r="C159" s="300" t="s">
        <v>771</v>
      </c>
      <c r="D159" s="70" t="s">
        <v>566</v>
      </c>
      <c r="E159" s="305">
        <v>6167</v>
      </c>
    </row>
    <row r="160" spans="1:5" ht="15" customHeight="1">
      <c r="A160" s="69" t="str">
        <f>VLOOKUP(D160,[4]Mapping!A$1:B$65536,2,0)</f>
        <v xml:space="preserve">General &amp; Administrative - Other </v>
      </c>
      <c r="B160" s="69" t="str">
        <f>VLOOKUP($D160,[4]Mapping!$A$1:$C$65536,3,0)</f>
        <v/>
      </c>
      <c r="C160" s="300" t="s">
        <v>772</v>
      </c>
      <c r="D160" s="70" t="s">
        <v>567</v>
      </c>
      <c r="E160" s="305">
        <v>25407.200000000001</v>
      </c>
    </row>
    <row r="161" spans="1:5" ht="15" customHeight="1">
      <c r="A161" s="69" t="str">
        <f>VLOOKUP(D161,[4]Mapping!A$1:B$65536,2,0)</f>
        <v xml:space="preserve">General &amp; Administrative - Other </v>
      </c>
      <c r="B161" s="69" t="str">
        <f>VLOOKUP($D161,[4]Mapping!$A$1:$C$65536,3,0)</f>
        <v/>
      </c>
      <c r="C161" s="300" t="s">
        <v>800</v>
      </c>
      <c r="D161" s="70" t="s">
        <v>591</v>
      </c>
      <c r="E161" s="305">
        <v>583</v>
      </c>
    </row>
    <row r="162" spans="1:5" ht="15" customHeight="1">
      <c r="A162" s="69" t="str">
        <f>VLOOKUP(D162,[4]Mapping!A$1:B$65536,2,0)</f>
        <v xml:space="preserve">General &amp; Administrative - Other </v>
      </c>
      <c r="B162" s="69" t="str">
        <f>VLOOKUP($D162,[4]Mapping!$A$1:$C$65536,3,0)</f>
        <v/>
      </c>
      <c r="C162" s="300" t="s">
        <v>971</v>
      </c>
      <c r="D162" s="70" t="s">
        <v>972</v>
      </c>
      <c r="E162" s="305">
        <v>243.81</v>
      </c>
    </row>
    <row r="163" spans="1:5" ht="15" customHeight="1">
      <c r="A163" s="69" t="str">
        <f>VLOOKUP(D163,[4]Mapping!A$1:B$65536,2,0)</f>
        <v xml:space="preserve">General &amp; Administrative - Other </v>
      </c>
      <c r="B163" s="69" t="str">
        <f>VLOOKUP($D163,[4]Mapping!$A$1:$C$65536,3,0)</f>
        <v/>
      </c>
      <c r="C163" s="300" t="s">
        <v>773</v>
      </c>
      <c r="D163" s="70" t="s">
        <v>568</v>
      </c>
      <c r="E163" s="305">
        <v>0</v>
      </c>
    </row>
    <row r="164" spans="1:5" ht="15" customHeight="1">
      <c r="A164" s="69" t="str">
        <f>VLOOKUP(D164,[4]Mapping!A$1:B$65536,2,0)</f>
        <v>Legal (Fines, Penalties, CMP)</v>
      </c>
      <c r="B164" s="69" t="str">
        <f>VLOOKUP($D164,[4]Mapping!$A$1:$C$65536,3,0)</f>
        <v/>
      </c>
      <c r="C164" s="300" t="s">
        <v>774</v>
      </c>
      <c r="D164" s="70" t="s">
        <v>569</v>
      </c>
      <c r="E164" s="305">
        <v>815.85</v>
      </c>
    </row>
    <row r="165" spans="1:5" ht="15" customHeight="1">
      <c r="A165" s="69" t="str">
        <f>VLOOKUP(D165,[4]Mapping!A$1:B$65536,2,0)</f>
        <v xml:space="preserve">General &amp; Administrative - Other </v>
      </c>
      <c r="B165" s="69" t="str">
        <f>VLOOKUP($D165,[4]Mapping!$A$1:$C$65536,3,0)</f>
        <v/>
      </c>
      <c r="C165" s="300" t="s">
        <v>775</v>
      </c>
      <c r="D165" s="70" t="s">
        <v>570</v>
      </c>
      <c r="E165" s="305">
        <v>562.85</v>
      </c>
    </row>
    <row r="166" spans="1:5" ht="15" customHeight="1">
      <c r="A166" s="69" t="str">
        <f>VLOOKUP(D166,[4]Mapping!A$1:B$65536,2,0)</f>
        <v>Other Operating Expenses</v>
      </c>
      <c r="B166" s="69" t="str">
        <f>VLOOKUP($D166,[4]Mapping!$A$1:$C$65536,3,0)</f>
        <v/>
      </c>
      <c r="C166" s="300" t="s">
        <v>776</v>
      </c>
      <c r="D166" s="70" t="s">
        <v>571</v>
      </c>
      <c r="E166" s="305">
        <v>3463.79</v>
      </c>
    </row>
    <row r="167" spans="1:5" ht="15" customHeight="1">
      <c r="A167" s="69" t="str">
        <f>VLOOKUP(D167,[4]Mapping!A$1:B$65536,2,0)</f>
        <v>Ancillary - Therapy</v>
      </c>
      <c r="B167" s="69" t="str">
        <f>VLOOKUP($D167,[4]Mapping!$A$1:$C$65536,3,0)</f>
        <v>Nursing Labor</v>
      </c>
      <c r="C167" s="300" t="s">
        <v>777</v>
      </c>
      <c r="D167" s="70" t="s">
        <v>572</v>
      </c>
      <c r="E167" s="305">
        <v>83729.22</v>
      </c>
    </row>
    <row r="168" spans="1:5" ht="15" customHeight="1">
      <c r="A168" s="69" t="str">
        <f>VLOOKUP(D168,[4]Mapping!A$1:B$65536,2,0)</f>
        <v>Other Operating Expenses</v>
      </c>
      <c r="B168" s="69" t="str">
        <f>VLOOKUP($D168,[4]Mapping!$A$1:$C$65536,3,0)</f>
        <v/>
      </c>
      <c r="C168" s="300" t="s">
        <v>778</v>
      </c>
      <c r="D168" s="70" t="s">
        <v>573</v>
      </c>
      <c r="E168" s="305">
        <v>6641.88</v>
      </c>
    </row>
    <row r="169" spans="1:5" ht="15" customHeight="1">
      <c r="A169" s="69" t="str">
        <f>VLOOKUP(D169,[4]Mapping!A$1:B$65536,2,0)</f>
        <v>Ancillary - Therapy</v>
      </c>
      <c r="B169" s="69" t="str">
        <f>VLOOKUP($D169,[4]Mapping!$A$1:$C$65536,3,0)</f>
        <v>Nursing Labor</v>
      </c>
      <c r="C169" s="300" t="s">
        <v>779</v>
      </c>
      <c r="D169" s="70" t="s">
        <v>780</v>
      </c>
      <c r="E169" s="305">
        <v>341.56</v>
      </c>
    </row>
    <row r="170" spans="1:5" ht="15" customHeight="1">
      <c r="A170" s="69" t="str">
        <f>VLOOKUP(D170,[4]Mapping!A$1:B$65536,2,0)</f>
        <v xml:space="preserve">General &amp; Administrative - Other </v>
      </c>
      <c r="B170" s="69" t="str">
        <f>VLOOKUP($D170,[4]Mapping!$A$1:$C$65536,3,0)</f>
        <v/>
      </c>
      <c r="C170" s="300" t="s">
        <v>961</v>
      </c>
      <c r="D170" s="70" t="s">
        <v>962</v>
      </c>
      <c r="E170" s="305">
        <v>0</v>
      </c>
    </row>
    <row r="171" spans="1:5" ht="15" customHeight="1">
      <c r="A171" s="69" t="str">
        <f>VLOOKUP(D171,[4]Mapping!A$1:B$65536,2,0)</f>
        <v>Tenant Rent Expense</v>
      </c>
      <c r="B171" s="69" t="str">
        <f>VLOOKUP($D171,[4]Mapping!$A$1:$C$65536,3,0)</f>
        <v/>
      </c>
      <c r="C171" s="300" t="s">
        <v>781</v>
      </c>
      <c r="D171" s="70" t="s">
        <v>574</v>
      </c>
      <c r="E171" s="305">
        <v>142701.67000000001</v>
      </c>
    </row>
    <row r="172" spans="1:5" ht="15" customHeight="1">
      <c r="A172" s="69" t="str">
        <f>VLOOKUP(D172,[4]Mapping!A$1:B$65536,2,0)</f>
        <v>Other Operating Expenses</v>
      </c>
      <c r="B172" s="69" t="str">
        <f>VLOOKUP($D172,[4]Mapping!$A$1:$C$65536,3,0)</f>
        <v/>
      </c>
      <c r="C172" s="300" t="s">
        <v>782</v>
      </c>
      <c r="D172" s="70" t="s">
        <v>575</v>
      </c>
      <c r="E172" s="305">
        <v>313.73</v>
      </c>
    </row>
    <row r="173" spans="1:5" ht="15" customHeight="1">
      <c r="A173" s="69" t="str">
        <f>VLOOKUP(D173,[4]Mapping!A$1:B$65536,2,0)</f>
        <v>Property Taxes</v>
      </c>
      <c r="B173" s="69" t="str">
        <f>VLOOKUP($D173,[4]Mapping!$A$1:$C$65536,3,0)</f>
        <v/>
      </c>
      <c r="C173" s="300" t="s">
        <v>783</v>
      </c>
      <c r="D173" s="70" t="s">
        <v>576</v>
      </c>
      <c r="E173" s="305">
        <v>758.14</v>
      </c>
    </row>
    <row r="174" spans="1:5" ht="15" customHeight="1">
      <c r="A174" s="69" t="str">
        <f>VLOOKUP(D174,[4]Mapping!A$1:B$65536,2,0)</f>
        <v>Other Operating Expenses</v>
      </c>
      <c r="B174" s="69" t="str">
        <f>VLOOKUP($D174,[4]Mapping!$A$1:$C$65536,3,0)</f>
        <v/>
      </c>
      <c r="C174" s="300" t="s">
        <v>801</v>
      </c>
      <c r="D174" s="70" t="s">
        <v>592</v>
      </c>
      <c r="E174" s="305">
        <v>0</v>
      </c>
    </row>
    <row r="175" spans="1:5" ht="15" customHeight="1">
      <c r="A175" s="69" t="str">
        <f>VLOOKUP(D175,[4]Mapping!A$1:B$65536,2,0)</f>
        <v>Insurance</v>
      </c>
      <c r="B175" s="69" t="str">
        <f>VLOOKUP($D175,[4]Mapping!$A$1:$C$65536,3,0)</f>
        <v/>
      </c>
      <c r="C175" s="300" t="s">
        <v>784</v>
      </c>
      <c r="D175" s="70" t="s">
        <v>577</v>
      </c>
      <c r="E175" s="305">
        <v>8176.09</v>
      </c>
    </row>
    <row r="176" spans="1:5" ht="15" customHeight="1">
      <c r="A176" s="69" t="str">
        <f>VLOOKUP(D176,[4]Mapping!A$1:B$65536,2,0)</f>
        <v>Insurance</v>
      </c>
      <c r="B176" s="69" t="str">
        <f>VLOOKUP($D176,[4]Mapping!$A$1:$C$65536,3,0)</f>
        <v/>
      </c>
      <c r="C176" s="300" t="s">
        <v>785</v>
      </c>
      <c r="D176" s="70" t="s">
        <v>578</v>
      </c>
      <c r="E176" s="305">
        <v>564.82000000000005</v>
      </c>
    </row>
    <row r="177" spans="1:5" ht="15" customHeight="1">
      <c r="A177" s="69" t="str">
        <f>VLOOKUP(D177,[4]Mapping!A$1:B$65536,2,0)</f>
        <v>Insurance</v>
      </c>
      <c r="B177" s="69" t="str">
        <f>VLOOKUP($D177,[4]Mapping!$A$1:$C$65536,3,0)</f>
        <v/>
      </c>
      <c r="C177" s="300" t="s">
        <v>786</v>
      </c>
      <c r="D177" s="70" t="s">
        <v>427</v>
      </c>
      <c r="E177" s="305">
        <v>3771.26</v>
      </c>
    </row>
    <row r="178" spans="1:5" ht="15" customHeight="1">
      <c r="A178" s="69" t="str">
        <f>VLOOKUP(D178,[4]Mapping!A$1:B$65536,2,0)</f>
        <v>Insurance</v>
      </c>
      <c r="B178" s="69" t="str">
        <f>VLOOKUP($D178,[4]Mapping!$A$1:$C$65536,3,0)</f>
        <v/>
      </c>
      <c r="C178" s="300" t="s">
        <v>787</v>
      </c>
      <c r="D178" s="70" t="s">
        <v>579</v>
      </c>
      <c r="E178" s="305">
        <v>1176.56</v>
      </c>
    </row>
    <row r="179" spans="1:5" ht="15" customHeight="1">
      <c r="A179" s="69" t="str">
        <f>VLOOKUP(D179,[4]Mapping!A$1:B$65536,2,0)</f>
        <v>Tenant Interest Income and Expense</v>
      </c>
      <c r="B179" s="69" t="str">
        <f>VLOOKUP($D179,[4]Mapping!$A$1:$C$65536,3,0)</f>
        <v/>
      </c>
      <c r="C179" s="300" t="s">
        <v>802</v>
      </c>
      <c r="D179" s="70" t="s">
        <v>593</v>
      </c>
      <c r="E179" s="305">
        <v>411.54</v>
      </c>
    </row>
    <row r="180" spans="1:5" ht="15" customHeight="1">
      <c r="A180" s="69" t="str">
        <f>VLOOKUP(D180,[4]Mapping!A$1:B$65536,2,0)</f>
        <v>Tenant Interest Income and Expense</v>
      </c>
      <c r="B180" s="69" t="str">
        <f>VLOOKUP($D180,[4]Mapping!$A$1:$C$65536,3,0)</f>
        <v/>
      </c>
      <c r="C180" s="300" t="s">
        <v>788</v>
      </c>
      <c r="D180" s="70" t="s">
        <v>580</v>
      </c>
      <c r="E180" s="305">
        <v>46.9</v>
      </c>
    </row>
    <row r="181" spans="1:5" ht="15" customHeight="1">
      <c r="A181" s="69" t="str">
        <f>VLOOKUP(D181,[4]Mapping!A$1:B$65536,2,0)</f>
        <v>Tenant Bad Debt Expense</v>
      </c>
      <c r="B181" s="69" t="str">
        <f>VLOOKUP($D181,[4]Mapping!$A$1:$C$65536,3,0)</f>
        <v/>
      </c>
      <c r="C181" s="300" t="s">
        <v>963</v>
      </c>
      <c r="D181" s="70" t="s">
        <v>964</v>
      </c>
      <c r="E181" s="305">
        <v>0</v>
      </c>
    </row>
    <row r="182" spans="1:5" ht="15" customHeight="1">
      <c r="A182" s="69" t="str">
        <f>VLOOKUP(D182,[4]Mapping!A$1:B$65536,2,0)</f>
        <v>Ancillary - Other</v>
      </c>
      <c r="B182" s="69" t="str">
        <f>VLOOKUP($D182,[4]Mapping!$A$1:$C$65536,3,0)</f>
        <v/>
      </c>
      <c r="C182" s="300" t="s">
        <v>803</v>
      </c>
      <c r="D182" s="70" t="s">
        <v>594</v>
      </c>
      <c r="E182" s="305">
        <v>7587.96</v>
      </c>
    </row>
    <row r="183" spans="1:5" ht="15" customHeight="1">
      <c r="A183" s="69" t="str">
        <f>VLOOKUP(D183,[4]Mapping!A$1:B$65536,2,0)</f>
        <v>Ancillary - Other</v>
      </c>
      <c r="B183" s="69" t="str">
        <f>VLOOKUP($D183,[4]Mapping!$A$1:$C$65536,3,0)</f>
        <v/>
      </c>
      <c r="C183" s="300" t="s">
        <v>790</v>
      </c>
      <c r="D183" s="70" t="s">
        <v>582</v>
      </c>
      <c r="E183" s="305">
        <v>548.29</v>
      </c>
    </row>
    <row r="184" spans="1:5" ht="15" customHeight="1">
      <c r="A184" s="69" t="str">
        <f>VLOOKUP(D184,[4]Mapping!A$1:B$65536,2,0)</f>
        <v>Ancillary - Other</v>
      </c>
      <c r="B184" s="69" t="str">
        <f>VLOOKUP($D184,[4]Mapping!$A$1:$C$65536,3,0)</f>
        <v/>
      </c>
      <c r="C184" s="300" t="s">
        <v>791</v>
      </c>
      <c r="D184" s="70" t="s">
        <v>583</v>
      </c>
      <c r="E184" s="75">
        <v>566</v>
      </c>
    </row>
    <row r="185" spans="1:5" ht="15" customHeight="1">
      <c r="A185" s="69" t="str">
        <f>VLOOKUP(D185,[4]Mapping!A$1:B$65536,2,0)</f>
        <v>Ancillary - Other</v>
      </c>
      <c r="B185" s="69" t="str">
        <f>VLOOKUP($D185,[4]Mapping!$A$1:$C$65536,3,0)</f>
        <v/>
      </c>
      <c r="C185" s="300" t="s">
        <v>792</v>
      </c>
      <c r="D185" s="70" t="s">
        <v>400</v>
      </c>
      <c r="E185" s="75">
        <v>55.16</v>
      </c>
    </row>
    <row r="186" spans="1:5" ht="15" customHeight="1">
      <c r="A186" s="69" t="str">
        <f>VLOOKUP(D186,[4]Mapping!A$1:B$65536,2,0)</f>
        <v>Ancillary - Pharmacy</v>
      </c>
      <c r="B186" s="69" t="str">
        <f>VLOOKUP($D186,[4]Mapping!$A$1:$C$65536,3,0)</f>
        <v/>
      </c>
      <c r="C186" s="300" t="s">
        <v>793</v>
      </c>
      <c r="D186" s="70" t="s">
        <v>584</v>
      </c>
      <c r="E186" s="75">
        <v>19875.169999999998</v>
      </c>
    </row>
    <row r="187" spans="1:5" ht="15" customHeight="1">
      <c r="A187" s="69" t="str">
        <f>VLOOKUP(D187,[4]Mapping!A$1:B$65536,2,0)</f>
        <v>Ancillary - Other</v>
      </c>
      <c r="B187" s="69" t="str">
        <f>VLOOKUP($D187,[4]Mapping!$A$1:$C$65536,3,0)</f>
        <v/>
      </c>
      <c r="C187" s="300" t="s">
        <v>794</v>
      </c>
      <c r="D187" s="70" t="s">
        <v>585</v>
      </c>
      <c r="E187" s="75">
        <v>10051.049999999999</v>
      </c>
    </row>
    <row r="188" spans="1:5" ht="15" customHeight="1">
      <c r="A188" s="69" t="str">
        <f>VLOOKUP(D188,[4]Mapping!A$1:B$65536,2,0)</f>
        <v>Ancillary - Other</v>
      </c>
      <c r="B188" s="69" t="str">
        <f>VLOOKUP($D188,[4]Mapping!$A$1:$C$65536,3,0)</f>
        <v/>
      </c>
      <c r="C188" s="300" t="s">
        <v>795</v>
      </c>
      <c r="D188" s="70" t="s">
        <v>586</v>
      </c>
      <c r="E188" s="75">
        <v>1967.48</v>
      </c>
    </row>
    <row r="189" spans="1:5" ht="15" customHeight="1">
      <c r="A189" s="69" t="e">
        <f>VLOOKUP(D189,[4]Mapping!A$1:B$65536,2,0)</f>
        <v>#N/A</v>
      </c>
      <c r="B189" s="69" t="e">
        <f>VLOOKUP($D189,[4]Mapping!$A$1:$C$65536,3,0)</f>
        <v>#N/A</v>
      </c>
      <c r="C189" s="300" t="s">
        <v>1006</v>
      </c>
      <c r="D189" s="70"/>
      <c r="E189" s="75">
        <v>1065704.18</v>
      </c>
    </row>
    <row r="190" spans="1:5" ht="15" customHeight="1">
      <c r="A190" s="69" t="e">
        <f>VLOOKUP(D190,[4]Mapping!A$1:B$65536,2,0)</f>
        <v>#N/A</v>
      </c>
      <c r="B190" s="69" t="e">
        <f>VLOOKUP($D190,[4]Mapping!$A$1:$C$65536,3,0)</f>
        <v>#N/A</v>
      </c>
      <c r="C190" s="300" t="s">
        <v>922</v>
      </c>
      <c r="D190" s="70"/>
      <c r="E190" s="75">
        <v>1065704.18</v>
      </c>
    </row>
    <row r="191" spans="1:5" ht="15" customHeight="1">
      <c r="A191" s="69" t="e">
        <f>VLOOKUP(D191,[4]Mapping!A$1:B$65536,2,0)</f>
        <v>#N/A</v>
      </c>
      <c r="B191" s="69" t="e">
        <f>VLOOKUP($D191,[4]Mapping!$A$1:$C$65536,3,0)</f>
        <v>#N/A</v>
      </c>
      <c r="C191" s="300" t="s">
        <v>921</v>
      </c>
      <c r="D191" s="70"/>
      <c r="E191" s="75"/>
    </row>
    <row r="192" spans="1:5" ht="15" customHeight="1">
      <c r="A192" s="69" t="e">
        <f>VLOOKUP(D192,[4]Mapping!A$1:B$65536,2,0)</f>
        <v>#N/A</v>
      </c>
      <c r="B192" s="69" t="e">
        <f>VLOOKUP($D192,[4]Mapping!$A$1:$C$65536,3,0)</f>
        <v>#N/A</v>
      </c>
      <c r="C192" s="300" t="s">
        <v>921</v>
      </c>
      <c r="D192" s="70"/>
      <c r="E192" s="75"/>
    </row>
    <row r="193" spans="1:5" ht="15" customHeight="1">
      <c r="A193" s="69" t="e">
        <f>VLOOKUP(D193,[4]Mapping!A$1:B$65536,2,0)</f>
        <v>#N/A</v>
      </c>
      <c r="B193" s="69" t="e">
        <f>VLOOKUP($D193,[4]Mapping!$A$1:$C$65536,3,0)</f>
        <v>#N/A</v>
      </c>
      <c r="C193" s="300" t="s">
        <v>936</v>
      </c>
      <c r="D193" s="70" t="s">
        <v>1000</v>
      </c>
      <c r="E193" s="75">
        <v>1939719.81</v>
      </c>
    </row>
    <row r="194" spans="1:5" ht="15" customHeight="1">
      <c r="A194" s="69" t="e">
        <f>VLOOKUP(D194,[4]Mapping!A$1:B$65536,2,0)</f>
        <v>#N/A</v>
      </c>
      <c r="B194" s="69" t="e">
        <f>VLOOKUP($D194,[4]Mapping!$A$1:$C$65536,3,0)</f>
        <v>#N/A</v>
      </c>
      <c r="C194" s="300"/>
      <c r="D194" s="70"/>
      <c r="E194" s="75"/>
    </row>
    <row r="195" spans="1:5" ht="15" customHeight="1">
      <c r="A195" s="69" t="e">
        <f>VLOOKUP(D195,[4]Mapping!A$1:B$65536,2,0)</f>
        <v>#N/A</v>
      </c>
      <c r="B195" s="69" t="e">
        <f>VLOOKUP($D195,[4]Mapping!$A$1:$C$65536,3,0)</f>
        <v>#N/A</v>
      </c>
      <c r="C195" s="300"/>
      <c r="D195" s="70"/>
      <c r="E195" s="75"/>
    </row>
    <row r="196" spans="1:5" ht="15" customHeight="1">
      <c r="A196" s="69" t="e">
        <f>VLOOKUP(D196,[4]Mapping!A$1:B$65536,2,0)</f>
        <v>#N/A</v>
      </c>
      <c r="B196" s="69" t="e">
        <f>VLOOKUP($D196,[4]Mapping!$A$1:$C$65536,3,0)</f>
        <v>#N/A</v>
      </c>
      <c r="C196" s="300"/>
      <c r="D196" s="70"/>
      <c r="E196" s="75"/>
    </row>
    <row r="197" spans="1:5" ht="15" customHeight="1">
      <c r="C197" s="300"/>
      <c r="D197" s="70"/>
      <c r="E197" s="75"/>
    </row>
    <row r="198" spans="1:5" ht="15" customHeight="1">
      <c r="C198" s="300"/>
      <c r="D198" s="70"/>
      <c r="E198" s="75"/>
    </row>
    <row r="199" spans="1:5" ht="15" customHeight="1">
      <c r="C199" s="300"/>
      <c r="D199" s="70"/>
      <c r="E199" s="75"/>
    </row>
    <row r="200" spans="1:5" ht="15" customHeight="1">
      <c r="C200" s="300"/>
      <c r="D200" s="70"/>
      <c r="E200" s="75"/>
    </row>
    <row r="201" spans="1:5" ht="15" customHeight="1">
      <c r="C201" s="300"/>
      <c r="D201" s="70"/>
      <c r="E201" s="75"/>
    </row>
    <row r="202" spans="1:5" ht="15" customHeight="1">
      <c r="C202" s="300"/>
      <c r="D202" s="70"/>
      <c r="E202" s="75"/>
    </row>
    <row r="203" spans="1:5" ht="15" customHeight="1">
      <c r="C203" s="300"/>
      <c r="D203" s="70"/>
      <c r="E203" s="75"/>
    </row>
    <row r="204" spans="1:5" ht="15" customHeight="1">
      <c r="C204" s="300"/>
      <c r="D204" s="70"/>
      <c r="E204" s="75"/>
    </row>
    <row r="205" spans="1:5" ht="15" customHeight="1">
      <c r="C205" s="300"/>
      <c r="D205" s="70"/>
      <c r="E205" s="75"/>
    </row>
    <row r="206" spans="1:5" ht="15" customHeight="1">
      <c r="C206" s="300"/>
      <c r="D206" s="70"/>
      <c r="E206" s="75"/>
    </row>
    <row r="207" spans="1:5" ht="15" customHeight="1">
      <c r="C207" s="300"/>
      <c r="D207" s="70"/>
      <c r="E207" s="75"/>
    </row>
    <row r="208" spans="1:5" ht="15" customHeight="1">
      <c r="C208" s="300"/>
      <c r="D208" s="70"/>
      <c r="E208" s="75"/>
    </row>
    <row r="209" spans="3:5" ht="15" customHeight="1">
      <c r="C209" s="300"/>
      <c r="D209" s="70"/>
      <c r="E209" s="75"/>
    </row>
    <row r="210" spans="3:5" ht="15" customHeight="1">
      <c r="C210" s="300"/>
      <c r="D210" s="70"/>
      <c r="E210" s="75"/>
    </row>
    <row r="211" spans="3:5" ht="15" customHeight="1">
      <c r="C211" s="300"/>
      <c r="D211" s="70"/>
      <c r="E211" s="75"/>
    </row>
    <row r="212" spans="3:5" ht="15" customHeight="1">
      <c r="C212" s="300"/>
      <c r="D212" s="70"/>
      <c r="E212" s="75"/>
    </row>
    <row r="213" spans="3:5" ht="15" customHeight="1">
      <c r="C213" s="300"/>
      <c r="D213" s="70"/>
      <c r="E213" s="75"/>
    </row>
    <row r="214" spans="3:5" ht="15" customHeight="1">
      <c r="C214" s="300"/>
      <c r="D214" s="70"/>
      <c r="E214" s="75"/>
    </row>
    <row r="215" spans="3:5" ht="15" customHeight="1">
      <c r="C215" s="300"/>
      <c r="D215" s="70"/>
      <c r="E215" s="75"/>
    </row>
  </sheetData>
  <conditionalFormatting sqref="A65537:A1048576">
    <cfRule type="cellIs" dxfId="13" priority="8" stopIfTrue="1" operator="equal">
      <formula>"Tenant Interest Income and Expense"</formula>
    </cfRule>
  </conditionalFormatting>
  <conditionalFormatting sqref="A1:A65536">
    <cfRule type="cellIs" dxfId="12" priority="1" stopIfTrue="1" operator="equal">
      <formula>"Tenant Interest Income and Expense"</formula>
    </cfRule>
  </conditionalFormatting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5"/>
  <sheetViews>
    <sheetView workbookViewId="0">
      <pane xSplit="4" ySplit="2" topLeftCell="E3" activePane="bottomRight" state="frozen"/>
      <selection activeCell="B4" sqref="B4"/>
      <selection pane="topRight" activeCell="B4" sqref="B4"/>
      <selection pane="bottomLeft" activeCell="B4" sqref="B4"/>
      <selection pane="bottomRight" activeCell="E3" sqref="E3"/>
    </sheetView>
  </sheetViews>
  <sheetFormatPr defaultColWidth="11.42578125" defaultRowHeight="12.75"/>
  <cols>
    <col min="1" max="2" width="5.7109375" style="69" customWidth="1"/>
    <col min="3" max="3" width="9.5703125" style="301" customWidth="1"/>
    <col min="4" max="4" width="38.140625" style="69" customWidth="1"/>
    <col min="5" max="5" width="12.42578125" style="69" bestFit="1" customWidth="1"/>
    <col min="6" max="7" width="11.42578125" style="69"/>
    <col min="8" max="8" width="7.85546875" style="69" bestFit="1" customWidth="1"/>
    <col min="9" max="9" width="11.42578125" style="69"/>
    <col min="10" max="10" width="14.140625" style="77" bestFit="1" customWidth="1"/>
    <col min="11" max="11" width="11.42578125" style="69"/>
    <col min="12" max="12" width="7.7109375" style="69" customWidth="1"/>
    <col min="13" max="13" width="29.85546875" style="69" customWidth="1"/>
    <col min="14" max="14" width="13.5703125" style="72" customWidth="1"/>
    <col min="15" max="15" width="13.28515625" style="72" customWidth="1"/>
    <col min="16" max="16" width="13.5703125" style="72" customWidth="1"/>
    <col min="17" max="17" width="10.42578125" style="72" customWidth="1"/>
    <col min="18" max="256" width="11.42578125" style="69"/>
    <col min="257" max="258" width="5.7109375" style="69" customWidth="1"/>
    <col min="259" max="259" width="9.5703125" style="69" customWidth="1"/>
    <col min="260" max="260" width="38.140625" style="69" customWidth="1"/>
    <col min="261" max="261" width="12.42578125" style="69" bestFit="1" customWidth="1"/>
    <col min="262" max="263" width="11.42578125" style="69"/>
    <col min="264" max="264" width="7.85546875" style="69" bestFit="1" customWidth="1"/>
    <col min="265" max="265" width="11.42578125" style="69"/>
    <col min="266" max="266" width="14.140625" style="69" bestFit="1" customWidth="1"/>
    <col min="267" max="267" width="11.42578125" style="69"/>
    <col min="268" max="268" width="7.7109375" style="69" customWidth="1"/>
    <col min="269" max="269" width="29.85546875" style="69" customWidth="1"/>
    <col min="270" max="270" width="13.5703125" style="69" customWidth="1"/>
    <col min="271" max="271" width="13.28515625" style="69" customWidth="1"/>
    <col min="272" max="272" width="13.5703125" style="69" customWidth="1"/>
    <col min="273" max="273" width="10.42578125" style="69" customWidth="1"/>
    <col min="274" max="512" width="11.42578125" style="69"/>
    <col min="513" max="514" width="5.7109375" style="69" customWidth="1"/>
    <col min="515" max="515" width="9.5703125" style="69" customWidth="1"/>
    <col min="516" max="516" width="38.140625" style="69" customWidth="1"/>
    <col min="517" max="517" width="12.42578125" style="69" bestFit="1" customWidth="1"/>
    <col min="518" max="519" width="11.42578125" style="69"/>
    <col min="520" max="520" width="7.85546875" style="69" bestFit="1" customWidth="1"/>
    <col min="521" max="521" width="11.42578125" style="69"/>
    <col min="522" max="522" width="14.140625" style="69" bestFit="1" customWidth="1"/>
    <col min="523" max="523" width="11.42578125" style="69"/>
    <col min="524" max="524" width="7.7109375" style="69" customWidth="1"/>
    <col min="525" max="525" width="29.85546875" style="69" customWidth="1"/>
    <col min="526" max="526" width="13.5703125" style="69" customWidth="1"/>
    <col min="527" max="527" width="13.28515625" style="69" customWidth="1"/>
    <col min="528" max="528" width="13.5703125" style="69" customWidth="1"/>
    <col min="529" max="529" width="10.42578125" style="69" customWidth="1"/>
    <col min="530" max="768" width="11.42578125" style="69"/>
    <col min="769" max="770" width="5.7109375" style="69" customWidth="1"/>
    <col min="771" max="771" width="9.5703125" style="69" customWidth="1"/>
    <col min="772" max="772" width="38.140625" style="69" customWidth="1"/>
    <col min="773" max="773" width="12.42578125" style="69" bestFit="1" customWidth="1"/>
    <col min="774" max="775" width="11.42578125" style="69"/>
    <col min="776" max="776" width="7.85546875" style="69" bestFit="1" customWidth="1"/>
    <col min="777" max="777" width="11.42578125" style="69"/>
    <col min="778" max="778" width="14.140625" style="69" bestFit="1" customWidth="1"/>
    <col min="779" max="779" width="11.42578125" style="69"/>
    <col min="780" max="780" width="7.7109375" style="69" customWidth="1"/>
    <col min="781" max="781" width="29.85546875" style="69" customWidth="1"/>
    <col min="782" max="782" width="13.5703125" style="69" customWidth="1"/>
    <col min="783" max="783" width="13.28515625" style="69" customWidth="1"/>
    <col min="784" max="784" width="13.5703125" style="69" customWidth="1"/>
    <col min="785" max="785" width="10.42578125" style="69" customWidth="1"/>
    <col min="786" max="1024" width="11.42578125" style="69"/>
    <col min="1025" max="1026" width="5.7109375" style="69" customWidth="1"/>
    <col min="1027" max="1027" width="9.5703125" style="69" customWidth="1"/>
    <col min="1028" max="1028" width="38.140625" style="69" customWidth="1"/>
    <col min="1029" max="1029" width="12.42578125" style="69" bestFit="1" customWidth="1"/>
    <col min="1030" max="1031" width="11.42578125" style="69"/>
    <col min="1032" max="1032" width="7.85546875" style="69" bestFit="1" customWidth="1"/>
    <col min="1033" max="1033" width="11.42578125" style="69"/>
    <col min="1034" max="1034" width="14.140625" style="69" bestFit="1" customWidth="1"/>
    <col min="1035" max="1035" width="11.42578125" style="69"/>
    <col min="1036" max="1036" width="7.7109375" style="69" customWidth="1"/>
    <col min="1037" max="1037" width="29.85546875" style="69" customWidth="1"/>
    <col min="1038" max="1038" width="13.5703125" style="69" customWidth="1"/>
    <col min="1039" max="1039" width="13.28515625" style="69" customWidth="1"/>
    <col min="1040" max="1040" width="13.5703125" style="69" customWidth="1"/>
    <col min="1041" max="1041" width="10.42578125" style="69" customWidth="1"/>
    <col min="1042" max="1280" width="11.42578125" style="69"/>
    <col min="1281" max="1282" width="5.7109375" style="69" customWidth="1"/>
    <col min="1283" max="1283" width="9.5703125" style="69" customWidth="1"/>
    <col min="1284" max="1284" width="38.140625" style="69" customWidth="1"/>
    <col min="1285" max="1285" width="12.42578125" style="69" bestFit="1" customWidth="1"/>
    <col min="1286" max="1287" width="11.42578125" style="69"/>
    <col min="1288" max="1288" width="7.85546875" style="69" bestFit="1" customWidth="1"/>
    <col min="1289" max="1289" width="11.42578125" style="69"/>
    <col min="1290" max="1290" width="14.140625" style="69" bestFit="1" customWidth="1"/>
    <col min="1291" max="1291" width="11.42578125" style="69"/>
    <col min="1292" max="1292" width="7.7109375" style="69" customWidth="1"/>
    <col min="1293" max="1293" width="29.85546875" style="69" customWidth="1"/>
    <col min="1294" max="1294" width="13.5703125" style="69" customWidth="1"/>
    <col min="1295" max="1295" width="13.28515625" style="69" customWidth="1"/>
    <col min="1296" max="1296" width="13.5703125" style="69" customWidth="1"/>
    <col min="1297" max="1297" width="10.42578125" style="69" customWidth="1"/>
    <col min="1298" max="1536" width="11.42578125" style="69"/>
    <col min="1537" max="1538" width="5.7109375" style="69" customWidth="1"/>
    <col min="1539" max="1539" width="9.5703125" style="69" customWidth="1"/>
    <col min="1540" max="1540" width="38.140625" style="69" customWidth="1"/>
    <col min="1541" max="1541" width="12.42578125" style="69" bestFit="1" customWidth="1"/>
    <col min="1542" max="1543" width="11.42578125" style="69"/>
    <col min="1544" max="1544" width="7.85546875" style="69" bestFit="1" customWidth="1"/>
    <col min="1545" max="1545" width="11.42578125" style="69"/>
    <col min="1546" max="1546" width="14.140625" style="69" bestFit="1" customWidth="1"/>
    <col min="1547" max="1547" width="11.42578125" style="69"/>
    <col min="1548" max="1548" width="7.7109375" style="69" customWidth="1"/>
    <col min="1549" max="1549" width="29.85546875" style="69" customWidth="1"/>
    <col min="1550" max="1550" width="13.5703125" style="69" customWidth="1"/>
    <col min="1551" max="1551" width="13.28515625" style="69" customWidth="1"/>
    <col min="1552" max="1552" width="13.5703125" style="69" customWidth="1"/>
    <col min="1553" max="1553" width="10.42578125" style="69" customWidth="1"/>
    <col min="1554" max="1792" width="11.42578125" style="69"/>
    <col min="1793" max="1794" width="5.7109375" style="69" customWidth="1"/>
    <col min="1795" max="1795" width="9.5703125" style="69" customWidth="1"/>
    <col min="1796" max="1796" width="38.140625" style="69" customWidth="1"/>
    <col min="1797" max="1797" width="12.42578125" style="69" bestFit="1" customWidth="1"/>
    <col min="1798" max="1799" width="11.42578125" style="69"/>
    <col min="1800" max="1800" width="7.85546875" style="69" bestFit="1" customWidth="1"/>
    <col min="1801" max="1801" width="11.42578125" style="69"/>
    <col min="1802" max="1802" width="14.140625" style="69" bestFit="1" customWidth="1"/>
    <col min="1803" max="1803" width="11.42578125" style="69"/>
    <col min="1804" max="1804" width="7.7109375" style="69" customWidth="1"/>
    <col min="1805" max="1805" width="29.85546875" style="69" customWidth="1"/>
    <col min="1806" max="1806" width="13.5703125" style="69" customWidth="1"/>
    <col min="1807" max="1807" width="13.28515625" style="69" customWidth="1"/>
    <col min="1808" max="1808" width="13.5703125" style="69" customWidth="1"/>
    <col min="1809" max="1809" width="10.42578125" style="69" customWidth="1"/>
    <col min="1810" max="2048" width="11.42578125" style="69"/>
    <col min="2049" max="2050" width="5.7109375" style="69" customWidth="1"/>
    <col min="2051" max="2051" width="9.5703125" style="69" customWidth="1"/>
    <col min="2052" max="2052" width="38.140625" style="69" customWidth="1"/>
    <col min="2053" max="2053" width="12.42578125" style="69" bestFit="1" customWidth="1"/>
    <col min="2054" max="2055" width="11.42578125" style="69"/>
    <col min="2056" max="2056" width="7.85546875" style="69" bestFit="1" customWidth="1"/>
    <col min="2057" max="2057" width="11.42578125" style="69"/>
    <col min="2058" max="2058" width="14.140625" style="69" bestFit="1" customWidth="1"/>
    <col min="2059" max="2059" width="11.42578125" style="69"/>
    <col min="2060" max="2060" width="7.7109375" style="69" customWidth="1"/>
    <col min="2061" max="2061" width="29.85546875" style="69" customWidth="1"/>
    <col min="2062" max="2062" width="13.5703125" style="69" customWidth="1"/>
    <col min="2063" max="2063" width="13.28515625" style="69" customWidth="1"/>
    <col min="2064" max="2064" width="13.5703125" style="69" customWidth="1"/>
    <col min="2065" max="2065" width="10.42578125" style="69" customWidth="1"/>
    <col min="2066" max="2304" width="11.42578125" style="69"/>
    <col min="2305" max="2306" width="5.7109375" style="69" customWidth="1"/>
    <col min="2307" max="2307" width="9.5703125" style="69" customWidth="1"/>
    <col min="2308" max="2308" width="38.140625" style="69" customWidth="1"/>
    <col min="2309" max="2309" width="12.42578125" style="69" bestFit="1" customWidth="1"/>
    <col min="2310" max="2311" width="11.42578125" style="69"/>
    <col min="2312" max="2312" width="7.85546875" style="69" bestFit="1" customWidth="1"/>
    <col min="2313" max="2313" width="11.42578125" style="69"/>
    <col min="2314" max="2314" width="14.140625" style="69" bestFit="1" customWidth="1"/>
    <col min="2315" max="2315" width="11.42578125" style="69"/>
    <col min="2316" max="2316" width="7.7109375" style="69" customWidth="1"/>
    <col min="2317" max="2317" width="29.85546875" style="69" customWidth="1"/>
    <col min="2318" max="2318" width="13.5703125" style="69" customWidth="1"/>
    <col min="2319" max="2319" width="13.28515625" style="69" customWidth="1"/>
    <col min="2320" max="2320" width="13.5703125" style="69" customWidth="1"/>
    <col min="2321" max="2321" width="10.42578125" style="69" customWidth="1"/>
    <col min="2322" max="2560" width="11.42578125" style="69"/>
    <col min="2561" max="2562" width="5.7109375" style="69" customWidth="1"/>
    <col min="2563" max="2563" width="9.5703125" style="69" customWidth="1"/>
    <col min="2564" max="2564" width="38.140625" style="69" customWidth="1"/>
    <col min="2565" max="2565" width="12.42578125" style="69" bestFit="1" customWidth="1"/>
    <col min="2566" max="2567" width="11.42578125" style="69"/>
    <col min="2568" max="2568" width="7.85546875" style="69" bestFit="1" customWidth="1"/>
    <col min="2569" max="2569" width="11.42578125" style="69"/>
    <col min="2570" max="2570" width="14.140625" style="69" bestFit="1" customWidth="1"/>
    <col min="2571" max="2571" width="11.42578125" style="69"/>
    <col min="2572" max="2572" width="7.7109375" style="69" customWidth="1"/>
    <col min="2573" max="2573" width="29.85546875" style="69" customWidth="1"/>
    <col min="2574" max="2574" width="13.5703125" style="69" customWidth="1"/>
    <col min="2575" max="2575" width="13.28515625" style="69" customWidth="1"/>
    <col min="2576" max="2576" width="13.5703125" style="69" customWidth="1"/>
    <col min="2577" max="2577" width="10.42578125" style="69" customWidth="1"/>
    <col min="2578" max="2816" width="11.42578125" style="69"/>
    <col min="2817" max="2818" width="5.7109375" style="69" customWidth="1"/>
    <col min="2819" max="2819" width="9.5703125" style="69" customWidth="1"/>
    <col min="2820" max="2820" width="38.140625" style="69" customWidth="1"/>
    <col min="2821" max="2821" width="12.42578125" style="69" bestFit="1" customWidth="1"/>
    <col min="2822" max="2823" width="11.42578125" style="69"/>
    <col min="2824" max="2824" width="7.85546875" style="69" bestFit="1" customWidth="1"/>
    <col min="2825" max="2825" width="11.42578125" style="69"/>
    <col min="2826" max="2826" width="14.140625" style="69" bestFit="1" customWidth="1"/>
    <col min="2827" max="2827" width="11.42578125" style="69"/>
    <col min="2828" max="2828" width="7.7109375" style="69" customWidth="1"/>
    <col min="2829" max="2829" width="29.85546875" style="69" customWidth="1"/>
    <col min="2830" max="2830" width="13.5703125" style="69" customWidth="1"/>
    <col min="2831" max="2831" width="13.28515625" style="69" customWidth="1"/>
    <col min="2832" max="2832" width="13.5703125" style="69" customWidth="1"/>
    <col min="2833" max="2833" width="10.42578125" style="69" customWidth="1"/>
    <col min="2834" max="3072" width="11.42578125" style="69"/>
    <col min="3073" max="3074" width="5.7109375" style="69" customWidth="1"/>
    <col min="3075" max="3075" width="9.5703125" style="69" customWidth="1"/>
    <col min="3076" max="3076" width="38.140625" style="69" customWidth="1"/>
    <col min="3077" max="3077" width="12.42578125" style="69" bestFit="1" customWidth="1"/>
    <col min="3078" max="3079" width="11.42578125" style="69"/>
    <col min="3080" max="3080" width="7.85546875" style="69" bestFit="1" customWidth="1"/>
    <col min="3081" max="3081" width="11.42578125" style="69"/>
    <col min="3082" max="3082" width="14.140625" style="69" bestFit="1" customWidth="1"/>
    <col min="3083" max="3083" width="11.42578125" style="69"/>
    <col min="3084" max="3084" width="7.7109375" style="69" customWidth="1"/>
    <col min="3085" max="3085" width="29.85546875" style="69" customWidth="1"/>
    <col min="3086" max="3086" width="13.5703125" style="69" customWidth="1"/>
    <col min="3087" max="3087" width="13.28515625" style="69" customWidth="1"/>
    <col min="3088" max="3088" width="13.5703125" style="69" customWidth="1"/>
    <col min="3089" max="3089" width="10.42578125" style="69" customWidth="1"/>
    <col min="3090" max="3328" width="11.42578125" style="69"/>
    <col min="3329" max="3330" width="5.7109375" style="69" customWidth="1"/>
    <col min="3331" max="3331" width="9.5703125" style="69" customWidth="1"/>
    <col min="3332" max="3332" width="38.140625" style="69" customWidth="1"/>
    <col min="3333" max="3333" width="12.42578125" style="69" bestFit="1" customWidth="1"/>
    <col min="3334" max="3335" width="11.42578125" style="69"/>
    <col min="3336" max="3336" width="7.85546875" style="69" bestFit="1" customWidth="1"/>
    <col min="3337" max="3337" width="11.42578125" style="69"/>
    <col min="3338" max="3338" width="14.140625" style="69" bestFit="1" customWidth="1"/>
    <col min="3339" max="3339" width="11.42578125" style="69"/>
    <col min="3340" max="3340" width="7.7109375" style="69" customWidth="1"/>
    <col min="3341" max="3341" width="29.85546875" style="69" customWidth="1"/>
    <col min="3342" max="3342" width="13.5703125" style="69" customWidth="1"/>
    <col min="3343" max="3343" width="13.28515625" style="69" customWidth="1"/>
    <col min="3344" max="3344" width="13.5703125" style="69" customWidth="1"/>
    <col min="3345" max="3345" width="10.42578125" style="69" customWidth="1"/>
    <col min="3346" max="3584" width="11.42578125" style="69"/>
    <col min="3585" max="3586" width="5.7109375" style="69" customWidth="1"/>
    <col min="3587" max="3587" width="9.5703125" style="69" customWidth="1"/>
    <col min="3588" max="3588" width="38.140625" style="69" customWidth="1"/>
    <col min="3589" max="3589" width="12.42578125" style="69" bestFit="1" customWidth="1"/>
    <col min="3590" max="3591" width="11.42578125" style="69"/>
    <col min="3592" max="3592" width="7.85546875" style="69" bestFit="1" customWidth="1"/>
    <col min="3593" max="3593" width="11.42578125" style="69"/>
    <col min="3594" max="3594" width="14.140625" style="69" bestFit="1" customWidth="1"/>
    <col min="3595" max="3595" width="11.42578125" style="69"/>
    <col min="3596" max="3596" width="7.7109375" style="69" customWidth="1"/>
    <col min="3597" max="3597" width="29.85546875" style="69" customWidth="1"/>
    <col min="3598" max="3598" width="13.5703125" style="69" customWidth="1"/>
    <col min="3599" max="3599" width="13.28515625" style="69" customWidth="1"/>
    <col min="3600" max="3600" width="13.5703125" style="69" customWidth="1"/>
    <col min="3601" max="3601" width="10.42578125" style="69" customWidth="1"/>
    <col min="3602" max="3840" width="11.42578125" style="69"/>
    <col min="3841" max="3842" width="5.7109375" style="69" customWidth="1"/>
    <col min="3843" max="3843" width="9.5703125" style="69" customWidth="1"/>
    <col min="3844" max="3844" width="38.140625" style="69" customWidth="1"/>
    <col min="3845" max="3845" width="12.42578125" style="69" bestFit="1" customWidth="1"/>
    <col min="3846" max="3847" width="11.42578125" style="69"/>
    <col min="3848" max="3848" width="7.85546875" style="69" bestFit="1" customWidth="1"/>
    <col min="3849" max="3849" width="11.42578125" style="69"/>
    <col min="3850" max="3850" width="14.140625" style="69" bestFit="1" customWidth="1"/>
    <col min="3851" max="3851" width="11.42578125" style="69"/>
    <col min="3852" max="3852" width="7.7109375" style="69" customWidth="1"/>
    <col min="3853" max="3853" width="29.85546875" style="69" customWidth="1"/>
    <col min="3854" max="3854" width="13.5703125" style="69" customWidth="1"/>
    <col min="3855" max="3855" width="13.28515625" style="69" customWidth="1"/>
    <col min="3856" max="3856" width="13.5703125" style="69" customWidth="1"/>
    <col min="3857" max="3857" width="10.42578125" style="69" customWidth="1"/>
    <col min="3858" max="4096" width="11.42578125" style="69"/>
    <col min="4097" max="4098" width="5.7109375" style="69" customWidth="1"/>
    <col min="4099" max="4099" width="9.5703125" style="69" customWidth="1"/>
    <col min="4100" max="4100" width="38.140625" style="69" customWidth="1"/>
    <col min="4101" max="4101" width="12.42578125" style="69" bestFit="1" customWidth="1"/>
    <col min="4102" max="4103" width="11.42578125" style="69"/>
    <col min="4104" max="4104" width="7.85546875" style="69" bestFit="1" customWidth="1"/>
    <col min="4105" max="4105" width="11.42578125" style="69"/>
    <col min="4106" max="4106" width="14.140625" style="69" bestFit="1" customWidth="1"/>
    <col min="4107" max="4107" width="11.42578125" style="69"/>
    <col min="4108" max="4108" width="7.7109375" style="69" customWidth="1"/>
    <col min="4109" max="4109" width="29.85546875" style="69" customWidth="1"/>
    <col min="4110" max="4110" width="13.5703125" style="69" customWidth="1"/>
    <col min="4111" max="4111" width="13.28515625" style="69" customWidth="1"/>
    <col min="4112" max="4112" width="13.5703125" style="69" customWidth="1"/>
    <col min="4113" max="4113" width="10.42578125" style="69" customWidth="1"/>
    <col min="4114" max="4352" width="11.42578125" style="69"/>
    <col min="4353" max="4354" width="5.7109375" style="69" customWidth="1"/>
    <col min="4355" max="4355" width="9.5703125" style="69" customWidth="1"/>
    <col min="4356" max="4356" width="38.140625" style="69" customWidth="1"/>
    <col min="4357" max="4357" width="12.42578125" style="69" bestFit="1" customWidth="1"/>
    <col min="4358" max="4359" width="11.42578125" style="69"/>
    <col min="4360" max="4360" width="7.85546875" style="69" bestFit="1" customWidth="1"/>
    <col min="4361" max="4361" width="11.42578125" style="69"/>
    <col min="4362" max="4362" width="14.140625" style="69" bestFit="1" customWidth="1"/>
    <col min="4363" max="4363" width="11.42578125" style="69"/>
    <col min="4364" max="4364" width="7.7109375" style="69" customWidth="1"/>
    <col min="4365" max="4365" width="29.85546875" style="69" customWidth="1"/>
    <col min="4366" max="4366" width="13.5703125" style="69" customWidth="1"/>
    <col min="4367" max="4367" width="13.28515625" style="69" customWidth="1"/>
    <col min="4368" max="4368" width="13.5703125" style="69" customWidth="1"/>
    <col min="4369" max="4369" width="10.42578125" style="69" customWidth="1"/>
    <col min="4370" max="4608" width="11.42578125" style="69"/>
    <col min="4609" max="4610" width="5.7109375" style="69" customWidth="1"/>
    <col min="4611" max="4611" width="9.5703125" style="69" customWidth="1"/>
    <col min="4612" max="4612" width="38.140625" style="69" customWidth="1"/>
    <col min="4613" max="4613" width="12.42578125" style="69" bestFit="1" customWidth="1"/>
    <col min="4614" max="4615" width="11.42578125" style="69"/>
    <col min="4616" max="4616" width="7.85546875" style="69" bestFit="1" customWidth="1"/>
    <col min="4617" max="4617" width="11.42578125" style="69"/>
    <col min="4618" max="4618" width="14.140625" style="69" bestFit="1" customWidth="1"/>
    <col min="4619" max="4619" width="11.42578125" style="69"/>
    <col min="4620" max="4620" width="7.7109375" style="69" customWidth="1"/>
    <col min="4621" max="4621" width="29.85546875" style="69" customWidth="1"/>
    <col min="4622" max="4622" width="13.5703125" style="69" customWidth="1"/>
    <col min="4623" max="4623" width="13.28515625" style="69" customWidth="1"/>
    <col min="4624" max="4624" width="13.5703125" style="69" customWidth="1"/>
    <col min="4625" max="4625" width="10.42578125" style="69" customWidth="1"/>
    <col min="4626" max="4864" width="11.42578125" style="69"/>
    <col min="4865" max="4866" width="5.7109375" style="69" customWidth="1"/>
    <col min="4867" max="4867" width="9.5703125" style="69" customWidth="1"/>
    <col min="4868" max="4868" width="38.140625" style="69" customWidth="1"/>
    <col min="4869" max="4869" width="12.42578125" style="69" bestFit="1" customWidth="1"/>
    <col min="4870" max="4871" width="11.42578125" style="69"/>
    <col min="4872" max="4872" width="7.85546875" style="69" bestFit="1" customWidth="1"/>
    <col min="4873" max="4873" width="11.42578125" style="69"/>
    <col min="4874" max="4874" width="14.140625" style="69" bestFit="1" customWidth="1"/>
    <col min="4875" max="4875" width="11.42578125" style="69"/>
    <col min="4876" max="4876" width="7.7109375" style="69" customWidth="1"/>
    <col min="4877" max="4877" width="29.85546875" style="69" customWidth="1"/>
    <col min="4878" max="4878" width="13.5703125" style="69" customWidth="1"/>
    <col min="4879" max="4879" width="13.28515625" style="69" customWidth="1"/>
    <col min="4880" max="4880" width="13.5703125" style="69" customWidth="1"/>
    <col min="4881" max="4881" width="10.42578125" style="69" customWidth="1"/>
    <col min="4882" max="5120" width="11.42578125" style="69"/>
    <col min="5121" max="5122" width="5.7109375" style="69" customWidth="1"/>
    <col min="5123" max="5123" width="9.5703125" style="69" customWidth="1"/>
    <col min="5124" max="5124" width="38.140625" style="69" customWidth="1"/>
    <col min="5125" max="5125" width="12.42578125" style="69" bestFit="1" customWidth="1"/>
    <col min="5126" max="5127" width="11.42578125" style="69"/>
    <col min="5128" max="5128" width="7.85546875" style="69" bestFit="1" customWidth="1"/>
    <col min="5129" max="5129" width="11.42578125" style="69"/>
    <col min="5130" max="5130" width="14.140625" style="69" bestFit="1" customWidth="1"/>
    <col min="5131" max="5131" width="11.42578125" style="69"/>
    <col min="5132" max="5132" width="7.7109375" style="69" customWidth="1"/>
    <col min="5133" max="5133" width="29.85546875" style="69" customWidth="1"/>
    <col min="5134" max="5134" width="13.5703125" style="69" customWidth="1"/>
    <col min="5135" max="5135" width="13.28515625" style="69" customWidth="1"/>
    <col min="5136" max="5136" width="13.5703125" style="69" customWidth="1"/>
    <col min="5137" max="5137" width="10.42578125" style="69" customWidth="1"/>
    <col min="5138" max="5376" width="11.42578125" style="69"/>
    <col min="5377" max="5378" width="5.7109375" style="69" customWidth="1"/>
    <col min="5379" max="5379" width="9.5703125" style="69" customWidth="1"/>
    <col min="5380" max="5380" width="38.140625" style="69" customWidth="1"/>
    <col min="5381" max="5381" width="12.42578125" style="69" bestFit="1" customWidth="1"/>
    <col min="5382" max="5383" width="11.42578125" style="69"/>
    <col min="5384" max="5384" width="7.85546875" style="69" bestFit="1" customWidth="1"/>
    <col min="5385" max="5385" width="11.42578125" style="69"/>
    <col min="5386" max="5386" width="14.140625" style="69" bestFit="1" customWidth="1"/>
    <col min="5387" max="5387" width="11.42578125" style="69"/>
    <col min="5388" max="5388" width="7.7109375" style="69" customWidth="1"/>
    <col min="5389" max="5389" width="29.85546875" style="69" customWidth="1"/>
    <col min="5390" max="5390" width="13.5703125" style="69" customWidth="1"/>
    <col min="5391" max="5391" width="13.28515625" style="69" customWidth="1"/>
    <col min="5392" max="5392" width="13.5703125" style="69" customWidth="1"/>
    <col min="5393" max="5393" width="10.42578125" style="69" customWidth="1"/>
    <col min="5394" max="5632" width="11.42578125" style="69"/>
    <col min="5633" max="5634" width="5.7109375" style="69" customWidth="1"/>
    <col min="5635" max="5635" width="9.5703125" style="69" customWidth="1"/>
    <col min="5636" max="5636" width="38.140625" style="69" customWidth="1"/>
    <col min="5637" max="5637" width="12.42578125" style="69" bestFit="1" customWidth="1"/>
    <col min="5638" max="5639" width="11.42578125" style="69"/>
    <col min="5640" max="5640" width="7.85546875" style="69" bestFit="1" customWidth="1"/>
    <col min="5641" max="5641" width="11.42578125" style="69"/>
    <col min="5642" max="5642" width="14.140625" style="69" bestFit="1" customWidth="1"/>
    <col min="5643" max="5643" width="11.42578125" style="69"/>
    <col min="5644" max="5644" width="7.7109375" style="69" customWidth="1"/>
    <col min="5645" max="5645" width="29.85546875" style="69" customWidth="1"/>
    <col min="5646" max="5646" width="13.5703125" style="69" customWidth="1"/>
    <col min="5647" max="5647" width="13.28515625" style="69" customWidth="1"/>
    <col min="5648" max="5648" width="13.5703125" style="69" customWidth="1"/>
    <col min="5649" max="5649" width="10.42578125" style="69" customWidth="1"/>
    <col min="5650" max="5888" width="11.42578125" style="69"/>
    <col min="5889" max="5890" width="5.7109375" style="69" customWidth="1"/>
    <col min="5891" max="5891" width="9.5703125" style="69" customWidth="1"/>
    <col min="5892" max="5892" width="38.140625" style="69" customWidth="1"/>
    <col min="5893" max="5893" width="12.42578125" style="69" bestFit="1" customWidth="1"/>
    <col min="5894" max="5895" width="11.42578125" style="69"/>
    <col min="5896" max="5896" width="7.85546875" style="69" bestFit="1" customWidth="1"/>
    <col min="5897" max="5897" width="11.42578125" style="69"/>
    <col min="5898" max="5898" width="14.140625" style="69" bestFit="1" customWidth="1"/>
    <col min="5899" max="5899" width="11.42578125" style="69"/>
    <col min="5900" max="5900" width="7.7109375" style="69" customWidth="1"/>
    <col min="5901" max="5901" width="29.85546875" style="69" customWidth="1"/>
    <col min="5902" max="5902" width="13.5703125" style="69" customWidth="1"/>
    <col min="5903" max="5903" width="13.28515625" style="69" customWidth="1"/>
    <col min="5904" max="5904" width="13.5703125" style="69" customWidth="1"/>
    <col min="5905" max="5905" width="10.42578125" style="69" customWidth="1"/>
    <col min="5906" max="6144" width="11.42578125" style="69"/>
    <col min="6145" max="6146" width="5.7109375" style="69" customWidth="1"/>
    <col min="6147" max="6147" width="9.5703125" style="69" customWidth="1"/>
    <col min="6148" max="6148" width="38.140625" style="69" customWidth="1"/>
    <col min="6149" max="6149" width="12.42578125" style="69" bestFit="1" customWidth="1"/>
    <col min="6150" max="6151" width="11.42578125" style="69"/>
    <col min="6152" max="6152" width="7.85546875" style="69" bestFit="1" customWidth="1"/>
    <col min="6153" max="6153" width="11.42578125" style="69"/>
    <col min="6154" max="6154" width="14.140625" style="69" bestFit="1" customWidth="1"/>
    <col min="6155" max="6155" width="11.42578125" style="69"/>
    <col min="6156" max="6156" width="7.7109375" style="69" customWidth="1"/>
    <col min="6157" max="6157" width="29.85546875" style="69" customWidth="1"/>
    <col min="6158" max="6158" width="13.5703125" style="69" customWidth="1"/>
    <col min="6159" max="6159" width="13.28515625" style="69" customWidth="1"/>
    <col min="6160" max="6160" width="13.5703125" style="69" customWidth="1"/>
    <col min="6161" max="6161" width="10.42578125" style="69" customWidth="1"/>
    <col min="6162" max="6400" width="11.42578125" style="69"/>
    <col min="6401" max="6402" width="5.7109375" style="69" customWidth="1"/>
    <col min="6403" max="6403" width="9.5703125" style="69" customWidth="1"/>
    <col min="6404" max="6404" width="38.140625" style="69" customWidth="1"/>
    <col min="6405" max="6405" width="12.42578125" style="69" bestFit="1" customWidth="1"/>
    <col min="6406" max="6407" width="11.42578125" style="69"/>
    <col min="6408" max="6408" width="7.85546875" style="69" bestFit="1" customWidth="1"/>
    <col min="6409" max="6409" width="11.42578125" style="69"/>
    <col min="6410" max="6410" width="14.140625" style="69" bestFit="1" customWidth="1"/>
    <col min="6411" max="6411" width="11.42578125" style="69"/>
    <col min="6412" max="6412" width="7.7109375" style="69" customWidth="1"/>
    <col min="6413" max="6413" width="29.85546875" style="69" customWidth="1"/>
    <col min="6414" max="6414" width="13.5703125" style="69" customWidth="1"/>
    <col min="6415" max="6415" width="13.28515625" style="69" customWidth="1"/>
    <col min="6416" max="6416" width="13.5703125" style="69" customWidth="1"/>
    <col min="6417" max="6417" width="10.42578125" style="69" customWidth="1"/>
    <col min="6418" max="6656" width="11.42578125" style="69"/>
    <col min="6657" max="6658" width="5.7109375" style="69" customWidth="1"/>
    <col min="6659" max="6659" width="9.5703125" style="69" customWidth="1"/>
    <col min="6660" max="6660" width="38.140625" style="69" customWidth="1"/>
    <col min="6661" max="6661" width="12.42578125" style="69" bestFit="1" customWidth="1"/>
    <col min="6662" max="6663" width="11.42578125" style="69"/>
    <col min="6664" max="6664" width="7.85546875" style="69" bestFit="1" customWidth="1"/>
    <col min="6665" max="6665" width="11.42578125" style="69"/>
    <col min="6666" max="6666" width="14.140625" style="69" bestFit="1" customWidth="1"/>
    <col min="6667" max="6667" width="11.42578125" style="69"/>
    <col min="6668" max="6668" width="7.7109375" style="69" customWidth="1"/>
    <col min="6669" max="6669" width="29.85546875" style="69" customWidth="1"/>
    <col min="6670" max="6670" width="13.5703125" style="69" customWidth="1"/>
    <col min="6671" max="6671" width="13.28515625" style="69" customWidth="1"/>
    <col min="6672" max="6672" width="13.5703125" style="69" customWidth="1"/>
    <col min="6673" max="6673" width="10.42578125" style="69" customWidth="1"/>
    <col min="6674" max="6912" width="11.42578125" style="69"/>
    <col min="6913" max="6914" width="5.7109375" style="69" customWidth="1"/>
    <col min="6915" max="6915" width="9.5703125" style="69" customWidth="1"/>
    <col min="6916" max="6916" width="38.140625" style="69" customWidth="1"/>
    <col min="6917" max="6917" width="12.42578125" style="69" bestFit="1" customWidth="1"/>
    <col min="6918" max="6919" width="11.42578125" style="69"/>
    <col min="6920" max="6920" width="7.85546875" style="69" bestFit="1" customWidth="1"/>
    <col min="6921" max="6921" width="11.42578125" style="69"/>
    <col min="6922" max="6922" width="14.140625" style="69" bestFit="1" customWidth="1"/>
    <col min="6923" max="6923" width="11.42578125" style="69"/>
    <col min="6924" max="6924" width="7.7109375" style="69" customWidth="1"/>
    <col min="6925" max="6925" width="29.85546875" style="69" customWidth="1"/>
    <col min="6926" max="6926" width="13.5703125" style="69" customWidth="1"/>
    <col min="6927" max="6927" width="13.28515625" style="69" customWidth="1"/>
    <col min="6928" max="6928" width="13.5703125" style="69" customWidth="1"/>
    <col min="6929" max="6929" width="10.42578125" style="69" customWidth="1"/>
    <col min="6930" max="7168" width="11.42578125" style="69"/>
    <col min="7169" max="7170" width="5.7109375" style="69" customWidth="1"/>
    <col min="7171" max="7171" width="9.5703125" style="69" customWidth="1"/>
    <col min="7172" max="7172" width="38.140625" style="69" customWidth="1"/>
    <col min="7173" max="7173" width="12.42578125" style="69" bestFit="1" customWidth="1"/>
    <col min="7174" max="7175" width="11.42578125" style="69"/>
    <col min="7176" max="7176" width="7.85546875" style="69" bestFit="1" customWidth="1"/>
    <col min="7177" max="7177" width="11.42578125" style="69"/>
    <col min="7178" max="7178" width="14.140625" style="69" bestFit="1" customWidth="1"/>
    <col min="7179" max="7179" width="11.42578125" style="69"/>
    <col min="7180" max="7180" width="7.7109375" style="69" customWidth="1"/>
    <col min="7181" max="7181" width="29.85546875" style="69" customWidth="1"/>
    <col min="7182" max="7182" width="13.5703125" style="69" customWidth="1"/>
    <col min="7183" max="7183" width="13.28515625" style="69" customWidth="1"/>
    <col min="7184" max="7184" width="13.5703125" style="69" customWidth="1"/>
    <col min="7185" max="7185" width="10.42578125" style="69" customWidth="1"/>
    <col min="7186" max="7424" width="11.42578125" style="69"/>
    <col min="7425" max="7426" width="5.7109375" style="69" customWidth="1"/>
    <col min="7427" max="7427" width="9.5703125" style="69" customWidth="1"/>
    <col min="7428" max="7428" width="38.140625" style="69" customWidth="1"/>
    <col min="7429" max="7429" width="12.42578125" style="69" bestFit="1" customWidth="1"/>
    <col min="7430" max="7431" width="11.42578125" style="69"/>
    <col min="7432" max="7432" width="7.85546875" style="69" bestFit="1" customWidth="1"/>
    <col min="7433" max="7433" width="11.42578125" style="69"/>
    <col min="7434" max="7434" width="14.140625" style="69" bestFit="1" customWidth="1"/>
    <col min="7435" max="7435" width="11.42578125" style="69"/>
    <col min="7436" max="7436" width="7.7109375" style="69" customWidth="1"/>
    <col min="7437" max="7437" width="29.85546875" style="69" customWidth="1"/>
    <col min="7438" max="7438" width="13.5703125" style="69" customWidth="1"/>
    <col min="7439" max="7439" width="13.28515625" style="69" customWidth="1"/>
    <col min="7440" max="7440" width="13.5703125" style="69" customWidth="1"/>
    <col min="7441" max="7441" width="10.42578125" style="69" customWidth="1"/>
    <col min="7442" max="7680" width="11.42578125" style="69"/>
    <col min="7681" max="7682" width="5.7109375" style="69" customWidth="1"/>
    <col min="7683" max="7683" width="9.5703125" style="69" customWidth="1"/>
    <col min="7684" max="7684" width="38.140625" style="69" customWidth="1"/>
    <col min="7685" max="7685" width="12.42578125" style="69" bestFit="1" customWidth="1"/>
    <col min="7686" max="7687" width="11.42578125" style="69"/>
    <col min="7688" max="7688" width="7.85546875" style="69" bestFit="1" customWidth="1"/>
    <col min="7689" max="7689" width="11.42578125" style="69"/>
    <col min="7690" max="7690" width="14.140625" style="69" bestFit="1" customWidth="1"/>
    <col min="7691" max="7691" width="11.42578125" style="69"/>
    <col min="7692" max="7692" width="7.7109375" style="69" customWidth="1"/>
    <col min="7693" max="7693" width="29.85546875" style="69" customWidth="1"/>
    <col min="7694" max="7694" width="13.5703125" style="69" customWidth="1"/>
    <col min="7695" max="7695" width="13.28515625" style="69" customWidth="1"/>
    <col min="7696" max="7696" width="13.5703125" style="69" customWidth="1"/>
    <col min="7697" max="7697" width="10.42578125" style="69" customWidth="1"/>
    <col min="7698" max="7936" width="11.42578125" style="69"/>
    <col min="7937" max="7938" width="5.7109375" style="69" customWidth="1"/>
    <col min="7939" max="7939" width="9.5703125" style="69" customWidth="1"/>
    <col min="7940" max="7940" width="38.140625" style="69" customWidth="1"/>
    <col min="7941" max="7941" width="12.42578125" style="69" bestFit="1" customWidth="1"/>
    <col min="7942" max="7943" width="11.42578125" style="69"/>
    <col min="7944" max="7944" width="7.85546875" style="69" bestFit="1" customWidth="1"/>
    <col min="7945" max="7945" width="11.42578125" style="69"/>
    <col min="7946" max="7946" width="14.140625" style="69" bestFit="1" customWidth="1"/>
    <col min="7947" max="7947" width="11.42578125" style="69"/>
    <col min="7948" max="7948" width="7.7109375" style="69" customWidth="1"/>
    <col min="7949" max="7949" width="29.85546875" style="69" customWidth="1"/>
    <col min="7950" max="7950" width="13.5703125" style="69" customWidth="1"/>
    <col min="7951" max="7951" width="13.28515625" style="69" customWidth="1"/>
    <col min="7952" max="7952" width="13.5703125" style="69" customWidth="1"/>
    <col min="7953" max="7953" width="10.42578125" style="69" customWidth="1"/>
    <col min="7954" max="8192" width="11.42578125" style="69"/>
    <col min="8193" max="8194" width="5.7109375" style="69" customWidth="1"/>
    <col min="8195" max="8195" width="9.5703125" style="69" customWidth="1"/>
    <col min="8196" max="8196" width="38.140625" style="69" customWidth="1"/>
    <col min="8197" max="8197" width="12.42578125" style="69" bestFit="1" customWidth="1"/>
    <col min="8198" max="8199" width="11.42578125" style="69"/>
    <col min="8200" max="8200" width="7.85546875" style="69" bestFit="1" customWidth="1"/>
    <col min="8201" max="8201" width="11.42578125" style="69"/>
    <col min="8202" max="8202" width="14.140625" style="69" bestFit="1" customWidth="1"/>
    <col min="8203" max="8203" width="11.42578125" style="69"/>
    <col min="8204" max="8204" width="7.7109375" style="69" customWidth="1"/>
    <col min="8205" max="8205" width="29.85546875" style="69" customWidth="1"/>
    <col min="8206" max="8206" width="13.5703125" style="69" customWidth="1"/>
    <col min="8207" max="8207" width="13.28515625" style="69" customWidth="1"/>
    <col min="8208" max="8208" width="13.5703125" style="69" customWidth="1"/>
    <col min="8209" max="8209" width="10.42578125" style="69" customWidth="1"/>
    <col min="8210" max="8448" width="11.42578125" style="69"/>
    <col min="8449" max="8450" width="5.7109375" style="69" customWidth="1"/>
    <col min="8451" max="8451" width="9.5703125" style="69" customWidth="1"/>
    <col min="8452" max="8452" width="38.140625" style="69" customWidth="1"/>
    <col min="8453" max="8453" width="12.42578125" style="69" bestFit="1" customWidth="1"/>
    <col min="8454" max="8455" width="11.42578125" style="69"/>
    <col min="8456" max="8456" width="7.85546875" style="69" bestFit="1" customWidth="1"/>
    <col min="8457" max="8457" width="11.42578125" style="69"/>
    <col min="8458" max="8458" width="14.140625" style="69" bestFit="1" customWidth="1"/>
    <col min="8459" max="8459" width="11.42578125" style="69"/>
    <col min="8460" max="8460" width="7.7109375" style="69" customWidth="1"/>
    <col min="8461" max="8461" width="29.85546875" style="69" customWidth="1"/>
    <col min="8462" max="8462" width="13.5703125" style="69" customWidth="1"/>
    <col min="8463" max="8463" width="13.28515625" style="69" customWidth="1"/>
    <col min="8464" max="8464" width="13.5703125" style="69" customWidth="1"/>
    <col min="8465" max="8465" width="10.42578125" style="69" customWidth="1"/>
    <col min="8466" max="8704" width="11.42578125" style="69"/>
    <col min="8705" max="8706" width="5.7109375" style="69" customWidth="1"/>
    <col min="8707" max="8707" width="9.5703125" style="69" customWidth="1"/>
    <col min="8708" max="8708" width="38.140625" style="69" customWidth="1"/>
    <col min="8709" max="8709" width="12.42578125" style="69" bestFit="1" customWidth="1"/>
    <col min="8710" max="8711" width="11.42578125" style="69"/>
    <col min="8712" max="8712" width="7.85546875" style="69" bestFit="1" customWidth="1"/>
    <col min="8713" max="8713" width="11.42578125" style="69"/>
    <col min="8714" max="8714" width="14.140625" style="69" bestFit="1" customWidth="1"/>
    <col min="8715" max="8715" width="11.42578125" style="69"/>
    <col min="8716" max="8716" width="7.7109375" style="69" customWidth="1"/>
    <col min="8717" max="8717" width="29.85546875" style="69" customWidth="1"/>
    <col min="8718" max="8718" width="13.5703125" style="69" customWidth="1"/>
    <col min="8719" max="8719" width="13.28515625" style="69" customWidth="1"/>
    <col min="8720" max="8720" width="13.5703125" style="69" customWidth="1"/>
    <col min="8721" max="8721" width="10.42578125" style="69" customWidth="1"/>
    <col min="8722" max="8960" width="11.42578125" style="69"/>
    <col min="8961" max="8962" width="5.7109375" style="69" customWidth="1"/>
    <col min="8963" max="8963" width="9.5703125" style="69" customWidth="1"/>
    <col min="8964" max="8964" width="38.140625" style="69" customWidth="1"/>
    <col min="8965" max="8965" width="12.42578125" style="69" bestFit="1" customWidth="1"/>
    <col min="8966" max="8967" width="11.42578125" style="69"/>
    <col min="8968" max="8968" width="7.85546875" style="69" bestFit="1" customWidth="1"/>
    <col min="8969" max="8969" width="11.42578125" style="69"/>
    <col min="8970" max="8970" width="14.140625" style="69" bestFit="1" customWidth="1"/>
    <col min="8971" max="8971" width="11.42578125" style="69"/>
    <col min="8972" max="8972" width="7.7109375" style="69" customWidth="1"/>
    <col min="8973" max="8973" width="29.85546875" style="69" customWidth="1"/>
    <col min="8974" max="8974" width="13.5703125" style="69" customWidth="1"/>
    <col min="8975" max="8975" width="13.28515625" style="69" customWidth="1"/>
    <col min="8976" max="8976" width="13.5703125" style="69" customWidth="1"/>
    <col min="8977" max="8977" width="10.42578125" style="69" customWidth="1"/>
    <col min="8978" max="9216" width="11.42578125" style="69"/>
    <col min="9217" max="9218" width="5.7109375" style="69" customWidth="1"/>
    <col min="9219" max="9219" width="9.5703125" style="69" customWidth="1"/>
    <col min="9220" max="9220" width="38.140625" style="69" customWidth="1"/>
    <col min="9221" max="9221" width="12.42578125" style="69" bestFit="1" customWidth="1"/>
    <col min="9222" max="9223" width="11.42578125" style="69"/>
    <col min="9224" max="9224" width="7.85546875" style="69" bestFit="1" customWidth="1"/>
    <col min="9225" max="9225" width="11.42578125" style="69"/>
    <col min="9226" max="9226" width="14.140625" style="69" bestFit="1" customWidth="1"/>
    <col min="9227" max="9227" width="11.42578125" style="69"/>
    <col min="9228" max="9228" width="7.7109375" style="69" customWidth="1"/>
    <col min="9229" max="9229" width="29.85546875" style="69" customWidth="1"/>
    <col min="9230" max="9230" width="13.5703125" style="69" customWidth="1"/>
    <col min="9231" max="9231" width="13.28515625" style="69" customWidth="1"/>
    <col min="9232" max="9232" width="13.5703125" style="69" customWidth="1"/>
    <col min="9233" max="9233" width="10.42578125" style="69" customWidth="1"/>
    <col min="9234" max="9472" width="11.42578125" style="69"/>
    <col min="9473" max="9474" width="5.7109375" style="69" customWidth="1"/>
    <col min="9475" max="9475" width="9.5703125" style="69" customWidth="1"/>
    <col min="9476" max="9476" width="38.140625" style="69" customWidth="1"/>
    <col min="9477" max="9477" width="12.42578125" style="69" bestFit="1" customWidth="1"/>
    <col min="9478" max="9479" width="11.42578125" style="69"/>
    <col min="9480" max="9480" width="7.85546875" style="69" bestFit="1" customWidth="1"/>
    <col min="9481" max="9481" width="11.42578125" style="69"/>
    <col min="9482" max="9482" width="14.140625" style="69" bestFit="1" customWidth="1"/>
    <col min="9483" max="9483" width="11.42578125" style="69"/>
    <col min="9484" max="9484" width="7.7109375" style="69" customWidth="1"/>
    <col min="9485" max="9485" width="29.85546875" style="69" customWidth="1"/>
    <col min="9486" max="9486" width="13.5703125" style="69" customWidth="1"/>
    <col min="9487" max="9487" width="13.28515625" style="69" customWidth="1"/>
    <col min="9488" max="9488" width="13.5703125" style="69" customWidth="1"/>
    <col min="9489" max="9489" width="10.42578125" style="69" customWidth="1"/>
    <col min="9490" max="9728" width="11.42578125" style="69"/>
    <col min="9729" max="9730" width="5.7109375" style="69" customWidth="1"/>
    <col min="9731" max="9731" width="9.5703125" style="69" customWidth="1"/>
    <col min="9732" max="9732" width="38.140625" style="69" customWidth="1"/>
    <col min="9733" max="9733" width="12.42578125" style="69" bestFit="1" customWidth="1"/>
    <col min="9734" max="9735" width="11.42578125" style="69"/>
    <col min="9736" max="9736" width="7.85546875" style="69" bestFit="1" customWidth="1"/>
    <col min="9737" max="9737" width="11.42578125" style="69"/>
    <col min="9738" max="9738" width="14.140625" style="69" bestFit="1" customWidth="1"/>
    <col min="9739" max="9739" width="11.42578125" style="69"/>
    <col min="9740" max="9740" width="7.7109375" style="69" customWidth="1"/>
    <col min="9741" max="9741" width="29.85546875" style="69" customWidth="1"/>
    <col min="9742" max="9742" width="13.5703125" style="69" customWidth="1"/>
    <col min="9743" max="9743" width="13.28515625" style="69" customWidth="1"/>
    <col min="9744" max="9744" width="13.5703125" style="69" customWidth="1"/>
    <col min="9745" max="9745" width="10.42578125" style="69" customWidth="1"/>
    <col min="9746" max="9984" width="11.42578125" style="69"/>
    <col min="9985" max="9986" width="5.7109375" style="69" customWidth="1"/>
    <col min="9987" max="9987" width="9.5703125" style="69" customWidth="1"/>
    <col min="9988" max="9988" width="38.140625" style="69" customWidth="1"/>
    <col min="9989" max="9989" width="12.42578125" style="69" bestFit="1" customWidth="1"/>
    <col min="9990" max="9991" width="11.42578125" style="69"/>
    <col min="9992" max="9992" width="7.85546875" style="69" bestFit="1" customWidth="1"/>
    <col min="9993" max="9993" width="11.42578125" style="69"/>
    <col min="9994" max="9994" width="14.140625" style="69" bestFit="1" customWidth="1"/>
    <col min="9995" max="9995" width="11.42578125" style="69"/>
    <col min="9996" max="9996" width="7.7109375" style="69" customWidth="1"/>
    <col min="9997" max="9997" width="29.85546875" style="69" customWidth="1"/>
    <col min="9998" max="9998" width="13.5703125" style="69" customWidth="1"/>
    <col min="9999" max="9999" width="13.28515625" style="69" customWidth="1"/>
    <col min="10000" max="10000" width="13.5703125" style="69" customWidth="1"/>
    <col min="10001" max="10001" width="10.42578125" style="69" customWidth="1"/>
    <col min="10002" max="10240" width="11.42578125" style="69"/>
    <col min="10241" max="10242" width="5.7109375" style="69" customWidth="1"/>
    <col min="10243" max="10243" width="9.5703125" style="69" customWidth="1"/>
    <col min="10244" max="10244" width="38.140625" style="69" customWidth="1"/>
    <col min="10245" max="10245" width="12.42578125" style="69" bestFit="1" customWidth="1"/>
    <col min="10246" max="10247" width="11.42578125" style="69"/>
    <col min="10248" max="10248" width="7.85546875" style="69" bestFit="1" customWidth="1"/>
    <col min="10249" max="10249" width="11.42578125" style="69"/>
    <col min="10250" max="10250" width="14.140625" style="69" bestFit="1" customWidth="1"/>
    <col min="10251" max="10251" width="11.42578125" style="69"/>
    <col min="10252" max="10252" width="7.7109375" style="69" customWidth="1"/>
    <col min="10253" max="10253" width="29.85546875" style="69" customWidth="1"/>
    <col min="10254" max="10254" width="13.5703125" style="69" customWidth="1"/>
    <col min="10255" max="10255" width="13.28515625" style="69" customWidth="1"/>
    <col min="10256" max="10256" width="13.5703125" style="69" customWidth="1"/>
    <col min="10257" max="10257" width="10.42578125" style="69" customWidth="1"/>
    <col min="10258" max="10496" width="11.42578125" style="69"/>
    <col min="10497" max="10498" width="5.7109375" style="69" customWidth="1"/>
    <col min="10499" max="10499" width="9.5703125" style="69" customWidth="1"/>
    <col min="10500" max="10500" width="38.140625" style="69" customWidth="1"/>
    <col min="10501" max="10501" width="12.42578125" style="69" bestFit="1" customWidth="1"/>
    <col min="10502" max="10503" width="11.42578125" style="69"/>
    <col min="10504" max="10504" width="7.85546875" style="69" bestFit="1" customWidth="1"/>
    <col min="10505" max="10505" width="11.42578125" style="69"/>
    <col min="10506" max="10506" width="14.140625" style="69" bestFit="1" customWidth="1"/>
    <col min="10507" max="10507" width="11.42578125" style="69"/>
    <col min="10508" max="10508" width="7.7109375" style="69" customWidth="1"/>
    <col min="10509" max="10509" width="29.85546875" style="69" customWidth="1"/>
    <col min="10510" max="10510" width="13.5703125" style="69" customWidth="1"/>
    <col min="10511" max="10511" width="13.28515625" style="69" customWidth="1"/>
    <col min="10512" max="10512" width="13.5703125" style="69" customWidth="1"/>
    <col min="10513" max="10513" width="10.42578125" style="69" customWidth="1"/>
    <col min="10514" max="10752" width="11.42578125" style="69"/>
    <col min="10753" max="10754" width="5.7109375" style="69" customWidth="1"/>
    <col min="10755" max="10755" width="9.5703125" style="69" customWidth="1"/>
    <col min="10756" max="10756" width="38.140625" style="69" customWidth="1"/>
    <col min="10757" max="10757" width="12.42578125" style="69" bestFit="1" customWidth="1"/>
    <col min="10758" max="10759" width="11.42578125" style="69"/>
    <col min="10760" max="10760" width="7.85546875" style="69" bestFit="1" customWidth="1"/>
    <col min="10761" max="10761" width="11.42578125" style="69"/>
    <col min="10762" max="10762" width="14.140625" style="69" bestFit="1" customWidth="1"/>
    <col min="10763" max="10763" width="11.42578125" style="69"/>
    <col min="10764" max="10764" width="7.7109375" style="69" customWidth="1"/>
    <col min="10765" max="10765" width="29.85546875" style="69" customWidth="1"/>
    <col min="10766" max="10766" width="13.5703125" style="69" customWidth="1"/>
    <col min="10767" max="10767" width="13.28515625" style="69" customWidth="1"/>
    <col min="10768" max="10768" width="13.5703125" style="69" customWidth="1"/>
    <col min="10769" max="10769" width="10.42578125" style="69" customWidth="1"/>
    <col min="10770" max="11008" width="11.42578125" style="69"/>
    <col min="11009" max="11010" width="5.7109375" style="69" customWidth="1"/>
    <col min="11011" max="11011" width="9.5703125" style="69" customWidth="1"/>
    <col min="11012" max="11012" width="38.140625" style="69" customWidth="1"/>
    <col min="11013" max="11013" width="12.42578125" style="69" bestFit="1" customWidth="1"/>
    <col min="11014" max="11015" width="11.42578125" style="69"/>
    <col min="11016" max="11016" width="7.85546875" style="69" bestFit="1" customWidth="1"/>
    <col min="11017" max="11017" width="11.42578125" style="69"/>
    <col min="11018" max="11018" width="14.140625" style="69" bestFit="1" customWidth="1"/>
    <col min="11019" max="11019" width="11.42578125" style="69"/>
    <col min="11020" max="11020" width="7.7109375" style="69" customWidth="1"/>
    <col min="11021" max="11021" width="29.85546875" style="69" customWidth="1"/>
    <col min="11022" max="11022" width="13.5703125" style="69" customWidth="1"/>
    <col min="11023" max="11023" width="13.28515625" style="69" customWidth="1"/>
    <col min="11024" max="11024" width="13.5703125" style="69" customWidth="1"/>
    <col min="11025" max="11025" width="10.42578125" style="69" customWidth="1"/>
    <col min="11026" max="11264" width="11.42578125" style="69"/>
    <col min="11265" max="11266" width="5.7109375" style="69" customWidth="1"/>
    <col min="11267" max="11267" width="9.5703125" style="69" customWidth="1"/>
    <col min="11268" max="11268" width="38.140625" style="69" customWidth="1"/>
    <col min="11269" max="11269" width="12.42578125" style="69" bestFit="1" customWidth="1"/>
    <col min="11270" max="11271" width="11.42578125" style="69"/>
    <col min="11272" max="11272" width="7.85546875" style="69" bestFit="1" customWidth="1"/>
    <col min="11273" max="11273" width="11.42578125" style="69"/>
    <col min="11274" max="11274" width="14.140625" style="69" bestFit="1" customWidth="1"/>
    <col min="11275" max="11275" width="11.42578125" style="69"/>
    <col min="11276" max="11276" width="7.7109375" style="69" customWidth="1"/>
    <col min="11277" max="11277" width="29.85546875" style="69" customWidth="1"/>
    <col min="11278" max="11278" width="13.5703125" style="69" customWidth="1"/>
    <col min="11279" max="11279" width="13.28515625" style="69" customWidth="1"/>
    <col min="11280" max="11280" width="13.5703125" style="69" customWidth="1"/>
    <col min="11281" max="11281" width="10.42578125" style="69" customWidth="1"/>
    <col min="11282" max="11520" width="11.42578125" style="69"/>
    <col min="11521" max="11522" width="5.7109375" style="69" customWidth="1"/>
    <col min="11523" max="11523" width="9.5703125" style="69" customWidth="1"/>
    <col min="11524" max="11524" width="38.140625" style="69" customWidth="1"/>
    <col min="11525" max="11525" width="12.42578125" style="69" bestFit="1" customWidth="1"/>
    <col min="11526" max="11527" width="11.42578125" style="69"/>
    <col min="11528" max="11528" width="7.85546875" style="69" bestFit="1" customWidth="1"/>
    <col min="11529" max="11529" width="11.42578125" style="69"/>
    <col min="11530" max="11530" width="14.140625" style="69" bestFit="1" customWidth="1"/>
    <col min="11531" max="11531" width="11.42578125" style="69"/>
    <col min="11532" max="11532" width="7.7109375" style="69" customWidth="1"/>
    <col min="11533" max="11533" width="29.85546875" style="69" customWidth="1"/>
    <col min="11534" max="11534" width="13.5703125" style="69" customWidth="1"/>
    <col min="11535" max="11535" width="13.28515625" style="69" customWidth="1"/>
    <col min="11536" max="11536" width="13.5703125" style="69" customWidth="1"/>
    <col min="11537" max="11537" width="10.42578125" style="69" customWidth="1"/>
    <col min="11538" max="11776" width="11.42578125" style="69"/>
    <col min="11777" max="11778" width="5.7109375" style="69" customWidth="1"/>
    <col min="11779" max="11779" width="9.5703125" style="69" customWidth="1"/>
    <col min="11780" max="11780" width="38.140625" style="69" customWidth="1"/>
    <col min="11781" max="11781" width="12.42578125" style="69" bestFit="1" customWidth="1"/>
    <col min="11782" max="11783" width="11.42578125" style="69"/>
    <col min="11784" max="11784" width="7.85546875" style="69" bestFit="1" customWidth="1"/>
    <col min="11785" max="11785" width="11.42578125" style="69"/>
    <col min="11786" max="11786" width="14.140625" style="69" bestFit="1" customWidth="1"/>
    <col min="11787" max="11787" width="11.42578125" style="69"/>
    <col min="11788" max="11788" width="7.7109375" style="69" customWidth="1"/>
    <col min="11789" max="11789" width="29.85546875" style="69" customWidth="1"/>
    <col min="11790" max="11790" width="13.5703125" style="69" customWidth="1"/>
    <col min="11791" max="11791" width="13.28515625" style="69" customWidth="1"/>
    <col min="11792" max="11792" width="13.5703125" style="69" customWidth="1"/>
    <col min="11793" max="11793" width="10.42578125" style="69" customWidth="1"/>
    <col min="11794" max="12032" width="11.42578125" style="69"/>
    <col min="12033" max="12034" width="5.7109375" style="69" customWidth="1"/>
    <col min="12035" max="12035" width="9.5703125" style="69" customWidth="1"/>
    <col min="12036" max="12036" width="38.140625" style="69" customWidth="1"/>
    <col min="12037" max="12037" width="12.42578125" style="69" bestFit="1" customWidth="1"/>
    <col min="12038" max="12039" width="11.42578125" style="69"/>
    <col min="12040" max="12040" width="7.85546875" style="69" bestFit="1" customWidth="1"/>
    <col min="12041" max="12041" width="11.42578125" style="69"/>
    <col min="12042" max="12042" width="14.140625" style="69" bestFit="1" customWidth="1"/>
    <col min="12043" max="12043" width="11.42578125" style="69"/>
    <col min="12044" max="12044" width="7.7109375" style="69" customWidth="1"/>
    <col min="12045" max="12045" width="29.85546875" style="69" customWidth="1"/>
    <col min="12046" max="12046" width="13.5703125" style="69" customWidth="1"/>
    <col min="12047" max="12047" width="13.28515625" style="69" customWidth="1"/>
    <col min="12048" max="12048" width="13.5703125" style="69" customWidth="1"/>
    <col min="12049" max="12049" width="10.42578125" style="69" customWidth="1"/>
    <col min="12050" max="12288" width="11.42578125" style="69"/>
    <col min="12289" max="12290" width="5.7109375" style="69" customWidth="1"/>
    <col min="12291" max="12291" width="9.5703125" style="69" customWidth="1"/>
    <col min="12292" max="12292" width="38.140625" style="69" customWidth="1"/>
    <col min="12293" max="12293" width="12.42578125" style="69" bestFit="1" customWidth="1"/>
    <col min="12294" max="12295" width="11.42578125" style="69"/>
    <col min="12296" max="12296" width="7.85546875" style="69" bestFit="1" customWidth="1"/>
    <col min="12297" max="12297" width="11.42578125" style="69"/>
    <col min="12298" max="12298" width="14.140625" style="69" bestFit="1" customWidth="1"/>
    <col min="12299" max="12299" width="11.42578125" style="69"/>
    <col min="12300" max="12300" width="7.7109375" style="69" customWidth="1"/>
    <col min="12301" max="12301" width="29.85546875" style="69" customWidth="1"/>
    <col min="12302" max="12302" width="13.5703125" style="69" customWidth="1"/>
    <col min="12303" max="12303" width="13.28515625" style="69" customWidth="1"/>
    <col min="12304" max="12304" width="13.5703125" style="69" customWidth="1"/>
    <col min="12305" max="12305" width="10.42578125" style="69" customWidth="1"/>
    <col min="12306" max="12544" width="11.42578125" style="69"/>
    <col min="12545" max="12546" width="5.7109375" style="69" customWidth="1"/>
    <col min="12547" max="12547" width="9.5703125" style="69" customWidth="1"/>
    <col min="12548" max="12548" width="38.140625" style="69" customWidth="1"/>
    <col min="12549" max="12549" width="12.42578125" style="69" bestFit="1" customWidth="1"/>
    <col min="12550" max="12551" width="11.42578125" style="69"/>
    <col min="12552" max="12552" width="7.85546875" style="69" bestFit="1" customWidth="1"/>
    <col min="12553" max="12553" width="11.42578125" style="69"/>
    <col min="12554" max="12554" width="14.140625" style="69" bestFit="1" customWidth="1"/>
    <col min="12555" max="12555" width="11.42578125" style="69"/>
    <col min="12556" max="12556" width="7.7109375" style="69" customWidth="1"/>
    <col min="12557" max="12557" width="29.85546875" style="69" customWidth="1"/>
    <col min="12558" max="12558" width="13.5703125" style="69" customWidth="1"/>
    <col min="12559" max="12559" width="13.28515625" style="69" customWidth="1"/>
    <col min="12560" max="12560" width="13.5703125" style="69" customWidth="1"/>
    <col min="12561" max="12561" width="10.42578125" style="69" customWidth="1"/>
    <col min="12562" max="12800" width="11.42578125" style="69"/>
    <col min="12801" max="12802" width="5.7109375" style="69" customWidth="1"/>
    <col min="12803" max="12803" width="9.5703125" style="69" customWidth="1"/>
    <col min="12804" max="12804" width="38.140625" style="69" customWidth="1"/>
    <col min="12805" max="12805" width="12.42578125" style="69" bestFit="1" customWidth="1"/>
    <col min="12806" max="12807" width="11.42578125" style="69"/>
    <col min="12808" max="12808" width="7.85546875" style="69" bestFit="1" customWidth="1"/>
    <col min="12809" max="12809" width="11.42578125" style="69"/>
    <col min="12810" max="12810" width="14.140625" style="69" bestFit="1" customWidth="1"/>
    <col min="12811" max="12811" width="11.42578125" style="69"/>
    <col min="12812" max="12812" width="7.7109375" style="69" customWidth="1"/>
    <col min="12813" max="12813" width="29.85546875" style="69" customWidth="1"/>
    <col min="12814" max="12814" width="13.5703125" style="69" customWidth="1"/>
    <col min="12815" max="12815" width="13.28515625" style="69" customWidth="1"/>
    <col min="12816" max="12816" width="13.5703125" style="69" customWidth="1"/>
    <col min="12817" max="12817" width="10.42578125" style="69" customWidth="1"/>
    <col min="12818" max="13056" width="11.42578125" style="69"/>
    <col min="13057" max="13058" width="5.7109375" style="69" customWidth="1"/>
    <col min="13059" max="13059" width="9.5703125" style="69" customWidth="1"/>
    <col min="13060" max="13060" width="38.140625" style="69" customWidth="1"/>
    <col min="13061" max="13061" width="12.42578125" style="69" bestFit="1" customWidth="1"/>
    <col min="13062" max="13063" width="11.42578125" style="69"/>
    <col min="13064" max="13064" width="7.85546875" style="69" bestFit="1" customWidth="1"/>
    <col min="13065" max="13065" width="11.42578125" style="69"/>
    <col min="13066" max="13066" width="14.140625" style="69" bestFit="1" customWidth="1"/>
    <col min="13067" max="13067" width="11.42578125" style="69"/>
    <col min="13068" max="13068" width="7.7109375" style="69" customWidth="1"/>
    <col min="13069" max="13069" width="29.85546875" style="69" customWidth="1"/>
    <col min="13070" max="13070" width="13.5703125" style="69" customWidth="1"/>
    <col min="13071" max="13071" width="13.28515625" style="69" customWidth="1"/>
    <col min="13072" max="13072" width="13.5703125" style="69" customWidth="1"/>
    <col min="13073" max="13073" width="10.42578125" style="69" customWidth="1"/>
    <col min="13074" max="13312" width="11.42578125" style="69"/>
    <col min="13313" max="13314" width="5.7109375" style="69" customWidth="1"/>
    <col min="13315" max="13315" width="9.5703125" style="69" customWidth="1"/>
    <col min="13316" max="13316" width="38.140625" style="69" customWidth="1"/>
    <col min="13317" max="13317" width="12.42578125" style="69" bestFit="1" customWidth="1"/>
    <col min="13318" max="13319" width="11.42578125" style="69"/>
    <col min="13320" max="13320" width="7.85546875" style="69" bestFit="1" customWidth="1"/>
    <col min="13321" max="13321" width="11.42578125" style="69"/>
    <col min="13322" max="13322" width="14.140625" style="69" bestFit="1" customWidth="1"/>
    <col min="13323" max="13323" width="11.42578125" style="69"/>
    <col min="13324" max="13324" width="7.7109375" style="69" customWidth="1"/>
    <col min="13325" max="13325" width="29.85546875" style="69" customWidth="1"/>
    <col min="13326" max="13326" width="13.5703125" style="69" customWidth="1"/>
    <col min="13327" max="13327" width="13.28515625" style="69" customWidth="1"/>
    <col min="13328" max="13328" width="13.5703125" style="69" customWidth="1"/>
    <col min="13329" max="13329" width="10.42578125" style="69" customWidth="1"/>
    <col min="13330" max="13568" width="11.42578125" style="69"/>
    <col min="13569" max="13570" width="5.7109375" style="69" customWidth="1"/>
    <col min="13571" max="13571" width="9.5703125" style="69" customWidth="1"/>
    <col min="13572" max="13572" width="38.140625" style="69" customWidth="1"/>
    <col min="13573" max="13573" width="12.42578125" style="69" bestFit="1" customWidth="1"/>
    <col min="13574" max="13575" width="11.42578125" style="69"/>
    <col min="13576" max="13576" width="7.85546875" style="69" bestFit="1" customWidth="1"/>
    <col min="13577" max="13577" width="11.42578125" style="69"/>
    <col min="13578" max="13578" width="14.140625" style="69" bestFit="1" customWidth="1"/>
    <col min="13579" max="13579" width="11.42578125" style="69"/>
    <col min="13580" max="13580" width="7.7109375" style="69" customWidth="1"/>
    <col min="13581" max="13581" width="29.85546875" style="69" customWidth="1"/>
    <col min="13582" max="13582" width="13.5703125" style="69" customWidth="1"/>
    <col min="13583" max="13583" width="13.28515625" style="69" customWidth="1"/>
    <col min="13584" max="13584" width="13.5703125" style="69" customWidth="1"/>
    <col min="13585" max="13585" width="10.42578125" style="69" customWidth="1"/>
    <col min="13586" max="13824" width="11.42578125" style="69"/>
    <col min="13825" max="13826" width="5.7109375" style="69" customWidth="1"/>
    <col min="13827" max="13827" width="9.5703125" style="69" customWidth="1"/>
    <col min="13828" max="13828" width="38.140625" style="69" customWidth="1"/>
    <col min="13829" max="13829" width="12.42578125" style="69" bestFit="1" customWidth="1"/>
    <col min="13830" max="13831" width="11.42578125" style="69"/>
    <col min="13832" max="13832" width="7.85546875" style="69" bestFit="1" customWidth="1"/>
    <col min="13833" max="13833" width="11.42578125" style="69"/>
    <col min="13834" max="13834" width="14.140625" style="69" bestFit="1" customWidth="1"/>
    <col min="13835" max="13835" width="11.42578125" style="69"/>
    <col min="13836" max="13836" width="7.7109375" style="69" customWidth="1"/>
    <col min="13837" max="13837" width="29.85546875" style="69" customWidth="1"/>
    <col min="13838" max="13838" width="13.5703125" style="69" customWidth="1"/>
    <col min="13839" max="13839" width="13.28515625" style="69" customWidth="1"/>
    <col min="13840" max="13840" width="13.5703125" style="69" customWidth="1"/>
    <col min="13841" max="13841" width="10.42578125" style="69" customWidth="1"/>
    <col min="13842" max="14080" width="11.42578125" style="69"/>
    <col min="14081" max="14082" width="5.7109375" style="69" customWidth="1"/>
    <col min="14083" max="14083" width="9.5703125" style="69" customWidth="1"/>
    <col min="14084" max="14084" width="38.140625" style="69" customWidth="1"/>
    <col min="14085" max="14085" width="12.42578125" style="69" bestFit="1" customWidth="1"/>
    <col min="14086" max="14087" width="11.42578125" style="69"/>
    <col min="14088" max="14088" width="7.85546875" style="69" bestFit="1" customWidth="1"/>
    <col min="14089" max="14089" width="11.42578125" style="69"/>
    <col min="14090" max="14090" width="14.140625" style="69" bestFit="1" customWidth="1"/>
    <col min="14091" max="14091" width="11.42578125" style="69"/>
    <col min="14092" max="14092" width="7.7109375" style="69" customWidth="1"/>
    <col min="14093" max="14093" width="29.85546875" style="69" customWidth="1"/>
    <col min="14094" max="14094" width="13.5703125" style="69" customWidth="1"/>
    <col min="14095" max="14095" width="13.28515625" style="69" customWidth="1"/>
    <col min="14096" max="14096" width="13.5703125" style="69" customWidth="1"/>
    <col min="14097" max="14097" width="10.42578125" style="69" customWidth="1"/>
    <col min="14098" max="14336" width="11.42578125" style="69"/>
    <col min="14337" max="14338" width="5.7109375" style="69" customWidth="1"/>
    <col min="14339" max="14339" width="9.5703125" style="69" customWidth="1"/>
    <col min="14340" max="14340" width="38.140625" style="69" customWidth="1"/>
    <col min="14341" max="14341" width="12.42578125" style="69" bestFit="1" customWidth="1"/>
    <col min="14342" max="14343" width="11.42578125" style="69"/>
    <col min="14344" max="14344" width="7.85546875" style="69" bestFit="1" customWidth="1"/>
    <col min="14345" max="14345" width="11.42578125" style="69"/>
    <col min="14346" max="14346" width="14.140625" style="69" bestFit="1" customWidth="1"/>
    <col min="14347" max="14347" width="11.42578125" style="69"/>
    <col min="14348" max="14348" width="7.7109375" style="69" customWidth="1"/>
    <col min="14349" max="14349" width="29.85546875" style="69" customWidth="1"/>
    <col min="14350" max="14350" width="13.5703125" style="69" customWidth="1"/>
    <col min="14351" max="14351" width="13.28515625" style="69" customWidth="1"/>
    <col min="14352" max="14352" width="13.5703125" style="69" customWidth="1"/>
    <col min="14353" max="14353" width="10.42578125" style="69" customWidth="1"/>
    <col min="14354" max="14592" width="11.42578125" style="69"/>
    <col min="14593" max="14594" width="5.7109375" style="69" customWidth="1"/>
    <col min="14595" max="14595" width="9.5703125" style="69" customWidth="1"/>
    <col min="14596" max="14596" width="38.140625" style="69" customWidth="1"/>
    <col min="14597" max="14597" width="12.42578125" style="69" bestFit="1" customWidth="1"/>
    <col min="14598" max="14599" width="11.42578125" style="69"/>
    <col min="14600" max="14600" width="7.85546875" style="69" bestFit="1" customWidth="1"/>
    <col min="14601" max="14601" width="11.42578125" style="69"/>
    <col min="14602" max="14602" width="14.140625" style="69" bestFit="1" customWidth="1"/>
    <col min="14603" max="14603" width="11.42578125" style="69"/>
    <col min="14604" max="14604" width="7.7109375" style="69" customWidth="1"/>
    <col min="14605" max="14605" width="29.85546875" style="69" customWidth="1"/>
    <col min="14606" max="14606" width="13.5703125" style="69" customWidth="1"/>
    <col min="14607" max="14607" width="13.28515625" style="69" customWidth="1"/>
    <col min="14608" max="14608" width="13.5703125" style="69" customWidth="1"/>
    <col min="14609" max="14609" width="10.42578125" style="69" customWidth="1"/>
    <col min="14610" max="14848" width="11.42578125" style="69"/>
    <col min="14849" max="14850" width="5.7109375" style="69" customWidth="1"/>
    <col min="14851" max="14851" width="9.5703125" style="69" customWidth="1"/>
    <col min="14852" max="14852" width="38.140625" style="69" customWidth="1"/>
    <col min="14853" max="14853" width="12.42578125" style="69" bestFit="1" customWidth="1"/>
    <col min="14854" max="14855" width="11.42578125" style="69"/>
    <col min="14856" max="14856" width="7.85546875" style="69" bestFit="1" customWidth="1"/>
    <col min="14857" max="14857" width="11.42578125" style="69"/>
    <col min="14858" max="14858" width="14.140625" style="69" bestFit="1" customWidth="1"/>
    <col min="14859" max="14859" width="11.42578125" style="69"/>
    <col min="14860" max="14860" width="7.7109375" style="69" customWidth="1"/>
    <col min="14861" max="14861" width="29.85546875" style="69" customWidth="1"/>
    <col min="14862" max="14862" width="13.5703125" style="69" customWidth="1"/>
    <col min="14863" max="14863" width="13.28515625" style="69" customWidth="1"/>
    <col min="14864" max="14864" width="13.5703125" style="69" customWidth="1"/>
    <col min="14865" max="14865" width="10.42578125" style="69" customWidth="1"/>
    <col min="14866" max="15104" width="11.42578125" style="69"/>
    <col min="15105" max="15106" width="5.7109375" style="69" customWidth="1"/>
    <col min="15107" max="15107" width="9.5703125" style="69" customWidth="1"/>
    <col min="15108" max="15108" width="38.140625" style="69" customWidth="1"/>
    <col min="15109" max="15109" width="12.42578125" style="69" bestFit="1" customWidth="1"/>
    <col min="15110" max="15111" width="11.42578125" style="69"/>
    <col min="15112" max="15112" width="7.85546875" style="69" bestFit="1" customWidth="1"/>
    <col min="15113" max="15113" width="11.42578125" style="69"/>
    <col min="15114" max="15114" width="14.140625" style="69" bestFit="1" customWidth="1"/>
    <col min="15115" max="15115" width="11.42578125" style="69"/>
    <col min="15116" max="15116" width="7.7109375" style="69" customWidth="1"/>
    <col min="15117" max="15117" width="29.85546875" style="69" customWidth="1"/>
    <col min="15118" max="15118" width="13.5703125" style="69" customWidth="1"/>
    <col min="15119" max="15119" width="13.28515625" style="69" customWidth="1"/>
    <col min="15120" max="15120" width="13.5703125" style="69" customWidth="1"/>
    <col min="15121" max="15121" width="10.42578125" style="69" customWidth="1"/>
    <col min="15122" max="15360" width="11.42578125" style="69"/>
    <col min="15361" max="15362" width="5.7109375" style="69" customWidth="1"/>
    <col min="15363" max="15363" width="9.5703125" style="69" customWidth="1"/>
    <col min="15364" max="15364" width="38.140625" style="69" customWidth="1"/>
    <col min="15365" max="15365" width="12.42578125" style="69" bestFit="1" customWidth="1"/>
    <col min="15366" max="15367" width="11.42578125" style="69"/>
    <col min="15368" max="15368" width="7.85546875" style="69" bestFit="1" customWidth="1"/>
    <col min="15369" max="15369" width="11.42578125" style="69"/>
    <col min="15370" max="15370" width="14.140625" style="69" bestFit="1" customWidth="1"/>
    <col min="15371" max="15371" width="11.42578125" style="69"/>
    <col min="15372" max="15372" width="7.7109375" style="69" customWidth="1"/>
    <col min="15373" max="15373" width="29.85546875" style="69" customWidth="1"/>
    <col min="15374" max="15374" width="13.5703125" style="69" customWidth="1"/>
    <col min="15375" max="15375" width="13.28515625" style="69" customWidth="1"/>
    <col min="15376" max="15376" width="13.5703125" style="69" customWidth="1"/>
    <col min="15377" max="15377" width="10.42578125" style="69" customWidth="1"/>
    <col min="15378" max="15616" width="11.42578125" style="69"/>
    <col min="15617" max="15618" width="5.7109375" style="69" customWidth="1"/>
    <col min="15619" max="15619" width="9.5703125" style="69" customWidth="1"/>
    <col min="15620" max="15620" width="38.140625" style="69" customWidth="1"/>
    <col min="15621" max="15621" width="12.42578125" style="69" bestFit="1" customWidth="1"/>
    <col min="15622" max="15623" width="11.42578125" style="69"/>
    <col min="15624" max="15624" width="7.85546875" style="69" bestFit="1" customWidth="1"/>
    <col min="15625" max="15625" width="11.42578125" style="69"/>
    <col min="15626" max="15626" width="14.140625" style="69" bestFit="1" customWidth="1"/>
    <col min="15627" max="15627" width="11.42578125" style="69"/>
    <col min="15628" max="15628" width="7.7109375" style="69" customWidth="1"/>
    <col min="15629" max="15629" width="29.85546875" style="69" customWidth="1"/>
    <col min="15630" max="15630" width="13.5703125" style="69" customWidth="1"/>
    <col min="15631" max="15631" width="13.28515625" style="69" customWidth="1"/>
    <col min="15632" max="15632" width="13.5703125" style="69" customWidth="1"/>
    <col min="15633" max="15633" width="10.42578125" style="69" customWidth="1"/>
    <col min="15634" max="15872" width="11.42578125" style="69"/>
    <col min="15873" max="15874" width="5.7109375" style="69" customWidth="1"/>
    <col min="15875" max="15875" width="9.5703125" style="69" customWidth="1"/>
    <col min="15876" max="15876" width="38.140625" style="69" customWidth="1"/>
    <col min="15877" max="15877" width="12.42578125" style="69" bestFit="1" customWidth="1"/>
    <col min="15878" max="15879" width="11.42578125" style="69"/>
    <col min="15880" max="15880" width="7.85546875" style="69" bestFit="1" customWidth="1"/>
    <col min="15881" max="15881" width="11.42578125" style="69"/>
    <col min="15882" max="15882" width="14.140625" style="69" bestFit="1" customWidth="1"/>
    <col min="15883" max="15883" width="11.42578125" style="69"/>
    <col min="15884" max="15884" width="7.7109375" style="69" customWidth="1"/>
    <col min="15885" max="15885" width="29.85546875" style="69" customWidth="1"/>
    <col min="15886" max="15886" width="13.5703125" style="69" customWidth="1"/>
    <col min="15887" max="15887" width="13.28515625" style="69" customWidth="1"/>
    <col min="15888" max="15888" width="13.5703125" style="69" customWidth="1"/>
    <col min="15889" max="15889" width="10.42578125" style="69" customWidth="1"/>
    <col min="15890" max="16128" width="11.42578125" style="69"/>
    <col min="16129" max="16130" width="5.7109375" style="69" customWidth="1"/>
    <col min="16131" max="16131" width="9.5703125" style="69" customWidth="1"/>
    <col min="16132" max="16132" width="38.140625" style="69" customWidth="1"/>
    <col min="16133" max="16133" width="12.42578125" style="69" bestFit="1" customWidth="1"/>
    <col min="16134" max="16135" width="11.42578125" style="69"/>
    <col min="16136" max="16136" width="7.85546875" style="69" bestFit="1" customWidth="1"/>
    <col min="16137" max="16137" width="11.42578125" style="69"/>
    <col min="16138" max="16138" width="14.140625" style="69" bestFit="1" customWidth="1"/>
    <col min="16139" max="16139" width="11.42578125" style="69"/>
    <col min="16140" max="16140" width="7.7109375" style="69" customWidth="1"/>
    <col min="16141" max="16141" width="29.85546875" style="69" customWidth="1"/>
    <col min="16142" max="16142" width="13.5703125" style="69" customWidth="1"/>
    <col min="16143" max="16143" width="13.28515625" style="69" customWidth="1"/>
    <col min="16144" max="16144" width="13.5703125" style="69" customWidth="1"/>
    <col min="16145" max="16145" width="10.42578125" style="69" customWidth="1"/>
    <col min="16146" max="16384" width="11.42578125" style="69"/>
  </cols>
  <sheetData>
    <row r="1" spans="1:17" ht="15" customHeight="1">
      <c r="C1" s="300" t="s">
        <v>41</v>
      </c>
      <c r="D1" s="70" t="s">
        <v>42</v>
      </c>
      <c r="E1" s="70" t="s">
        <v>989</v>
      </c>
      <c r="H1" s="69" t="s">
        <v>41</v>
      </c>
      <c r="I1" s="69" t="s">
        <v>808</v>
      </c>
      <c r="J1" s="77" t="s">
        <v>809</v>
      </c>
    </row>
    <row r="2" spans="1:17" ht="15" customHeight="1">
      <c r="C2" s="300" t="s">
        <v>41</v>
      </c>
      <c r="D2" s="70" t="s">
        <v>42</v>
      </c>
      <c r="E2" s="70" t="s">
        <v>45</v>
      </c>
      <c r="H2" s="69" t="s">
        <v>41</v>
      </c>
      <c r="I2" s="69" t="s">
        <v>808</v>
      </c>
      <c r="J2" s="309" t="str">
        <f>E1</f>
        <v xml:space="preserve">    Jul-21 </v>
      </c>
      <c r="M2" s="73" t="s">
        <v>68</v>
      </c>
      <c r="N2" s="74" t="s">
        <v>47</v>
      </c>
      <c r="O2" s="74" t="s">
        <v>48</v>
      </c>
      <c r="P2" s="74" t="s">
        <v>49</v>
      </c>
      <c r="Q2" s="74" t="s">
        <v>50</v>
      </c>
    </row>
    <row r="3" spans="1:17" ht="15" customHeight="1">
      <c r="C3" s="300" t="s">
        <v>51</v>
      </c>
      <c r="D3" s="70" t="s">
        <v>52</v>
      </c>
      <c r="E3" s="70"/>
      <c r="H3" s="69" t="s">
        <v>41</v>
      </c>
      <c r="I3" s="69" t="s">
        <v>808</v>
      </c>
      <c r="J3" s="77" t="s">
        <v>810</v>
      </c>
      <c r="L3" s="69" t="str">
        <f>VLOOKUP(M3,[4]Mapping!A$1:B$65536,2,0)</f>
        <v>Other Patient Days</v>
      </c>
      <c r="M3" s="69" t="s">
        <v>69</v>
      </c>
      <c r="Q3" s="72">
        <f t="shared" ref="Q3:Q9" si="0">SUM(N3:P3)</f>
        <v>0</v>
      </c>
    </row>
    <row r="4" spans="1:17" ht="15" customHeight="1">
      <c r="A4" s="69" t="str">
        <f>VLOOKUP(D4,[4]Mapping!A$1:B$65536,2,0)</f>
        <v>Private Revenue</v>
      </c>
      <c r="B4" s="69" t="str">
        <f>VLOOKUP($D4,[4]Mapping!$A$1:$C$65536,3,0)</f>
        <v/>
      </c>
      <c r="C4" s="300" t="s">
        <v>597</v>
      </c>
      <c r="D4" s="70" t="s">
        <v>428</v>
      </c>
      <c r="E4" s="305">
        <v>51800</v>
      </c>
      <c r="H4" s="69" t="s">
        <v>51</v>
      </c>
      <c r="I4" s="69" t="s">
        <v>53</v>
      </c>
      <c r="J4" s="77" t="s">
        <v>28</v>
      </c>
      <c r="L4" s="69" t="str">
        <f>VLOOKUP(M4,[4]Mapping!A$1:B$65536,2,0)</f>
        <v>Other Patient Days</v>
      </c>
      <c r="M4" s="69" t="s">
        <v>346</v>
      </c>
      <c r="Q4" s="72">
        <f t="shared" si="0"/>
        <v>0</v>
      </c>
    </row>
    <row r="5" spans="1:17" ht="15" customHeight="1">
      <c r="A5" s="69" t="str">
        <f>VLOOKUP(D5,[4]Mapping!A$1:B$65536,2,0)</f>
        <v>Medicare Revenue</v>
      </c>
      <c r="B5" s="69" t="str">
        <f>VLOOKUP($D5,[4]Mapping!$A$1:$C$65536,3,0)</f>
        <v/>
      </c>
      <c r="C5" s="300" t="s">
        <v>601</v>
      </c>
      <c r="D5" s="70" t="s">
        <v>431</v>
      </c>
      <c r="E5" s="305">
        <v>1196346.3999999999</v>
      </c>
      <c r="G5" s="69" t="str">
        <f>VLOOKUP($I5,[4]Mapping!$A$1:$B$65536,2,0)</f>
        <v>Cash and cash equivalents</v>
      </c>
      <c r="H5" s="69" t="s">
        <v>815</v>
      </c>
      <c r="I5" s="69" t="s">
        <v>816</v>
      </c>
      <c r="J5" s="77">
        <v>-228819.54</v>
      </c>
      <c r="L5" s="69" t="str">
        <f>VLOOKUP(M5,[4]Mapping!A$1:B$65536,2,0)</f>
        <v>Private Patient Days</v>
      </c>
      <c r="M5" s="69" t="s">
        <v>414</v>
      </c>
      <c r="Q5" s="72">
        <f t="shared" si="0"/>
        <v>0</v>
      </c>
    </row>
    <row r="6" spans="1:17" ht="15" customHeight="1">
      <c r="A6" s="69" t="str">
        <f>VLOOKUP(D6,[4]Mapping!A$1:B$65536,2,0)</f>
        <v>Medicaid Revenue</v>
      </c>
      <c r="B6" s="69" t="str">
        <f>VLOOKUP($D6,[4]Mapping!$A$1:$C$65536,3,0)</f>
        <v/>
      </c>
      <c r="C6" s="300" t="s">
        <v>602</v>
      </c>
      <c r="D6" s="70" t="s">
        <v>432</v>
      </c>
      <c r="E6" s="305">
        <v>599200</v>
      </c>
      <c r="G6" s="69" t="str">
        <f>VLOOKUP($I6,[4]Mapping!$A$1:$B$65536,2,0)</f>
        <v>Cash and cash equivalents</v>
      </c>
      <c r="H6" s="69" t="s">
        <v>819</v>
      </c>
      <c r="I6" s="69" t="s">
        <v>820</v>
      </c>
      <c r="J6" s="77">
        <v>9500</v>
      </c>
      <c r="L6" s="69" t="str">
        <f>VLOOKUP(M6,[4]Mapping!A$1:B$65536,2,0)</f>
        <v>Medicaid Patient Days</v>
      </c>
      <c r="M6" s="69" t="s">
        <v>70</v>
      </c>
      <c r="N6" s="72">
        <v>908</v>
      </c>
      <c r="Q6" s="72">
        <f>SUM(N6:P6)</f>
        <v>908</v>
      </c>
    </row>
    <row r="7" spans="1:17" ht="15" customHeight="1">
      <c r="A7" s="69" t="str">
        <f>VLOOKUP(D7,[4]Mapping!A$1:B$65536,2,0)</f>
        <v>Other Revenue</v>
      </c>
      <c r="B7" s="69" t="str">
        <f>VLOOKUP($D7,[4]Mapping!$A$1:$C$65536,3,0)</f>
        <v/>
      </c>
      <c r="C7" s="300" t="s">
        <v>603</v>
      </c>
      <c r="D7" s="70" t="s">
        <v>433</v>
      </c>
      <c r="E7" s="305">
        <v>0</v>
      </c>
      <c r="G7" s="69" t="str">
        <f>VLOOKUP($I7,[4]Mapping!$A$1:$B$65536,2,0)</f>
        <v>Accounts Receivable, Gross</v>
      </c>
      <c r="H7" s="69" t="s">
        <v>821</v>
      </c>
      <c r="I7" s="69" t="s">
        <v>822</v>
      </c>
      <c r="J7" s="77">
        <v>2118237.44</v>
      </c>
      <c r="L7" s="69" t="str">
        <f>VLOOKUP(M7,[4]Mapping!A$1:B$65536,2,0)</f>
        <v>Medicaid Patient Days</v>
      </c>
      <c r="M7" s="69" t="s">
        <v>420</v>
      </c>
      <c r="Q7" s="72">
        <f t="shared" si="0"/>
        <v>0</v>
      </c>
    </row>
    <row r="8" spans="1:17" ht="15" customHeight="1">
      <c r="A8" s="69" t="str">
        <f>VLOOKUP(D8,[4]Mapping!A$1:B$65536,2,0)</f>
        <v>Private Revenue</v>
      </c>
      <c r="B8" s="69" t="str">
        <f>VLOOKUP($D8,[4]Mapping!$A$1:$C$65536,3,0)</f>
        <v>Ancillary Revenue</v>
      </c>
      <c r="C8" s="300" t="s">
        <v>608</v>
      </c>
      <c r="D8" s="70" t="s">
        <v>436</v>
      </c>
      <c r="E8" s="305">
        <v>0</v>
      </c>
      <c r="G8" s="69" t="str">
        <f>VLOOKUP($I8,[4]Mapping!$A$1:$B$65536,2,0)</f>
        <v>Accounts Receivable, Gross</v>
      </c>
      <c r="H8" s="69" t="s">
        <v>823</v>
      </c>
      <c r="I8" s="69" t="s">
        <v>824</v>
      </c>
      <c r="J8" s="77">
        <v>2340955.54</v>
      </c>
      <c r="L8" s="69" t="str">
        <f>VLOOKUP(M8,[4]Mapping!A$1:B$65536,2,0)</f>
        <v>Medicaid Patient Days</v>
      </c>
      <c r="M8" s="69" t="s">
        <v>29</v>
      </c>
      <c r="N8" s="72">
        <v>10</v>
      </c>
      <c r="Q8" s="72">
        <f t="shared" si="0"/>
        <v>10</v>
      </c>
    </row>
    <row r="9" spans="1:17" ht="15" customHeight="1">
      <c r="A9" s="69" t="str">
        <f>VLOOKUP(D9,[4]Mapping!A$1:B$65536,2,0)</f>
        <v>Medicare Revenue</v>
      </c>
      <c r="B9" s="69" t="str">
        <f>VLOOKUP($D9,[4]Mapping!$A$1:$C$65536,3,0)</f>
        <v>Ancillary Revenue</v>
      </c>
      <c r="C9" s="300" t="s">
        <v>611</v>
      </c>
      <c r="D9" s="70" t="s">
        <v>438</v>
      </c>
      <c r="E9" s="305">
        <v>75758.720000000001</v>
      </c>
      <c r="G9" s="69" t="str">
        <f>VLOOKUP($I9,[4]Mapping!$A$1:$B$65536,2,0)</f>
        <v>Accounts Receivable, Gross</v>
      </c>
      <c r="H9" s="69" t="s">
        <v>907</v>
      </c>
      <c r="I9" s="69" t="s">
        <v>394</v>
      </c>
      <c r="J9" s="77">
        <v>-1240403.6399999999</v>
      </c>
      <c r="L9" s="69" t="str">
        <f>VLOOKUP(M9,[4]Mapping!A$1:B$65536,2,0)</f>
        <v>Medicare Patient Days</v>
      </c>
      <c r="M9" s="69" t="s">
        <v>71</v>
      </c>
      <c r="N9" s="72">
        <v>1801</v>
      </c>
      <c r="Q9" s="72">
        <f t="shared" si="0"/>
        <v>1801</v>
      </c>
    </row>
    <row r="10" spans="1:17" ht="15" customHeight="1">
      <c r="A10" s="69" t="str">
        <f>VLOOKUP(D10,[4]Mapping!A$1:B$65536,2,0)</f>
        <v>Medicaid Revenue</v>
      </c>
      <c r="B10" s="69" t="str">
        <f>VLOOKUP($D10,[4]Mapping!$A$1:$C$65536,3,0)</f>
        <v>Ancillary Revenue</v>
      </c>
      <c r="C10" s="300" t="s">
        <v>612</v>
      </c>
      <c r="D10" s="70" t="s">
        <v>439</v>
      </c>
      <c r="E10" s="305">
        <v>1207.24</v>
      </c>
      <c r="G10" s="69" t="str">
        <f>VLOOKUP($I10,[4]Mapping!$A$1:$B$65536,2,0)</f>
        <v>Accounts Receivable, Gross</v>
      </c>
      <c r="H10" s="69" t="s">
        <v>825</v>
      </c>
      <c r="I10" s="69" t="s">
        <v>826</v>
      </c>
      <c r="J10" s="77">
        <v>1120704.3</v>
      </c>
      <c r="L10" s="69" t="str">
        <f>VLOOKUP(M10,[4]Mapping!A$1:B$65536,2,0)</f>
        <v>Medicaid Patient Days</v>
      </c>
      <c r="M10" s="69" t="s">
        <v>421</v>
      </c>
    </row>
    <row r="11" spans="1:17" ht="15" customHeight="1">
      <c r="A11" s="69" t="str">
        <f>VLOOKUP(D11,[4]Mapping!A$1:B$65536,2,0)</f>
        <v>Medicare Part B Revenue</v>
      </c>
      <c r="B11" s="69" t="str">
        <f>VLOOKUP($D11,[4]Mapping!$A$1:$C$65536,3,0)</f>
        <v>Ancillary Revenue</v>
      </c>
      <c r="C11" s="300" t="s">
        <v>614</v>
      </c>
      <c r="D11" s="70" t="s">
        <v>441</v>
      </c>
      <c r="E11" s="305">
        <v>2464.3000000000002</v>
      </c>
      <c r="G11" s="69" t="str">
        <f>VLOOKUP($I11,[4]Mapping!$A$1:$B$65536,2,0)</f>
        <v>Accounts Receivable, Gross</v>
      </c>
      <c r="H11" s="69" t="s">
        <v>827</v>
      </c>
      <c r="I11" s="69" t="s">
        <v>397</v>
      </c>
      <c r="J11" s="77">
        <v>40587.22</v>
      </c>
    </row>
    <row r="12" spans="1:17" ht="15" customHeight="1">
      <c r="A12" s="69" t="str">
        <f>VLOOKUP(D12,[4]Mapping!A$1:B$65536,2,0)</f>
        <v>Private Revenue</v>
      </c>
      <c r="B12" s="69" t="str">
        <f>VLOOKUP($D12,[4]Mapping!$A$1:$C$65536,3,0)</f>
        <v>Ancillary Revenue</v>
      </c>
      <c r="C12" s="300" t="s">
        <v>615</v>
      </c>
      <c r="D12" s="70" t="s">
        <v>442</v>
      </c>
      <c r="E12" s="305">
        <v>0</v>
      </c>
      <c r="G12" s="69" t="str">
        <f>VLOOKUP($I12,[4]Mapping!$A$1:$B$65536,2,0)</f>
        <v>Accounts Receivable, Gross</v>
      </c>
      <c r="H12" s="69" t="s">
        <v>831</v>
      </c>
      <c r="I12" s="69" t="s">
        <v>379</v>
      </c>
      <c r="J12" s="77">
        <v>138635.73000000001</v>
      </c>
      <c r="M12" s="69" t="s">
        <v>25</v>
      </c>
      <c r="N12" s="72">
        <f>SUM(N3:N11)</f>
        <v>2719</v>
      </c>
      <c r="O12" s="72">
        <f>SUM(O3:O11)</f>
        <v>0</v>
      </c>
      <c r="P12" s="72">
        <f>SUM(P3:P11)</f>
        <v>0</v>
      </c>
      <c r="Q12" s="72">
        <f>SUM(Q3:Q11)</f>
        <v>2719</v>
      </c>
    </row>
    <row r="13" spans="1:17" ht="15" customHeight="1">
      <c r="A13" s="69" t="str">
        <f>VLOOKUP(D13,[4]Mapping!A$1:B$65536,2,0)</f>
        <v>Medicare Revenue</v>
      </c>
      <c r="B13" s="69" t="str">
        <f>VLOOKUP($D13,[4]Mapping!$A$1:$C$65536,3,0)</f>
        <v>Ancillary Revenue</v>
      </c>
      <c r="C13" s="300" t="s">
        <v>618</v>
      </c>
      <c r="D13" s="70" t="s">
        <v>444</v>
      </c>
      <c r="E13" s="305">
        <v>39930.97</v>
      </c>
      <c r="G13" s="69" t="str">
        <f>VLOOKUP($I13,[4]Mapping!$A$1:$B$65536,2,0)</f>
        <v>Accounts Receivable, Gross</v>
      </c>
      <c r="H13" s="69" t="s">
        <v>832</v>
      </c>
      <c r="I13" s="69" t="s">
        <v>833</v>
      </c>
      <c r="J13" s="77">
        <v>-83407.679999999993</v>
      </c>
    </row>
    <row r="14" spans="1:17" ht="15" customHeight="1">
      <c r="A14" s="69" t="str">
        <f>VLOOKUP(D14,[4]Mapping!A$1:B$65536,2,0)</f>
        <v>Medicaid Revenue</v>
      </c>
      <c r="B14" s="69" t="str">
        <f>VLOOKUP($D14,[4]Mapping!$A$1:$C$65536,3,0)</f>
        <v>Ancillary Revenue</v>
      </c>
      <c r="C14" s="300" t="s">
        <v>619</v>
      </c>
      <c r="D14" s="70" t="s">
        <v>445</v>
      </c>
      <c r="E14" s="305">
        <v>696.98</v>
      </c>
      <c r="G14" s="69" t="str">
        <f>VLOOKUP($I14,[4]Mapping!$A$1:$B$65536,2,0)</f>
        <v>A/R Valuation reserves</v>
      </c>
      <c r="H14" s="69" t="s">
        <v>834</v>
      </c>
      <c r="I14" s="69" t="s">
        <v>835</v>
      </c>
      <c r="J14" s="77">
        <v>-2057225.11</v>
      </c>
      <c r="O14" s="69"/>
      <c r="P14" s="69"/>
      <c r="Q14" s="69"/>
    </row>
    <row r="15" spans="1:17" ht="15" customHeight="1">
      <c r="A15" s="69" t="str">
        <f>VLOOKUP(D15,[4]Mapping!A$1:B$65536,2,0)</f>
        <v>Medicare Revenue</v>
      </c>
      <c r="B15" s="69" t="str">
        <f>VLOOKUP($D15,[4]Mapping!$A$1:$C$65536,3,0)</f>
        <v>Ancillary Revenue</v>
      </c>
      <c r="C15" s="300" t="s">
        <v>624</v>
      </c>
      <c r="D15" s="70" t="s">
        <v>450</v>
      </c>
      <c r="E15" s="305">
        <v>36184.480000000003</v>
      </c>
      <c r="G15" s="69" t="str">
        <f>VLOOKUP($I15,[4]Mapping!$A$1:$B$65536,2,0)</f>
        <v>A/R Valuation reserves</v>
      </c>
      <c r="H15" s="69" t="s">
        <v>1001</v>
      </c>
      <c r="I15" s="69" t="s">
        <v>1002</v>
      </c>
      <c r="J15" s="77">
        <v>1179782</v>
      </c>
      <c r="N15" s="69"/>
      <c r="O15" s="69"/>
      <c r="P15" s="69"/>
      <c r="Q15" s="69"/>
    </row>
    <row r="16" spans="1:17" ht="15" customHeight="1">
      <c r="A16" s="69" t="str">
        <f>VLOOKUP(D16,[4]Mapping!A$1:B$65536,2,0)</f>
        <v>Medicaid Revenue</v>
      </c>
      <c r="B16" s="69" t="str">
        <f>VLOOKUP($D16,[4]Mapping!$A$1:$C$65536,3,0)</f>
        <v>Ancillary Revenue</v>
      </c>
      <c r="C16" s="300" t="s">
        <v>625</v>
      </c>
      <c r="D16" s="70" t="s">
        <v>451</v>
      </c>
      <c r="E16" s="305">
        <v>0</v>
      </c>
      <c r="G16" s="69" t="str">
        <f>VLOOKUP($I16,[4]Mapping!$A$1:$B$65536,2,0)</f>
        <v>Other current assets</v>
      </c>
      <c r="H16" s="69" t="s">
        <v>967</v>
      </c>
      <c r="I16" s="69" t="s">
        <v>968</v>
      </c>
      <c r="J16" s="77">
        <v>17005</v>
      </c>
      <c r="N16" s="69"/>
      <c r="O16" s="69"/>
      <c r="P16" s="69"/>
      <c r="Q16" s="69"/>
    </row>
    <row r="17" spans="1:18" ht="15" customHeight="1">
      <c r="A17" s="69" t="str">
        <f>VLOOKUP(D17,[4]Mapping!A$1:B$65536,2,0)</f>
        <v>Medicare Revenue</v>
      </c>
      <c r="B17" s="69" t="str">
        <f>VLOOKUP($D17,[4]Mapping!$A$1:$C$65536,3,0)</f>
        <v>Ancillary Revenue</v>
      </c>
      <c r="C17" s="300" t="s">
        <v>628</v>
      </c>
      <c r="D17" s="70" t="s">
        <v>454</v>
      </c>
      <c r="E17" s="305">
        <v>20485.099999999999</v>
      </c>
      <c r="G17" s="69" t="str">
        <f>VLOOKUP($I17,[4]Mapping!$A$1:$B$65536,2,0)</f>
        <v>Other current assets</v>
      </c>
      <c r="H17" s="69" t="s">
        <v>839</v>
      </c>
      <c r="I17" s="69" t="s">
        <v>840</v>
      </c>
      <c r="J17" s="77">
        <v>-0.34</v>
      </c>
      <c r="N17" s="69"/>
      <c r="O17" s="69"/>
      <c r="P17" s="69"/>
      <c r="Q17" s="69"/>
    </row>
    <row r="18" spans="1:18" ht="15" customHeight="1">
      <c r="A18" s="69" t="str">
        <f>VLOOKUP(D18,[4]Mapping!A$1:B$65536,2,0)</f>
        <v>Medicaid Revenue</v>
      </c>
      <c r="B18" s="69" t="str">
        <f>VLOOKUP($D18,[4]Mapping!$A$1:$C$65536,3,0)</f>
        <v>Ancillary Revenue</v>
      </c>
      <c r="C18" s="300" t="s">
        <v>629</v>
      </c>
      <c r="D18" s="70" t="s">
        <v>455</v>
      </c>
      <c r="E18" s="305">
        <v>0</v>
      </c>
      <c r="G18" s="69">
        <f>VLOOKUP($I18,[4]Mapping!$A$1:$B$65536,2,0)</f>
        <v>0</v>
      </c>
      <c r="H18" s="69" t="s">
        <v>908</v>
      </c>
      <c r="I18" s="69" t="s">
        <v>447</v>
      </c>
      <c r="J18" s="77">
        <v>65744.800000000003</v>
      </c>
      <c r="N18" s="69"/>
      <c r="O18" s="69"/>
      <c r="P18" s="69"/>
      <c r="Q18" s="69"/>
    </row>
    <row r="19" spans="1:18" ht="15" customHeight="1">
      <c r="A19" s="69" t="str">
        <f>VLOOKUP(D19,[4]Mapping!A$1:B$65536,2,0)</f>
        <v>Private Revenue</v>
      </c>
      <c r="B19" s="69" t="str">
        <f>VLOOKUP($D19,[4]Mapping!$A$1:$C$65536,3,0)</f>
        <v>Ancillary Revenue</v>
      </c>
      <c r="C19" s="300" t="s">
        <v>630</v>
      </c>
      <c r="D19" s="70" t="s">
        <v>456</v>
      </c>
      <c r="E19" s="305">
        <v>0</v>
      </c>
      <c r="G19" s="69">
        <f>VLOOKUP($I19,[4]Mapping!$A$1:$B$65536,2,0)</f>
        <v>0</v>
      </c>
      <c r="H19" s="69" t="s">
        <v>841</v>
      </c>
      <c r="I19" s="69" t="s">
        <v>842</v>
      </c>
      <c r="J19" s="77">
        <v>276563.86</v>
      </c>
      <c r="N19" s="69"/>
      <c r="O19" s="69"/>
      <c r="P19" s="69"/>
      <c r="Q19" s="69"/>
    </row>
    <row r="20" spans="1:18" ht="15" customHeight="1">
      <c r="A20" s="69" t="str">
        <f>VLOOKUP(D20,[4]Mapping!A$1:B$65536,2,0)</f>
        <v>Medicare Revenue</v>
      </c>
      <c r="B20" s="69" t="str">
        <f>VLOOKUP($D20,[4]Mapping!$A$1:$C$65536,3,0)</f>
        <v>Ancillary Revenue</v>
      </c>
      <c r="C20" s="300" t="s">
        <v>633</v>
      </c>
      <c r="D20" s="70" t="s">
        <v>458</v>
      </c>
      <c r="E20" s="305">
        <v>63593.85</v>
      </c>
      <c r="G20" s="69">
        <f>VLOOKUP($I20,[4]Mapping!$A$1:$B$65536,2,0)</f>
        <v>0</v>
      </c>
      <c r="H20" s="69" t="s">
        <v>909</v>
      </c>
      <c r="I20" s="69" t="s">
        <v>588</v>
      </c>
      <c r="J20" s="77">
        <v>125653.15</v>
      </c>
      <c r="N20" s="69"/>
      <c r="O20" s="69"/>
      <c r="P20" s="69"/>
      <c r="Q20" s="69"/>
    </row>
    <row r="21" spans="1:18" ht="15" customHeight="1">
      <c r="A21" s="69" t="str">
        <f>VLOOKUP(D21,[4]Mapping!A$1:B$65536,2,0)</f>
        <v>Medicaid Revenue</v>
      </c>
      <c r="B21" s="69" t="str">
        <f>VLOOKUP($D21,[4]Mapping!$A$1:$C$65536,3,0)</f>
        <v>Ancillary Revenue</v>
      </c>
      <c r="C21" s="300" t="s">
        <v>634</v>
      </c>
      <c r="D21" s="70" t="s">
        <v>459</v>
      </c>
      <c r="E21" s="305">
        <v>1333.81</v>
      </c>
      <c r="G21" s="69">
        <f>VLOOKUP($I21,[4]Mapping!$A$1:$B$65536,2,0)</f>
        <v>0</v>
      </c>
      <c r="H21" s="69" t="s">
        <v>843</v>
      </c>
      <c r="I21" s="69" t="s">
        <v>844</v>
      </c>
      <c r="J21" s="77">
        <v>13065.43</v>
      </c>
      <c r="N21" s="69"/>
      <c r="O21" s="69"/>
      <c r="P21" s="69"/>
      <c r="Q21" s="69"/>
    </row>
    <row r="22" spans="1:18" ht="15" customHeight="1">
      <c r="A22" s="69" t="str">
        <f>VLOOKUP(D22,[4]Mapping!A$1:B$65536,2,0)</f>
        <v>Medicare Part B Revenue</v>
      </c>
      <c r="B22" s="69" t="str">
        <f>VLOOKUP($D22,[4]Mapping!$A$1:$C$65536,3,0)</f>
        <v>Ancillary Revenue</v>
      </c>
      <c r="C22" s="300" t="s">
        <v>636</v>
      </c>
      <c r="D22" s="70" t="s">
        <v>460</v>
      </c>
      <c r="E22" s="305">
        <v>2922.77</v>
      </c>
      <c r="G22" s="69">
        <f>VLOOKUP($I22,[4]Mapping!$A$1:$B$65536,2,0)</f>
        <v>0</v>
      </c>
      <c r="H22" s="69" t="s">
        <v>845</v>
      </c>
      <c r="I22" s="69" t="s">
        <v>846</v>
      </c>
      <c r="J22" s="77">
        <v>20314.93</v>
      </c>
      <c r="R22" s="114"/>
    </row>
    <row r="23" spans="1:18" ht="15" customHeight="1">
      <c r="A23" s="69" t="str">
        <f>VLOOKUP(D23,[4]Mapping!A$1:B$65536,2,0)</f>
        <v>Private Revenue</v>
      </c>
      <c r="B23" s="69" t="str">
        <f>VLOOKUP($D23,[4]Mapping!$A$1:$C$65536,3,0)</f>
        <v>Ancillary Revenue</v>
      </c>
      <c r="C23" s="300" t="s">
        <v>637</v>
      </c>
      <c r="D23" s="70" t="s">
        <v>389</v>
      </c>
      <c r="E23" s="305">
        <v>0</v>
      </c>
      <c r="G23" s="69">
        <f>VLOOKUP($I23,[4]Mapping!$A$1:$B$65536,2,0)</f>
        <v>0</v>
      </c>
      <c r="H23" s="69" t="s">
        <v>848</v>
      </c>
      <c r="I23" s="69" t="s">
        <v>849</v>
      </c>
      <c r="J23" s="77">
        <v>-200527</v>
      </c>
      <c r="R23" s="114"/>
    </row>
    <row r="24" spans="1:18" ht="15" customHeight="1">
      <c r="A24" s="69" t="str">
        <f>VLOOKUP(D24,[4]Mapping!A$1:B$65536,2,0)</f>
        <v>Medicare Revenue</v>
      </c>
      <c r="B24" s="69" t="str">
        <f>VLOOKUP($D24,[4]Mapping!$A$1:$C$65536,3,0)</f>
        <v>Ancillary Revenue</v>
      </c>
      <c r="C24" s="300" t="s">
        <v>641</v>
      </c>
      <c r="D24" s="70" t="s">
        <v>462</v>
      </c>
      <c r="E24" s="305">
        <v>50900</v>
      </c>
      <c r="G24" s="69" t="str">
        <f>VLOOKUP($I24,[4]Mapping!$A$1:$B$65536,2,0)</f>
        <v>Other current assets</v>
      </c>
      <c r="H24" s="69" t="s">
        <v>850</v>
      </c>
      <c r="I24" s="69" t="s">
        <v>851</v>
      </c>
      <c r="J24" s="77">
        <v>628962.62</v>
      </c>
    </row>
    <row r="25" spans="1:18" ht="15" customHeight="1">
      <c r="A25" s="69" t="str">
        <f>VLOOKUP(D25,[4]Mapping!A$1:B$65536,2,0)</f>
        <v>Medicaid Revenue</v>
      </c>
      <c r="B25" s="69" t="str">
        <f>VLOOKUP($D25,[4]Mapping!$A$1:$C$65536,3,0)</f>
        <v>Ancillary Revenue</v>
      </c>
      <c r="C25" s="300" t="s">
        <v>642</v>
      </c>
      <c r="D25" s="70" t="s">
        <v>463</v>
      </c>
      <c r="E25" s="305">
        <v>0</v>
      </c>
      <c r="G25" s="69" t="str">
        <f>VLOOKUP($I25,[4]Mapping!$A$1:$B$65536,2,0)</f>
        <v>Other current assets</v>
      </c>
      <c r="H25" s="69" t="s">
        <v>910</v>
      </c>
      <c r="I25" s="69" t="s">
        <v>595</v>
      </c>
      <c r="J25" s="77">
        <v>-0.01</v>
      </c>
    </row>
    <row r="26" spans="1:18" ht="15" customHeight="1">
      <c r="A26" s="69" t="str">
        <f>VLOOKUP(D26,[4]Mapping!A$1:B$65536,2,0)</f>
        <v>Other Revenue</v>
      </c>
      <c r="B26" s="69" t="str">
        <f>VLOOKUP($D26,[4]Mapping!$A$1:$C$65536,3,0)</f>
        <v>Ancillary Revenue</v>
      </c>
      <c r="C26" s="300" t="s">
        <v>643</v>
      </c>
      <c r="D26" s="70" t="s">
        <v>407</v>
      </c>
      <c r="E26" s="305">
        <v>0</v>
      </c>
      <c r="G26" s="69" t="str">
        <f>VLOOKUP($I26,[4]Mapping!$A$1:$B$65536,2,0)</f>
        <v>Other current assets</v>
      </c>
      <c r="H26" s="69" t="s">
        <v>852</v>
      </c>
      <c r="I26" s="69" t="s">
        <v>449</v>
      </c>
      <c r="J26" s="77">
        <v>38862</v>
      </c>
    </row>
    <row r="27" spans="1:18" ht="15" customHeight="1">
      <c r="A27" s="69" t="str">
        <f>VLOOKUP(D27,[4]Mapping!A$1:B$65536,2,0)</f>
        <v>Medicare Part B Revenue</v>
      </c>
      <c r="B27" s="69" t="str">
        <f>VLOOKUP($D27,[4]Mapping!$A$1:$C$65536,3,0)</f>
        <v>Ancillary Revenue</v>
      </c>
      <c r="C27" s="300" t="s">
        <v>644</v>
      </c>
      <c r="D27" s="70" t="s">
        <v>464</v>
      </c>
      <c r="E27" s="305">
        <v>700</v>
      </c>
      <c r="G27" s="69" t="e">
        <f>VLOOKUP($I27,[4]Mapping!$A$1:$B$65536,2,0)</f>
        <v>#N/A</v>
      </c>
      <c r="H27" s="69" t="s">
        <v>853</v>
      </c>
      <c r="J27" s="77">
        <v>4324190.7</v>
      </c>
    </row>
    <row r="28" spans="1:18" ht="15" customHeight="1">
      <c r="A28" s="69" t="str">
        <f>VLOOKUP(D28,[4]Mapping!A$1:B$65536,2,0)</f>
        <v>Private Revenue</v>
      </c>
      <c r="B28" s="69" t="str">
        <f>VLOOKUP($D28,[4]Mapping!$A$1:$C$65536,3,0)</f>
        <v/>
      </c>
      <c r="C28" s="300" t="s">
        <v>645</v>
      </c>
      <c r="D28" s="70" t="s">
        <v>390</v>
      </c>
      <c r="E28" s="305">
        <v>-6344.03</v>
      </c>
      <c r="G28" s="69" t="e">
        <f>VLOOKUP($I28,[4]Mapping!$A$1:$B$65536,2,0)</f>
        <v>#N/A</v>
      </c>
      <c r="H28" s="69" t="s">
        <v>854</v>
      </c>
    </row>
    <row r="29" spans="1:18" ht="15" customHeight="1">
      <c r="A29" s="69" t="str">
        <f>VLOOKUP(D29,[4]Mapping!A$1:B$65536,2,0)</f>
        <v>Private Revenue</v>
      </c>
      <c r="B29" s="69" t="str">
        <f>VLOOKUP($D29,[4]Mapping!$A$1:$C$65536,3,0)</f>
        <v>Ancillary Revenue</v>
      </c>
      <c r="C29" s="300" t="s">
        <v>965</v>
      </c>
      <c r="D29" s="70" t="s">
        <v>966</v>
      </c>
      <c r="E29" s="305">
        <v>0</v>
      </c>
      <c r="G29" s="69" t="e">
        <f>VLOOKUP($I29,[4]Mapping!$A$1:$B$65536,2,0)</f>
        <v>#N/A</v>
      </c>
      <c r="H29" s="69" t="s">
        <v>855</v>
      </c>
    </row>
    <row r="30" spans="1:18" ht="15" customHeight="1">
      <c r="A30" s="69" t="str">
        <f>VLOOKUP(D30,[4]Mapping!A$1:B$65536,2,0)</f>
        <v>Commercial Insurance Revenue</v>
      </c>
      <c r="B30" s="69" t="str">
        <f>VLOOKUP($D30,[4]Mapping!$A$1:$C$65536,3,0)</f>
        <v/>
      </c>
      <c r="C30" s="300" t="s">
        <v>947</v>
      </c>
      <c r="D30" s="70" t="s">
        <v>948</v>
      </c>
      <c r="E30" s="305">
        <v>0</v>
      </c>
      <c r="G30" s="69" t="str">
        <f>VLOOKUP($I30,[4]Mapping!$A$1:$B$65536,2,0)</f>
        <v>Line of credit outstanding</v>
      </c>
      <c r="H30" s="69" t="s">
        <v>856</v>
      </c>
      <c r="I30" s="69" t="s">
        <v>857</v>
      </c>
      <c r="J30" s="77">
        <v>434617.4</v>
      </c>
    </row>
    <row r="31" spans="1:18" ht="15" customHeight="1">
      <c r="A31" s="69" t="str">
        <f>VLOOKUP(D31,[4]Mapping!A$1:B$65536,2,0)</f>
        <v>Medicare Part B Revenue</v>
      </c>
      <c r="B31" s="69" t="str">
        <f>VLOOKUP($D31,[4]Mapping!$A$1:$C$65536,3,0)</f>
        <v>Contractual Allowance</v>
      </c>
      <c r="C31" s="300" t="s">
        <v>654</v>
      </c>
      <c r="D31" s="70" t="s">
        <v>472</v>
      </c>
      <c r="E31" s="305">
        <v>-944.48</v>
      </c>
      <c r="G31" s="69" t="str">
        <f>VLOOKUP($I31,[4]Mapping!$A$1:$B$65536,2,0)</f>
        <v>Line of credit outstanding</v>
      </c>
      <c r="H31" s="69" t="s">
        <v>941</v>
      </c>
      <c r="I31" s="69" t="s">
        <v>942</v>
      </c>
      <c r="J31" s="77">
        <v>8836033.4499999993</v>
      </c>
    </row>
    <row r="32" spans="1:18" ht="15" customHeight="1">
      <c r="A32" s="69" t="str">
        <f>VLOOKUP(D32,[4]Mapping!A$1:B$65536,2,0)</f>
        <v>Medicare Part B Revenue</v>
      </c>
      <c r="B32" s="69" t="str">
        <f>VLOOKUP($D32,[4]Mapping!$A$1:$C$65536,3,0)</f>
        <v>Contractual Allowance</v>
      </c>
      <c r="C32" s="300" t="s">
        <v>655</v>
      </c>
      <c r="D32" s="70" t="s">
        <v>473</v>
      </c>
      <c r="E32" s="305">
        <v>-1067.4100000000001</v>
      </c>
      <c r="G32" s="69" t="str">
        <f>VLOOKUP($I32,[4]Mapping!$A$1:$B$65536,2,0)</f>
        <v>Trade payables</v>
      </c>
      <c r="H32" s="69" t="s">
        <v>860</v>
      </c>
      <c r="I32" s="69" t="s">
        <v>861</v>
      </c>
      <c r="J32" s="77">
        <v>382435.68</v>
      </c>
    </row>
    <row r="33" spans="1:10" ht="15" customHeight="1">
      <c r="A33" s="69" t="str">
        <f>VLOOKUP(D33,[4]Mapping!A$1:B$65536,2,0)</f>
        <v>Medicare Part B Revenue</v>
      </c>
      <c r="B33" s="69" t="str">
        <f>VLOOKUP($D33,[4]Mapping!$A$1:$C$65536,3,0)</f>
        <v>Contractual Allowance</v>
      </c>
      <c r="C33" s="300" t="s">
        <v>656</v>
      </c>
      <c r="D33" s="70" t="s">
        <v>474</v>
      </c>
      <c r="E33" s="305">
        <v>-202.29</v>
      </c>
      <c r="G33" s="69" t="str">
        <f>VLOOKUP($I33,[4]Mapping!$A$1:$B$65536,2,0)</f>
        <v>Other current liabilities</v>
      </c>
      <c r="H33" s="69" t="s">
        <v>862</v>
      </c>
      <c r="I33" s="69" t="s">
        <v>863</v>
      </c>
      <c r="J33" s="77">
        <v>64076.22</v>
      </c>
    </row>
    <row r="34" spans="1:10" ht="15" customHeight="1">
      <c r="A34" s="69" t="str">
        <f>VLOOKUP(D34,[4]Mapping!A$1:B$65536,2,0)</f>
        <v>Medicare Revenue</v>
      </c>
      <c r="B34" s="69" t="str">
        <f>VLOOKUP($D34,[4]Mapping!$A$1:$C$65536,3,0)</f>
        <v/>
      </c>
      <c r="C34" s="300" t="s">
        <v>657</v>
      </c>
      <c r="D34" s="70" t="s">
        <v>475</v>
      </c>
      <c r="E34" s="305">
        <v>-38297.69</v>
      </c>
      <c r="G34" s="69" t="str">
        <f>VLOOKUP($I34,[4]Mapping!$A$1:$B$65536,2,0)</f>
        <v>Other current liabilities</v>
      </c>
      <c r="H34" s="69" t="s">
        <v>864</v>
      </c>
      <c r="I34" s="69" t="s">
        <v>865</v>
      </c>
      <c r="J34" s="77">
        <v>318840.40999999997</v>
      </c>
    </row>
    <row r="35" spans="1:10" ht="15" customHeight="1">
      <c r="A35" s="69" t="str">
        <f>VLOOKUP(D35,[4]Mapping!A$1:B$65536,2,0)</f>
        <v>Medicare Revenue</v>
      </c>
      <c r="B35" s="69" t="str">
        <f>VLOOKUP($D35,[4]Mapping!$A$1:$C$65536,3,0)</f>
        <v>Contractual Allowance</v>
      </c>
      <c r="C35" s="300" t="s">
        <v>659</v>
      </c>
      <c r="D35" s="70" t="s">
        <v>477</v>
      </c>
      <c r="E35" s="305">
        <v>-75758.720000000001</v>
      </c>
      <c r="G35" s="69" t="str">
        <f>VLOOKUP($I35,[4]Mapping!$A$1:$B$65536,2,0)</f>
        <v>Other current liabilities</v>
      </c>
      <c r="H35" s="69" t="s">
        <v>866</v>
      </c>
      <c r="I35" s="69" t="s">
        <v>867</v>
      </c>
      <c r="J35" s="77">
        <v>131338.35999999999</v>
      </c>
    </row>
    <row r="36" spans="1:10" ht="15" customHeight="1">
      <c r="A36" s="69" t="str">
        <f>VLOOKUP(D36,[4]Mapping!A$1:B$65536,2,0)</f>
        <v>Medicare Revenue</v>
      </c>
      <c r="B36" s="69" t="str">
        <f>VLOOKUP($D36,[4]Mapping!$A$1:$C$65536,3,0)</f>
        <v>Contractual Allowance</v>
      </c>
      <c r="C36" s="300" t="s">
        <v>660</v>
      </c>
      <c r="D36" s="70" t="s">
        <v>478</v>
      </c>
      <c r="E36" s="305">
        <v>-39930.97</v>
      </c>
      <c r="G36" s="69" t="str">
        <f>VLOOKUP($I36,[4]Mapping!$A$1:$B$65536,2,0)</f>
        <v>Other current liabilities</v>
      </c>
      <c r="H36" s="69" t="s">
        <v>868</v>
      </c>
      <c r="I36" s="69" t="s">
        <v>869</v>
      </c>
      <c r="J36" s="77">
        <v>-7664.93</v>
      </c>
    </row>
    <row r="37" spans="1:10" ht="15" customHeight="1">
      <c r="A37" s="69" t="str">
        <f>VLOOKUP(D37,[4]Mapping!A$1:B$65536,2,0)</f>
        <v>Medicare Revenue</v>
      </c>
      <c r="B37" s="69" t="str">
        <f>VLOOKUP($D37,[4]Mapping!$A$1:$C$65536,3,0)</f>
        <v>Contractual Allowance</v>
      </c>
      <c r="C37" s="300" t="s">
        <v>661</v>
      </c>
      <c r="D37" s="70" t="s">
        <v>403</v>
      </c>
      <c r="E37" s="305">
        <v>0</v>
      </c>
      <c r="G37" s="69" t="str">
        <f>VLOOKUP($I37,[4]Mapping!$A$1:$B$65536,2,0)</f>
        <v>Other current liabilities</v>
      </c>
      <c r="H37" s="69" t="s">
        <v>870</v>
      </c>
      <c r="I37" s="69" t="s">
        <v>871</v>
      </c>
      <c r="J37" s="77">
        <v>-1516.54</v>
      </c>
    </row>
    <row r="38" spans="1:10" ht="15" customHeight="1">
      <c r="A38" s="69" t="str">
        <f>VLOOKUP(D38,[4]Mapping!A$1:B$65536,2,0)</f>
        <v>Medicare Revenue</v>
      </c>
      <c r="B38" s="69" t="str">
        <f>VLOOKUP($D38,[4]Mapping!$A$1:$C$65536,3,0)</f>
        <v>Contractual Allowance</v>
      </c>
      <c r="C38" s="300" t="s">
        <v>662</v>
      </c>
      <c r="D38" s="70" t="s">
        <v>479</v>
      </c>
      <c r="E38" s="305">
        <v>-36184.480000000003</v>
      </c>
      <c r="G38" s="69" t="str">
        <f>VLOOKUP($I38,[4]Mapping!$A$1:$B$65536,2,0)</f>
        <v>Other current liabilities</v>
      </c>
      <c r="H38" s="69" t="s">
        <v>872</v>
      </c>
      <c r="I38" s="69" t="s">
        <v>873</v>
      </c>
      <c r="J38" s="77">
        <v>-10353.08</v>
      </c>
    </row>
    <row r="39" spans="1:10" ht="15" customHeight="1">
      <c r="A39" s="69" t="str">
        <f>VLOOKUP(D39,[4]Mapping!A$1:B$65536,2,0)</f>
        <v>Medicare Revenue</v>
      </c>
      <c r="B39" s="69" t="str">
        <f>VLOOKUP($D39,[4]Mapping!$A$1:$C$65536,3,0)</f>
        <v>Contractual Allowance</v>
      </c>
      <c r="C39" s="300" t="s">
        <v>663</v>
      </c>
      <c r="D39" s="70" t="s">
        <v>480</v>
      </c>
      <c r="E39" s="305">
        <v>16238.55</v>
      </c>
      <c r="G39" s="69" t="str">
        <f>VLOOKUP($I39,[4]Mapping!$A$1:$B$65536,2,0)</f>
        <v>Other current liabilities</v>
      </c>
      <c r="H39" s="69" t="s">
        <v>874</v>
      </c>
      <c r="I39" s="69" t="s">
        <v>875</v>
      </c>
      <c r="J39" s="77">
        <v>-9821.92</v>
      </c>
    </row>
    <row r="40" spans="1:10" ht="15" customHeight="1">
      <c r="A40" s="69" t="str">
        <f>VLOOKUP(D40,[4]Mapping!A$1:B$65536,2,0)</f>
        <v>Medicare Revenue</v>
      </c>
      <c r="B40" s="69" t="str">
        <f>VLOOKUP($D40,[4]Mapping!$A$1:$C$65536,3,0)</f>
        <v>Contractual Allowance</v>
      </c>
      <c r="C40" s="300" t="s">
        <v>664</v>
      </c>
      <c r="D40" s="70" t="s">
        <v>481</v>
      </c>
      <c r="E40" s="305">
        <v>-20485.099999999999</v>
      </c>
      <c r="G40" s="69" t="str">
        <f>VLOOKUP($I40,[4]Mapping!$A$1:$B$65536,2,0)</f>
        <v>Other current liabilities</v>
      </c>
      <c r="H40" s="69" t="s">
        <v>876</v>
      </c>
      <c r="I40" s="69" t="s">
        <v>425</v>
      </c>
      <c r="J40" s="77">
        <v>-2311.9</v>
      </c>
    </row>
    <row r="41" spans="1:10" ht="15" customHeight="1">
      <c r="A41" s="69" t="str">
        <f>VLOOKUP(D41,[4]Mapping!A$1:B$65536,2,0)</f>
        <v>Medicare Revenue</v>
      </c>
      <c r="B41" s="69" t="str">
        <f>VLOOKUP($D41,[4]Mapping!$A$1:$C$65536,3,0)</f>
        <v>Contractual Allowance</v>
      </c>
      <c r="C41" s="300" t="s">
        <v>665</v>
      </c>
      <c r="D41" s="70" t="s">
        <v>482</v>
      </c>
      <c r="E41" s="305">
        <v>-63593.85</v>
      </c>
      <c r="G41" s="69" t="str">
        <f>VLOOKUP($I41,[4]Mapping!$A$1:$B$65536,2,0)</f>
        <v>Other current liabilities</v>
      </c>
      <c r="H41" s="69" t="s">
        <v>877</v>
      </c>
      <c r="I41" s="69" t="s">
        <v>878</v>
      </c>
      <c r="J41" s="77">
        <v>-728.14</v>
      </c>
    </row>
    <row r="42" spans="1:10" ht="15" customHeight="1">
      <c r="A42" s="69" t="str">
        <f>VLOOKUP(D42,[4]Mapping!A$1:B$65536,2,0)</f>
        <v>Medicare Revenue</v>
      </c>
      <c r="B42" s="69" t="str">
        <f>VLOOKUP($D42,[4]Mapping!$A$1:$C$65536,3,0)</f>
        <v>Contractual Allowance</v>
      </c>
      <c r="C42" s="300" t="s">
        <v>666</v>
      </c>
      <c r="D42" s="70" t="s">
        <v>483</v>
      </c>
      <c r="E42" s="305">
        <v>-50900</v>
      </c>
      <c r="G42" s="69" t="str">
        <f>VLOOKUP($I42,[4]Mapping!$A$1:$B$65536,2,0)</f>
        <v>Other current liabilities</v>
      </c>
      <c r="H42" s="69" t="s">
        <v>879</v>
      </c>
      <c r="I42" s="69" t="s">
        <v>880</v>
      </c>
      <c r="J42" s="77">
        <v>11288.11</v>
      </c>
    </row>
    <row r="43" spans="1:10" ht="15" customHeight="1">
      <c r="A43" s="69" t="str">
        <f>VLOOKUP(D43,[4]Mapping!A$1:B$65536,2,0)</f>
        <v>Medicare Revenue</v>
      </c>
      <c r="B43" s="69" t="str">
        <f>VLOOKUP($D43,[4]Mapping!$A$1:$C$65536,3,0)</f>
        <v>Contractual Allowance</v>
      </c>
      <c r="C43" s="300" t="s">
        <v>951</v>
      </c>
      <c r="D43" s="70" t="s">
        <v>952</v>
      </c>
      <c r="E43" s="305">
        <v>0</v>
      </c>
      <c r="G43" s="69" t="str">
        <f>VLOOKUP($I43,[4]Mapping!$A$1:$B$65536,2,0)</f>
        <v>Other current liabilities</v>
      </c>
      <c r="H43" s="69" t="s">
        <v>881</v>
      </c>
      <c r="I43" s="69" t="s">
        <v>882</v>
      </c>
      <c r="J43" s="77">
        <v>-962.39</v>
      </c>
    </row>
    <row r="44" spans="1:10" ht="15" customHeight="1">
      <c r="A44" s="69" t="str">
        <f>VLOOKUP(D44,[4]Mapping!A$1:B$65536,2,0)</f>
        <v>Medicare Revenue</v>
      </c>
      <c r="B44" s="69" t="str">
        <f>VLOOKUP($D44,[4]Mapping!$A$1:$C$65536,3,0)</f>
        <v>Contractual Allowance</v>
      </c>
      <c r="C44" s="300" t="s">
        <v>667</v>
      </c>
      <c r="D44" s="70" t="s">
        <v>484</v>
      </c>
      <c r="E44" s="305">
        <v>0</v>
      </c>
      <c r="G44" s="69" t="str">
        <f>VLOOKUP($I44,[4]Mapping!$A$1:$B$65536,2,0)</f>
        <v>Other current liabilities</v>
      </c>
      <c r="H44" s="69" t="s">
        <v>883</v>
      </c>
      <c r="I44" s="69" t="s">
        <v>884</v>
      </c>
      <c r="J44" s="77">
        <v>-132.61000000000001</v>
      </c>
    </row>
    <row r="45" spans="1:10" ht="15" customHeight="1">
      <c r="A45" s="69" t="str">
        <f>VLOOKUP(D45,[4]Mapping!A$1:B$65536,2,0)</f>
        <v>Medicaid Revenue</v>
      </c>
      <c r="B45" s="69" t="str">
        <f>VLOOKUP($D45,[4]Mapping!$A$1:$C$65536,3,0)</f>
        <v/>
      </c>
      <c r="C45" s="300" t="s">
        <v>668</v>
      </c>
      <c r="D45" s="70" t="s">
        <v>485</v>
      </c>
      <c r="E45" s="305">
        <v>-494608.52</v>
      </c>
      <c r="G45" s="69" t="str">
        <f>VLOOKUP($I45,[4]Mapping!$A$1:$B$65536,2,0)</f>
        <v>Other current liabilities</v>
      </c>
      <c r="H45" s="69" t="s">
        <v>911</v>
      </c>
      <c r="I45" s="69" t="s">
        <v>596</v>
      </c>
      <c r="J45" s="77">
        <v>0.23</v>
      </c>
    </row>
    <row r="46" spans="1:10" ht="15" customHeight="1">
      <c r="A46" s="69" t="str">
        <f>VLOOKUP(D46,[4]Mapping!A$1:B$65536,2,0)</f>
        <v>Medicaid Revenue</v>
      </c>
      <c r="B46" s="69" t="str">
        <f>VLOOKUP($D46,[4]Mapping!$A$1:$C$65536,3,0)</f>
        <v>Contractual Allowance</v>
      </c>
      <c r="C46" s="300" t="s">
        <v>671</v>
      </c>
      <c r="D46" s="70" t="s">
        <v>487</v>
      </c>
      <c r="E46" s="305">
        <v>-1207.24</v>
      </c>
      <c r="G46" s="69" t="str">
        <f>VLOOKUP($I46,[4]Mapping!$A$1:$B$65536,2,0)</f>
        <v>Other current liabilities</v>
      </c>
      <c r="H46" s="69" t="s">
        <v>885</v>
      </c>
      <c r="I46" s="69" t="s">
        <v>886</v>
      </c>
      <c r="J46" s="77">
        <v>3633653.79</v>
      </c>
    </row>
    <row r="47" spans="1:10" ht="15" customHeight="1">
      <c r="A47" s="69" t="str">
        <f>VLOOKUP(D47,[4]Mapping!A$1:B$65536,2,0)</f>
        <v>Medicaid Revenue</v>
      </c>
      <c r="B47" s="69" t="str">
        <f>VLOOKUP($D47,[4]Mapping!$A$1:$C$65536,3,0)</f>
        <v>Contractual Allowance</v>
      </c>
      <c r="C47" s="300" t="s">
        <v>672</v>
      </c>
      <c r="D47" s="70" t="s">
        <v>488</v>
      </c>
      <c r="E47" s="305">
        <v>-696.98</v>
      </c>
      <c r="G47" s="69" t="str">
        <f>VLOOKUP($I47,[4]Mapping!$A$1:$B$65536,2,0)</f>
        <v>Other current liabilities</v>
      </c>
      <c r="H47" s="69" t="s">
        <v>887</v>
      </c>
      <c r="I47" s="69" t="s">
        <v>888</v>
      </c>
      <c r="J47" s="77">
        <v>230399.11</v>
      </c>
    </row>
    <row r="48" spans="1:10" ht="15" customHeight="1">
      <c r="A48" s="69" t="str">
        <f>VLOOKUP(D48,[4]Mapping!A$1:B$65536,2,0)</f>
        <v>Medicaid Revenue</v>
      </c>
      <c r="B48" s="69" t="str">
        <f>VLOOKUP($D48,[4]Mapping!$A$1:$C$65536,3,0)</f>
        <v>Contractual Allowance</v>
      </c>
      <c r="C48" s="300" t="s">
        <v>673</v>
      </c>
      <c r="D48" s="70" t="s">
        <v>489</v>
      </c>
      <c r="E48" s="305">
        <v>0</v>
      </c>
      <c r="G48" s="69" t="str">
        <f>VLOOKUP($I48,[4]Mapping!$A$1:$B$65536,2,0)</f>
        <v>Other current liabilities</v>
      </c>
      <c r="H48" s="69" t="s">
        <v>912</v>
      </c>
      <c r="I48" s="69" t="s">
        <v>913</v>
      </c>
      <c r="J48" s="77">
        <v>0.28000000000000003</v>
      </c>
    </row>
    <row r="49" spans="1:10" ht="15" customHeight="1">
      <c r="A49" s="69" t="str">
        <f>VLOOKUP(D49,[4]Mapping!A$1:B$65536,2,0)</f>
        <v>Medicaid Revenue</v>
      </c>
      <c r="B49" s="69" t="str">
        <f>VLOOKUP($D49,[4]Mapping!$A$1:$C$65536,3,0)</f>
        <v>Contractual Allowance</v>
      </c>
      <c r="C49" s="300" t="s">
        <v>674</v>
      </c>
      <c r="D49" s="70" t="s">
        <v>490</v>
      </c>
      <c r="E49" s="305">
        <v>0</v>
      </c>
      <c r="G49" s="69" t="e">
        <f>VLOOKUP($I49,[4]Mapping!$A$1:$B$65536,2,0)</f>
        <v>#N/A</v>
      </c>
      <c r="H49" s="69" t="s">
        <v>890</v>
      </c>
      <c r="J49" s="77">
        <v>14009191.529999999</v>
      </c>
    </row>
    <row r="50" spans="1:10" ht="15" customHeight="1">
      <c r="A50" s="69" t="str">
        <f>VLOOKUP(D50,[4]Mapping!A$1:B$65536,2,0)</f>
        <v>Medicaid Revenue</v>
      </c>
      <c r="B50" s="69" t="str">
        <f>VLOOKUP($D50,[4]Mapping!$A$1:$C$65536,3,0)</f>
        <v>Contractual Allowance</v>
      </c>
      <c r="C50" s="300" t="s">
        <v>675</v>
      </c>
      <c r="D50" s="70" t="s">
        <v>491</v>
      </c>
      <c r="E50" s="305">
        <v>-1333.81</v>
      </c>
      <c r="G50" s="69" t="e">
        <f>VLOOKUP($I50,[4]Mapping!$A$1:$B$65536,2,0)</f>
        <v>#N/A</v>
      </c>
      <c r="H50" s="69" t="s">
        <v>891</v>
      </c>
    </row>
    <row r="51" spans="1:10" ht="15" customHeight="1">
      <c r="A51" s="69" t="str">
        <f>VLOOKUP(D51,[4]Mapping!A$1:B$65536,2,0)</f>
        <v>Medicaid Revenue</v>
      </c>
      <c r="B51" s="69" t="str">
        <f>VLOOKUP($D51,[4]Mapping!$A$1:$C$65536,3,0)</f>
        <v>Contractual Allowance</v>
      </c>
      <c r="C51" s="300" t="s">
        <v>676</v>
      </c>
      <c r="D51" s="70" t="s">
        <v>492</v>
      </c>
      <c r="E51" s="305">
        <v>0</v>
      </c>
      <c r="G51" s="69">
        <f>VLOOKUP($I51,[4]Mapping!$A$1:$B$65536,2,0)</f>
        <v>0</v>
      </c>
      <c r="H51" s="69" t="s">
        <v>892</v>
      </c>
      <c r="I51" s="69" t="s">
        <v>893</v>
      </c>
      <c r="J51" s="77">
        <v>-13647513.960000001</v>
      </c>
    </row>
    <row r="52" spans="1:10" ht="15" customHeight="1">
      <c r="A52" s="69" t="str">
        <f>VLOOKUP(D52,[4]Mapping!A$1:B$65536,2,0)</f>
        <v>Other Revenue</v>
      </c>
      <c r="B52" s="69" t="str">
        <f>VLOOKUP($D52,[4]Mapping!$A$1:$C$65536,3,0)</f>
        <v/>
      </c>
      <c r="C52" s="300" t="s">
        <v>684</v>
      </c>
      <c r="D52" s="70" t="s">
        <v>498</v>
      </c>
      <c r="E52" s="305">
        <v>0</v>
      </c>
      <c r="G52" s="69" t="e">
        <f>VLOOKUP($I52,[4]Mapping!$A$1:$B$65536,2,0)</f>
        <v>#N/A</v>
      </c>
      <c r="H52" s="69" t="s">
        <v>894</v>
      </c>
      <c r="J52" s="77">
        <v>-13647513.960000001</v>
      </c>
    </row>
    <row r="53" spans="1:10" ht="15" customHeight="1">
      <c r="A53" s="69" t="str">
        <f>VLOOKUP(D53,[4]Mapping!A$1:B$65536,2,0)</f>
        <v>Other Revenue</v>
      </c>
      <c r="B53" s="69" t="str">
        <f>VLOOKUP($D53,[4]Mapping!$A$1:$C$65536,3,0)</f>
        <v>Contractual Allowance</v>
      </c>
      <c r="C53" s="300" t="s">
        <v>798</v>
      </c>
      <c r="D53" s="70" t="s">
        <v>410</v>
      </c>
      <c r="E53" s="305">
        <v>0</v>
      </c>
      <c r="G53" s="69" t="e">
        <f>VLOOKUP($I53,[4]Mapping!$A$1:$B$65536,2,0)</f>
        <v>#N/A</v>
      </c>
      <c r="H53" s="69" t="s">
        <v>895</v>
      </c>
    </row>
    <row r="54" spans="1:10" ht="15" customHeight="1">
      <c r="A54" s="69" t="str">
        <f>VLOOKUP(D54,[4]Mapping!A$1:B$65536,2,0)</f>
        <v>Medicare Revenue</v>
      </c>
      <c r="B54" s="69" t="str">
        <f>VLOOKUP($D54,[4]Mapping!$A$1:$C$65536,3,0)</f>
        <v/>
      </c>
      <c r="C54" s="300" t="s">
        <v>686</v>
      </c>
      <c r="D54" s="70" t="s">
        <v>500</v>
      </c>
      <c r="E54" s="305">
        <v>1202782</v>
      </c>
      <c r="G54" s="69" t="e">
        <f>VLOOKUP($I54,[4]Mapping!$A$1:$B$65536,2,0)</f>
        <v>#N/A</v>
      </c>
      <c r="H54" s="69" t="s">
        <v>896</v>
      </c>
      <c r="J54" s="77">
        <v>0</v>
      </c>
    </row>
    <row r="55" spans="1:10" ht="15" customHeight="1">
      <c r="A55" s="69" t="str">
        <f>VLOOKUP(D55,[4]Mapping!A$1:B$65536,2,0)</f>
        <v>Medicaid Revenue</v>
      </c>
      <c r="B55" s="69" t="str">
        <f>VLOOKUP($D55,[4]Mapping!$A$1:$C$65536,3,0)</f>
        <v/>
      </c>
      <c r="C55" s="300" t="s">
        <v>687</v>
      </c>
      <c r="D55" s="70" t="s">
        <v>387</v>
      </c>
      <c r="E55" s="305">
        <v>96344.16</v>
      </c>
      <c r="G55" s="69" t="e">
        <f>VLOOKUP($I55,[4]Mapping!$A$1:$B$65536,2,0)</f>
        <v>#N/A</v>
      </c>
      <c r="H55" s="69" t="s">
        <v>897</v>
      </c>
    </row>
    <row r="56" spans="1:10" ht="15" customHeight="1">
      <c r="A56" s="69" t="str">
        <f>VLOOKUP(D56,[4]Mapping!A$1:B$65536,2,0)</f>
        <v>Other Revenue</v>
      </c>
      <c r="B56" s="69" t="str">
        <f>VLOOKUP($D56,[4]Mapping!$A$1:$C$65536,3,0)</f>
        <v/>
      </c>
      <c r="C56" s="300" t="s">
        <v>688</v>
      </c>
      <c r="D56" s="70" t="s">
        <v>501</v>
      </c>
      <c r="E56" s="305">
        <v>15</v>
      </c>
      <c r="G56" s="69" t="e">
        <f>VLOOKUP($I56,[4]Mapping!$A$1:$B$65536,2,0)</f>
        <v>#N/A</v>
      </c>
      <c r="H56" s="69" t="s">
        <v>898</v>
      </c>
      <c r="J56" s="77">
        <v>0</v>
      </c>
    </row>
    <row r="57" spans="1:10" ht="15" customHeight="1">
      <c r="A57" s="69" t="str">
        <f>VLOOKUP(D57,[4]Mapping!A$1:B$65536,2,0)</f>
        <v>Tenant Interest Income and Expense</v>
      </c>
      <c r="B57" s="69" t="str">
        <f>VLOOKUP($D57,[4]Mapping!$A$1:$C$65536,3,0)</f>
        <v/>
      </c>
      <c r="C57" s="300" t="s">
        <v>689</v>
      </c>
      <c r="D57" s="70" t="s">
        <v>502</v>
      </c>
      <c r="E57" s="305">
        <v>-68.12</v>
      </c>
      <c r="G57" s="69" t="e">
        <f>VLOOKUP($I57,[4]Mapping!$A$1:$B$65536,2,0)</f>
        <v>#N/A</v>
      </c>
      <c r="H57" s="69" t="s">
        <v>899</v>
      </c>
    </row>
    <row r="58" spans="1:10" ht="15" customHeight="1">
      <c r="A58" s="69" t="str">
        <f>VLOOKUP(D58,[4]Mapping!A$1:B$65536,2,0)</f>
        <v>Other Revenue</v>
      </c>
      <c r="B58" s="69" t="str">
        <f>VLOOKUP($D58,[4]Mapping!$A$1:$C$65536,3,0)</f>
        <v/>
      </c>
      <c r="C58" s="300" t="s">
        <v>905</v>
      </c>
      <c r="D58" s="70" t="s">
        <v>906</v>
      </c>
      <c r="E58" s="305">
        <v>1176703.2</v>
      </c>
      <c r="G58" s="69" t="e">
        <f>VLOOKUP($I58,[4]Mapping!$A$1:$B$65536,2,0)</f>
        <v>#N/A</v>
      </c>
      <c r="H58" s="69" t="s">
        <v>900</v>
      </c>
      <c r="J58" s="77">
        <v>3962513.13</v>
      </c>
    </row>
    <row r="59" spans="1:10" ht="15" customHeight="1">
      <c r="A59" s="69" t="e">
        <f>VLOOKUP(D59,[4]Mapping!A$1:B$65536,2,0)</f>
        <v>#N/A</v>
      </c>
      <c r="B59" s="69" t="e">
        <f>VLOOKUP($D59,[4]Mapping!$A$1:$C$65536,3,0)</f>
        <v>#N/A</v>
      </c>
      <c r="C59" s="300" t="s">
        <v>993</v>
      </c>
      <c r="D59" s="70" t="s">
        <v>994</v>
      </c>
      <c r="E59" s="305">
        <v>3804120.08</v>
      </c>
      <c r="H59" s="69" t="s">
        <v>901</v>
      </c>
      <c r="J59" s="77">
        <v>3962513.13</v>
      </c>
    </row>
    <row r="60" spans="1:10" ht="15" customHeight="1">
      <c r="A60" s="69" t="e">
        <f>VLOOKUP(D60,[4]Mapping!A$1:B$65536,2,0)</f>
        <v>#N/A</v>
      </c>
      <c r="B60" s="69" t="e">
        <f>VLOOKUP($D60,[4]Mapping!$A$1:$C$65536,3,0)</f>
        <v>#N/A</v>
      </c>
      <c r="C60" s="300" t="s">
        <v>920</v>
      </c>
      <c r="D60" s="70"/>
      <c r="E60" s="305">
        <v>3804120.08</v>
      </c>
      <c r="H60" s="69" t="s">
        <v>902</v>
      </c>
      <c r="J60" s="77">
        <v>4324190.7</v>
      </c>
    </row>
    <row r="61" spans="1:10" ht="15" customHeight="1">
      <c r="A61" s="69" t="e">
        <f>VLOOKUP(D61,[4]Mapping!A$1:B$65536,2,0)</f>
        <v>#N/A</v>
      </c>
      <c r="B61" s="69" t="e">
        <f>VLOOKUP($D61,[4]Mapping!$A$1:$C$65536,3,0)</f>
        <v>#N/A</v>
      </c>
      <c r="C61" s="300" t="s">
        <v>935</v>
      </c>
      <c r="D61" s="70"/>
      <c r="E61" s="305"/>
    </row>
    <row r="62" spans="1:10" ht="15" customHeight="1">
      <c r="A62" s="69" t="e">
        <f>VLOOKUP(D62,[4]Mapping!A$1:B$65536,2,0)</f>
        <v>#N/A</v>
      </c>
      <c r="B62" s="69" t="e">
        <f>VLOOKUP($D62,[4]Mapping!$A$1:$C$65536,3,0)</f>
        <v>#N/A</v>
      </c>
      <c r="C62" s="300" t="s">
        <v>921</v>
      </c>
      <c r="D62" s="70"/>
      <c r="E62" s="305"/>
    </row>
    <row r="63" spans="1:10" ht="15" customHeight="1">
      <c r="A63" s="69" t="e">
        <f>VLOOKUP(D63,[4]Mapping!A$1:B$65536,2,0)</f>
        <v>#N/A</v>
      </c>
      <c r="B63" s="69" t="e">
        <f>VLOOKUP($D63,[4]Mapping!$A$1:$C$65536,3,0)</f>
        <v>#N/A</v>
      </c>
      <c r="C63" s="300" t="s">
        <v>995</v>
      </c>
      <c r="D63" s="70" t="s">
        <v>996</v>
      </c>
      <c r="E63" s="305"/>
    </row>
    <row r="64" spans="1:10" ht="15" customHeight="1">
      <c r="A64" s="69" t="e">
        <f>VLOOKUP(D64,[4]Mapping!A$1:B$65536,2,0)</f>
        <v>#N/A</v>
      </c>
      <c r="B64" s="69" t="e">
        <f>VLOOKUP($D64,[4]Mapping!$A$1:$C$65536,3,0)</f>
        <v>#N/A</v>
      </c>
      <c r="C64" s="300" t="s">
        <v>921</v>
      </c>
      <c r="D64" s="70"/>
      <c r="E64" s="305"/>
    </row>
    <row r="65" spans="1:5" ht="15" customHeight="1">
      <c r="A65" s="69" t="str">
        <f>VLOOKUP(D65,[4]Mapping!A$1:B$65536,2,0)</f>
        <v>Healthcare/Nursing Labor &amp; Non-Labor</v>
      </c>
      <c r="B65" s="69" t="str">
        <f>VLOOKUP($D65,[4]Mapping!$A$1:$C$65536,3,0)</f>
        <v>Nursing Labor</v>
      </c>
      <c r="C65" s="300" t="s">
        <v>690</v>
      </c>
      <c r="D65" s="70" t="s">
        <v>503</v>
      </c>
      <c r="E65" s="305">
        <v>10000</v>
      </c>
    </row>
    <row r="66" spans="1:5" ht="15" customHeight="1">
      <c r="A66" s="69" t="str">
        <f>VLOOKUP(D66,[4]Mapping!A$1:B$65536,2,0)</f>
        <v>Healthcare/Nursing Labor &amp; Non-Labor</v>
      </c>
      <c r="B66" s="69" t="str">
        <f>VLOOKUP($D66,[4]Mapping!$A$1:$C$65536,3,0)</f>
        <v>Nursing Labor</v>
      </c>
      <c r="C66" s="300" t="s">
        <v>691</v>
      </c>
      <c r="D66" s="70" t="s">
        <v>504</v>
      </c>
      <c r="E66" s="305">
        <v>17735.04</v>
      </c>
    </row>
    <row r="67" spans="1:5" ht="15" customHeight="1">
      <c r="A67" s="69" t="str">
        <f>VLOOKUP(D67,[4]Mapping!A$1:B$65536,2,0)</f>
        <v>Healthcare/Nursing Labor &amp; Non-Labor</v>
      </c>
      <c r="B67" s="69" t="str">
        <f>VLOOKUP($D67,[4]Mapping!$A$1:$C$65536,3,0)</f>
        <v>Nursing Labor</v>
      </c>
      <c r="C67" s="300" t="s">
        <v>692</v>
      </c>
      <c r="D67" s="70" t="s">
        <v>505</v>
      </c>
      <c r="E67" s="305">
        <v>79158.600000000006</v>
      </c>
    </row>
    <row r="68" spans="1:5" ht="15" customHeight="1">
      <c r="A68" s="69" t="str">
        <f>VLOOKUP(D68,[4]Mapping!A$1:B$65536,2,0)</f>
        <v>Healthcare/Nursing Labor &amp; Non-Labor</v>
      </c>
      <c r="B68" s="69" t="str">
        <f>VLOOKUP($D68,[4]Mapping!$A$1:$C$65536,3,0)</f>
        <v>Nursing Labor</v>
      </c>
      <c r="C68" s="300" t="s">
        <v>693</v>
      </c>
      <c r="D68" s="70" t="s">
        <v>506</v>
      </c>
      <c r="E68" s="305">
        <v>100176.79</v>
      </c>
    </row>
    <row r="69" spans="1:5" ht="15" customHeight="1">
      <c r="A69" s="69" t="str">
        <f>VLOOKUP(D69,[4]Mapping!A$1:B$65536,2,0)</f>
        <v>Healthcare/Nursing Labor &amp; Non-Labor</v>
      </c>
      <c r="B69" s="69" t="str">
        <f>VLOOKUP($D69,[4]Mapping!$A$1:$C$65536,3,0)</f>
        <v>Nursing Labor</v>
      </c>
      <c r="C69" s="300" t="s">
        <v>694</v>
      </c>
      <c r="D69" s="70" t="s">
        <v>507</v>
      </c>
      <c r="E69" s="305">
        <v>130533.42</v>
      </c>
    </row>
    <row r="70" spans="1:5" ht="15" customHeight="1">
      <c r="A70" s="69" t="str">
        <f>VLOOKUP(D70,[4]Mapping!A$1:B$65536,2,0)</f>
        <v>Healthcare/Nursing Labor &amp; Non-Labor</v>
      </c>
      <c r="B70" s="69" t="str">
        <f>VLOOKUP($D70,[4]Mapping!$A$1:$C$65536,3,0)</f>
        <v>Nursing Labor</v>
      </c>
      <c r="C70" s="300" t="s">
        <v>695</v>
      </c>
      <c r="D70" s="70" t="s">
        <v>508</v>
      </c>
      <c r="E70" s="305">
        <v>27605.51</v>
      </c>
    </row>
    <row r="71" spans="1:5" ht="15" customHeight="1">
      <c r="A71" s="69" t="str">
        <f>VLOOKUP(D71,[4]Mapping!A$1:B$65536,2,0)</f>
        <v xml:space="preserve">General &amp; Administrative - Other </v>
      </c>
      <c r="B71" s="69" t="str">
        <f>VLOOKUP($D71,[4]Mapping!$A$1:$C$65536,3,0)</f>
        <v/>
      </c>
      <c r="C71" s="300" t="s">
        <v>696</v>
      </c>
      <c r="D71" s="70" t="s">
        <v>509</v>
      </c>
      <c r="E71" s="305">
        <v>28083.919999999998</v>
      </c>
    </row>
    <row r="72" spans="1:5" ht="15" customHeight="1">
      <c r="A72" s="69" t="str">
        <f>VLOOKUP(D72,[4]Mapping!A$1:B$65536,2,0)</f>
        <v xml:space="preserve">General &amp; Administrative - Other </v>
      </c>
      <c r="B72" s="69" t="str">
        <f>VLOOKUP($D72,[4]Mapping!$A$1:$C$65536,3,0)</f>
        <v/>
      </c>
      <c r="C72" s="300" t="s">
        <v>697</v>
      </c>
      <c r="D72" s="70" t="s">
        <v>510</v>
      </c>
      <c r="E72" s="305">
        <v>7672.91</v>
      </c>
    </row>
    <row r="73" spans="1:5" ht="15" customHeight="1">
      <c r="A73" s="69" t="str">
        <f>VLOOKUP(D73,[4]Mapping!A$1:B$65536,2,0)</f>
        <v>Other Operating Expenses</v>
      </c>
      <c r="B73" s="69" t="str">
        <f>VLOOKUP($D73,[4]Mapping!$A$1:$C$65536,3,0)</f>
        <v/>
      </c>
      <c r="C73" s="300" t="s">
        <v>698</v>
      </c>
      <c r="D73" s="70" t="s">
        <v>511</v>
      </c>
      <c r="E73" s="305">
        <v>31875.88</v>
      </c>
    </row>
    <row r="74" spans="1:5" ht="15" customHeight="1">
      <c r="A74" s="69" t="str">
        <f>VLOOKUP(D74,[4]Mapping!A$1:B$65536,2,0)</f>
        <v>Other Operating Expenses</v>
      </c>
      <c r="B74" s="69" t="str">
        <f>VLOOKUP($D74,[4]Mapping!$A$1:$C$65536,3,0)</f>
        <v/>
      </c>
      <c r="C74" s="300" t="s">
        <v>699</v>
      </c>
      <c r="D74" s="70" t="s">
        <v>391</v>
      </c>
      <c r="E74" s="305">
        <v>2302.79</v>
      </c>
    </row>
    <row r="75" spans="1:5" ht="15" customHeight="1">
      <c r="A75" s="69" t="str">
        <f>VLOOKUP(D75,[4]Mapping!A$1:B$65536,2,0)</f>
        <v>Other Operating Expenses</v>
      </c>
      <c r="B75" s="69" t="str">
        <f>VLOOKUP($D75,[4]Mapping!$A$1:$C$65536,3,0)</f>
        <v/>
      </c>
      <c r="C75" s="300" t="s">
        <v>700</v>
      </c>
      <c r="D75" s="70" t="s">
        <v>512</v>
      </c>
      <c r="E75" s="305">
        <v>227.96</v>
      </c>
    </row>
    <row r="76" spans="1:5" ht="15" customHeight="1">
      <c r="A76" s="69" t="str">
        <f>VLOOKUP(D76,[4]Mapping!A$1:B$65536,2,0)</f>
        <v>Other Operating Expenses</v>
      </c>
      <c r="B76" s="69" t="str">
        <f>VLOOKUP($D76,[4]Mapping!$A$1:$C$65536,3,0)</f>
        <v/>
      </c>
      <c r="C76" s="300" t="s">
        <v>701</v>
      </c>
      <c r="D76" s="70" t="s">
        <v>513</v>
      </c>
      <c r="E76" s="305">
        <v>0</v>
      </c>
    </row>
    <row r="77" spans="1:5" ht="15" customHeight="1">
      <c r="A77" s="69" t="str">
        <f>VLOOKUP(D77,[4]Mapping!A$1:B$65536,2,0)</f>
        <v>Other Operating Expenses</v>
      </c>
      <c r="B77" s="69" t="str">
        <f>VLOOKUP($D77,[4]Mapping!$A$1:$C$65536,3,0)</f>
        <v/>
      </c>
      <c r="C77" s="300" t="s">
        <v>702</v>
      </c>
      <c r="D77" s="70" t="s">
        <v>514</v>
      </c>
      <c r="E77" s="305">
        <v>571.21</v>
      </c>
    </row>
    <row r="78" spans="1:5" ht="15" customHeight="1">
      <c r="A78" s="69" t="str">
        <f>VLOOKUP(D78,[4]Mapping!A$1:B$65536,2,0)</f>
        <v>Other Operating Expenses</v>
      </c>
      <c r="B78" s="69" t="str">
        <f>VLOOKUP($D78,[4]Mapping!$A$1:$C$65536,3,0)</f>
        <v/>
      </c>
      <c r="C78" s="300" t="s">
        <v>997</v>
      </c>
      <c r="D78" s="70" t="s">
        <v>998</v>
      </c>
      <c r="E78" s="305">
        <v>3000</v>
      </c>
    </row>
    <row r="79" spans="1:5" ht="15" customHeight="1">
      <c r="A79" s="69" t="str">
        <f>VLOOKUP(D79,[4]Mapping!A$1:B$65536,2,0)</f>
        <v>Healthcare/Nursing Labor &amp; Non-Labor</v>
      </c>
      <c r="B79" s="69" t="str">
        <f>VLOOKUP($D79,[4]Mapping!$A$1:$C$65536,3,0)</f>
        <v>Nursing Labor</v>
      </c>
      <c r="C79" s="300" t="s">
        <v>703</v>
      </c>
      <c r="D79" s="70" t="s">
        <v>704</v>
      </c>
      <c r="E79" s="305">
        <v>1159.1400000000001</v>
      </c>
    </row>
    <row r="80" spans="1:5" ht="15" customHeight="1">
      <c r="A80" s="69" t="str">
        <f>VLOOKUP(D80,[4]Mapping!A$1:B$65536,2,0)</f>
        <v>Healthcare/Nursing Labor &amp; Non-Labor</v>
      </c>
      <c r="B80" s="69" t="str">
        <f>VLOOKUP($D80,[4]Mapping!$A$1:$C$65536,3,0)</f>
        <v>Nursing Labor</v>
      </c>
      <c r="C80" s="300" t="s">
        <v>705</v>
      </c>
      <c r="D80" s="70" t="s">
        <v>706</v>
      </c>
      <c r="E80" s="305">
        <v>230.77</v>
      </c>
    </row>
    <row r="81" spans="1:5" ht="15" customHeight="1">
      <c r="A81" s="69" t="str">
        <f>VLOOKUP(D81,[4]Mapping!A$1:B$65536,2,0)</f>
        <v>Healthcare/Nursing Labor &amp; Non-Labor</v>
      </c>
      <c r="B81" s="69" t="str">
        <f>VLOOKUP($D81,[4]Mapping!$A$1:$C$65536,3,0)</f>
        <v>Nursing Labor</v>
      </c>
      <c r="C81" s="300" t="s">
        <v>707</v>
      </c>
      <c r="D81" s="70" t="s">
        <v>708</v>
      </c>
      <c r="E81" s="305">
        <v>-210</v>
      </c>
    </row>
    <row r="82" spans="1:5" ht="15" customHeight="1">
      <c r="A82" s="69" t="str">
        <f>VLOOKUP(D82,[4]Mapping!A$1:B$65536,2,0)</f>
        <v>Healthcare/Nursing Labor &amp; Non-Labor</v>
      </c>
      <c r="B82" s="69" t="str">
        <f>VLOOKUP($D82,[4]Mapping!$A$1:$C$65536,3,0)</f>
        <v>Nursing Labor</v>
      </c>
      <c r="C82" s="300" t="s">
        <v>709</v>
      </c>
      <c r="D82" s="70" t="s">
        <v>710</v>
      </c>
      <c r="E82" s="305">
        <v>-2891.38</v>
      </c>
    </row>
    <row r="83" spans="1:5" ht="15" customHeight="1">
      <c r="A83" s="69" t="str">
        <f>VLOOKUP(D83,[4]Mapping!A$1:B$65536,2,0)</f>
        <v>Healthcare/Nursing Labor &amp; Non-Labor</v>
      </c>
      <c r="B83" s="69" t="str">
        <f>VLOOKUP($D83,[4]Mapping!$A$1:$C$65536,3,0)</f>
        <v>Nursing Labor</v>
      </c>
      <c r="C83" s="300" t="s">
        <v>711</v>
      </c>
      <c r="D83" s="70" t="s">
        <v>712</v>
      </c>
      <c r="E83" s="305">
        <v>877.82</v>
      </c>
    </row>
    <row r="84" spans="1:5" ht="15" customHeight="1">
      <c r="A84" s="69" t="str">
        <f>VLOOKUP(D84,[4]Mapping!A$1:B$65536,2,0)</f>
        <v>Total Maintenance</v>
      </c>
      <c r="B84" s="69" t="str">
        <f>VLOOKUP($D84,[4]Mapping!$A$1:$C$65536,3,0)</f>
        <v>Other Non-Nursing Labor</v>
      </c>
      <c r="C84" s="300" t="s">
        <v>713</v>
      </c>
      <c r="D84" s="70" t="s">
        <v>515</v>
      </c>
      <c r="E84" s="305">
        <v>50305.73</v>
      </c>
    </row>
    <row r="85" spans="1:5" ht="15" customHeight="1">
      <c r="A85" s="69" t="str">
        <f>VLOOKUP(D85,[4]Mapping!A$1:B$65536,2,0)</f>
        <v>Total Maintenance</v>
      </c>
      <c r="B85" s="69" t="str">
        <f>VLOOKUP($D85,[4]Mapping!$A$1:$C$65536,3,0)</f>
        <v>Other Non-Nursing Labor</v>
      </c>
      <c r="C85" s="300" t="s">
        <v>714</v>
      </c>
      <c r="D85" s="70" t="s">
        <v>516</v>
      </c>
      <c r="E85" s="305">
        <v>4203.8</v>
      </c>
    </row>
    <row r="86" spans="1:5" ht="15" customHeight="1">
      <c r="A86" s="69" t="str">
        <f>VLOOKUP(D86,[4]Mapping!A$1:B$65536,2,0)</f>
        <v>Total Maintenance</v>
      </c>
      <c r="B86" s="69" t="str">
        <f>VLOOKUP($D86,[4]Mapping!$A$1:$C$65536,3,0)</f>
        <v>Other Non-Nursing Labor</v>
      </c>
      <c r="C86" s="300" t="s">
        <v>715</v>
      </c>
      <c r="D86" s="70" t="s">
        <v>517</v>
      </c>
      <c r="E86" s="305">
        <v>-982.09</v>
      </c>
    </row>
    <row r="87" spans="1:5" ht="15" customHeight="1">
      <c r="A87" s="69" t="str">
        <f>VLOOKUP(D87,[4]Mapping!A$1:B$65536,2,0)</f>
        <v>Other Operating Expenses</v>
      </c>
      <c r="B87" s="69" t="str">
        <f>VLOOKUP($D87,[4]Mapping!$A$1:$C$65536,3,0)</f>
        <v/>
      </c>
      <c r="C87" s="300" t="s">
        <v>716</v>
      </c>
      <c r="D87" s="70" t="s">
        <v>518</v>
      </c>
      <c r="E87" s="305">
        <v>2911.76</v>
      </c>
    </row>
    <row r="88" spans="1:5" ht="15" customHeight="1">
      <c r="A88" s="69" t="str">
        <f>VLOOKUP(D88,[4]Mapping!A$1:B$65536,2,0)</f>
        <v>Total Maintenance</v>
      </c>
      <c r="B88" s="69" t="str">
        <f>VLOOKUP($D88,[4]Mapping!$A$1:$C$65536,3,0)</f>
        <v>Other Non-Nursing Labor</v>
      </c>
      <c r="C88" s="300" t="s">
        <v>717</v>
      </c>
      <c r="D88" s="70" t="s">
        <v>519</v>
      </c>
      <c r="E88" s="305">
        <v>105</v>
      </c>
    </row>
    <row r="89" spans="1:5" ht="15" customHeight="1">
      <c r="A89" s="69" t="str">
        <f>VLOOKUP(D89,[4]Mapping!A$1:B$65536,2,0)</f>
        <v>Total Maintenance</v>
      </c>
      <c r="B89" s="69" t="str">
        <f>VLOOKUP($D89,[4]Mapping!$A$1:$C$65536,3,0)</f>
        <v>Other Non-Nursing Labor</v>
      </c>
      <c r="C89" s="300" t="s">
        <v>718</v>
      </c>
      <c r="D89" s="70" t="s">
        <v>520</v>
      </c>
      <c r="E89" s="305">
        <v>1695.8</v>
      </c>
    </row>
    <row r="90" spans="1:5" ht="15" customHeight="1">
      <c r="A90" s="69" t="str">
        <f>VLOOKUP(D90,[4]Mapping!A$1:B$65536,2,0)</f>
        <v>Total Maintenance</v>
      </c>
      <c r="B90" s="69" t="str">
        <f>VLOOKUP($D90,[4]Mapping!$A$1:$C$65536,3,0)</f>
        <v/>
      </c>
      <c r="C90" s="300" t="s">
        <v>799</v>
      </c>
      <c r="D90" s="70" t="s">
        <v>590</v>
      </c>
      <c r="E90" s="305">
        <v>1159.1600000000001</v>
      </c>
    </row>
    <row r="91" spans="1:5" ht="15" customHeight="1">
      <c r="A91" s="69" t="str">
        <f>VLOOKUP(D91,[4]Mapping!A$1:B$65536,2,0)</f>
        <v>Total Maintenance</v>
      </c>
      <c r="B91" s="69" t="str">
        <f>VLOOKUP($D91,[4]Mapping!$A$1:$C$65536,3,0)</f>
        <v/>
      </c>
      <c r="C91" s="300" t="s">
        <v>719</v>
      </c>
      <c r="D91" s="70" t="s">
        <v>521</v>
      </c>
      <c r="E91" s="305">
        <v>6469.87</v>
      </c>
    </row>
    <row r="92" spans="1:5" ht="15" customHeight="1">
      <c r="A92" s="69" t="str">
        <f>VLOOKUP(D92,[4]Mapping!A$1:B$65536,2,0)</f>
        <v>Total Maintenance</v>
      </c>
      <c r="B92" s="69" t="str">
        <f>VLOOKUP($D92,[4]Mapping!$A$1:$C$65536,3,0)</f>
        <v/>
      </c>
      <c r="C92" s="300" t="s">
        <v>720</v>
      </c>
      <c r="D92" s="70" t="s">
        <v>522</v>
      </c>
      <c r="E92" s="305">
        <v>549.25</v>
      </c>
    </row>
    <row r="93" spans="1:5" ht="15" customHeight="1">
      <c r="A93" s="69" t="str">
        <f>VLOOKUP(D93,[4]Mapping!A$1:B$65536,2,0)</f>
        <v>Total Maintenance</v>
      </c>
      <c r="B93" s="69" t="str">
        <f>VLOOKUP($D93,[4]Mapping!$A$1:$C$65536,3,0)</f>
        <v/>
      </c>
      <c r="C93" s="300" t="s">
        <v>721</v>
      </c>
      <c r="D93" s="70" t="s">
        <v>523</v>
      </c>
      <c r="E93" s="305">
        <v>2326.67</v>
      </c>
    </row>
    <row r="94" spans="1:5" ht="15" customHeight="1">
      <c r="A94" s="69" t="str">
        <f>VLOOKUP(D94,[4]Mapping!A$1:B$65536,2,0)</f>
        <v>Total Maintenance</v>
      </c>
      <c r="B94" s="69" t="str">
        <f>VLOOKUP($D94,[4]Mapping!$A$1:$C$65536,3,0)</f>
        <v/>
      </c>
      <c r="C94" s="300" t="s">
        <v>722</v>
      </c>
      <c r="D94" s="70" t="s">
        <v>524</v>
      </c>
      <c r="E94" s="305">
        <v>679.97</v>
      </c>
    </row>
    <row r="95" spans="1:5" ht="15" customHeight="1">
      <c r="A95" s="69" t="str">
        <f>VLOOKUP(D95,[4]Mapping!A$1:B$65536,2,0)</f>
        <v>Total Maintenance</v>
      </c>
      <c r="B95" s="69" t="str">
        <f>VLOOKUP($D95,[4]Mapping!$A$1:$C$65536,3,0)</f>
        <v/>
      </c>
      <c r="C95" s="300" t="s">
        <v>723</v>
      </c>
      <c r="D95" s="70" t="s">
        <v>525</v>
      </c>
      <c r="E95" s="305">
        <v>1417</v>
      </c>
    </row>
    <row r="96" spans="1:5" ht="15" customHeight="1">
      <c r="A96" s="69" t="str">
        <f>VLOOKUP(D96,[4]Mapping!A$1:B$65536,2,0)</f>
        <v>Total Maintenance</v>
      </c>
      <c r="B96" s="69" t="str">
        <f>VLOOKUP($D96,[4]Mapping!$A$1:$C$65536,3,0)</f>
        <v/>
      </c>
      <c r="C96" s="300" t="s">
        <v>724</v>
      </c>
      <c r="D96" s="70" t="s">
        <v>526</v>
      </c>
      <c r="E96" s="305">
        <v>771.3</v>
      </c>
    </row>
    <row r="97" spans="1:5" ht="15" customHeight="1">
      <c r="A97" s="69" t="str">
        <f>VLOOKUP(D97,[4]Mapping!A$1:B$65536,2,0)</f>
        <v>Total Maintenance</v>
      </c>
      <c r="B97" s="69" t="str">
        <f>VLOOKUP($D97,[4]Mapping!$A$1:$C$65536,3,0)</f>
        <v/>
      </c>
      <c r="C97" s="300" t="s">
        <v>725</v>
      </c>
      <c r="D97" s="70" t="s">
        <v>402</v>
      </c>
      <c r="E97" s="305">
        <v>765.57</v>
      </c>
    </row>
    <row r="98" spans="1:5" ht="15" customHeight="1">
      <c r="A98" s="69" t="str">
        <f>VLOOKUP(D98,[4]Mapping!A$1:B$65536,2,0)</f>
        <v>Total Maintenance</v>
      </c>
      <c r="B98" s="69" t="str">
        <f>VLOOKUP($D98,[4]Mapping!$A$1:$C$65536,3,0)</f>
        <v/>
      </c>
      <c r="C98" s="300" t="s">
        <v>727</v>
      </c>
      <c r="D98" s="70" t="s">
        <v>528</v>
      </c>
      <c r="E98" s="305">
        <v>0</v>
      </c>
    </row>
    <row r="99" spans="1:5" ht="15" customHeight="1">
      <c r="A99" s="69" t="str">
        <f>VLOOKUP(D99,[4]Mapping!A$1:B$65536,2,0)</f>
        <v>Dietary - Other</v>
      </c>
      <c r="B99" s="69" t="str">
        <f>VLOOKUP($D99,[4]Mapping!$A$1:$C$65536,3,0)</f>
        <v>Nursing Labor</v>
      </c>
      <c r="C99" s="300" t="s">
        <v>728</v>
      </c>
      <c r="D99" s="70" t="s">
        <v>529</v>
      </c>
      <c r="E99" s="305">
        <v>23350.48</v>
      </c>
    </row>
    <row r="100" spans="1:5" ht="15" customHeight="1">
      <c r="A100" s="69" t="str">
        <f>VLOOKUP(D100,[4]Mapping!A$1:B$65536,2,0)</f>
        <v>Dietary - Other</v>
      </c>
      <c r="B100" s="69" t="str">
        <f>VLOOKUP($D100,[4]Mapping!$A$1:$C$65536,3,0)</f>
        <v>Nursing Labor</v>
      </c>
      <c r="C100" s="300" t="s">
        <v>729</v>
      </c>
      <c r="D100" s="70" t="s">
        <v>530</v>
      </c>
      <c r="E100" s="305">
        <v>1969.17</v>
      </c>
    </row>
    <row r="101" spans="1:5" ht="15" customHeight="1">
      <c r="A101" s="69" t="str">
        <f>VLOOKUP(D101,[4]Mapping!A$1:B$65536,2,0)</f>
        <v>Dietary - Other</v>
      </c>
      <c r="B101" s="69" t="str">
        <f>VLOOKUP($D101,[4]Mapping!$A$1:$C$65536,3,0)</f>
        <v>Nursing Labor</v>
      </c>
      <c r="C101" s="300" t="s">
        <v>730</v>
      </c>
      <c r="D101" s="70" t="s">
        <v>531</v>
      </c>
      <c r="E101" s="305">
        <v>704.59</v>
      </c>
    </row>
    <row r="102" spans="1:5" ht="15" customHeight="1">
      <c r="A102" s="69" t="str">
        <f>VLOOKUP(D102,[4]Mapping!A$1:B$65536,2,0)</f>
        <v>Dietary - Other</v>
      </c>
      <c r="B102" s="69" t="str">
        <f>VLOOKUP($D102,[4]Mapping!$A$1:$C$65536,3,0)</f>
        <v/>
      </c>
      <c r="C102" s="300" t="s">
        <v>731</v>
      </c>
      <c r="D102" s="70" t="s">
        <v>532</v>
      </c>
      <c r="E102" s="305">
        <v>6334.18</v>
      </c>
    </row>
    <row r="103" spans="1:5" ht="15" customHeight="1">
      <c r="A103" s="69" t="str">
        <f>VLOOKUP(D103,[4]Mapping!A$1:B$65536,2,0)</f>
        <v>Dietary - Raw Food Cost</v>
      </c>
      <c r="B103" s="69" t="str">
        <f>VLOOKUP($D103,[4]Mapping!$A$1:$C$65536,3,0)</f>
        <v/>
      </c>
      <c r="C103" s="300" t="s">
        <v>732</v>
      </c>
      <c r="D103" s="70" t="s">
        <v>533</v>
      </c>
      <c r="E103" s="308">
        <v>26843.040000000001</v>
      </c>
    </row>
    <row r="104" spans="1:5" ht="15" customHeight="1">
      <c r="A104" s="69" t="str">
        <f>VLOOKUP(D104,[4]Mapping!A$1:B$65536,2,0)</f>
        <v>Dietary - Raw Food Cost</v>
      </c>
      <c r="B104" s="69" t="str">
        <f>VLOOKUP($D104,[4]Mapping!$A$1:$C$65536,3,0)</f>
        <v/>
      </c>
      <c r="C104" s="300" t="s">
        <v>733</v>
      </c>
      <c r="D104" s="70" t="s">
        <v>534</v>
      </c>
      <c r="E104" s="305">
        <v>1845</v>
      </c>
    </row>
    <row r="105" spans="1:5" ht="15" customHeight="1">
      <c r="A105" s="69" t="str">
        <f>VLOOKUP(D105,[4]Mapping!A$1:B$65536,2,0)</f>
        <v>Dietary - Other</v>
      </c>
      <c r="B105" s="69" t="str">
        <f>VLOOKUP($D105,[4]Mapping!$A$1:$C$65536,3,0)</f>
        <v/>
      </c>
      <c r="C105" s="300" t="s">
        <v>735</v>
      </c>
      <c r="D105" s="70" t="s">
        <v>535</v>
      </c>
      <c r="E105" s="305">
        <v>0</v>
      </c>
    </row>
    <row r="106" spans="1:5" ht="15" customHeight="1">
      <c r="A106" s="69" t="str">
        <f>VLOOKUP(D106,[4]Mapping!A$1:B$65536,2,0)</f>
        <v>Other Operating Expenses</v>
      </c>
      <c r="B106" s="69" t="str">
        <f>VLOOKUP($D106,[4]Mapping!$A$1:$C$65536,3,0)</f>
        <v>Nursing Labor</v>
      </c>
      <c r="C106" s="300" t="s">
        <v>736</v>
      </c>
      <c r="D106" s="70" t="s">
        <v>536</v>
      </c>
      <c r="E106" s="305">
        <v>13482.37</v>
      </c>
    </row>
    <row r="107" spans="1:5" ht="15" customHeight="1">
      <c r="A107" s="69" t="str">
        <f>VLOOKUP(D107,[4]Mapping!A$1:B$65536,2,0)</f>
        <v>Other Operating Expenses</v>
      </c>
      <c r="B107" s="69" t="str">
        <f>VLOOKUP($D107,[4]Mapping!$A$1:$C$65536,3,0)</f>
        <v>Nursing Labor</v>
      </c>
      <c r="C107" s="300" t="s">
        <v>737</v>
      </c>
      <c r="D107" s="70" t="s">
        <v>537</v>
      </c>
      <c r="E107" s="305">
        <v>1136.83</v>
      </c>
    </row>
    <row r="108" spans="1:5" ht="15" customHeight="1">
      <c r="A108" s="69" t="str">
        <f>VLOOKUP(D108,[4]Mapping!A$1:B$65536,2,0)</f>
        <v>Other Operating Expenses</v>
      </c>
      <c r="B108" s="69" t="str">
        <f>VLOOKUP($D108,[4]Mapping!$A$1:$C$65536,3,0)</f>
        <v>Nursing Labor</v>
      </c>
      <c r="C108" s="300" t="s">
        <v>738</v>
      </c>
      <c r="D108" s="70" t="s">
        <v>538</v>
      </c>
      <c r="E108" s="305">
        <v>166.63</v>
      </c>
    </row>
    <row r="109" spans="1:5" ht="15" customHeight="1">
      <c r="A109" s="69" t="str">
        <f>VLOOKUP(D109,[4]Mapping!A$1:B$65536,2,0)</f>
        <v>Other Operating Expenses</v>
      </c>
      <c r="B109" s="69" t="str">
        <f>VLOOKUP($D109,[4]Mapping!$A$1:$C$65536,3,0)</f>
        <v>Nursing Labor</v>
      </c>
      <c r="C109" s="300" t="s">
        <v>739</v>
      </c>
      <c r="D109" s="70" t="s">
        <v>539</v>
      </c>
      <c r="E109" s="305">
        <v>6657.04</v>
      </c>
    </row>
    <row r="110" spans="1:5" ht="15" customHeight="1">
      <c r="A110" s="69" t="str">
        <f>VLOOKUP(D110,[4]Mapping!A$1:B$65536,2,0)</f>
        <v>Other Operating Expenses</v>
      </c>
      <c r="B110" s="69" t="str">
        <f>VLOOKUP($D110,[4]Mapping!$A$1:$C$65536,3,0)</f>
        <v>Nursing Labor</v>
      </c>
      <c r="C110" s="300" t="s">
        <v>740</v>
      </c>
      <c r="D110" s="70" t="s">
        <v>540</v>
      </c>
      <c r="E110" s="305">
        <v>561.04</v>
      </c>
    </row>
    <row r="111" spans="1:5" ht="15" customHeight="1">
      <c r="A111" s="69" t="str">
        <f>VLOOKUP(D111,[4]Mapping!A$1:B$65536,2,0)</f>
        <v>Other Operating Expenses</v>
      </c>
      <c r="B111" s="69" t="str">
        <f>VLOOKUP($D111,[4]Mapping!$A$1:$C$65536,3,0)</f>
        <v>Nursing Labor</v>
      </c>
      <c r="C111" s="300" t="s">
        <v>741</v>
      </c>
      <c r="D111" s="70" t="s">
        <v>541</v>
      </c>
      <c r="E111" s="305">
        <v>72.09</v>
      </c>
    </row>
    <row r="112" spans="1:5" ht="15" customHeight="1">
      <c r="A112" s="69" t="str">
        <f>VLOOKUP(D112,[4]Mapping!A$1:B$65536,2,0)</f>
        <v>Other Operating Expenses</v>
      </c>
      <c r="B112" s="69" t="str">
        <f>VLOOKUP($D112,[4]Mapping!$A$1:$C$65536,3,0)</f>
        <v/>
      </c>
      <c r="C112" s="300" t="s">
        <v>742</v>
      </c>
      <c r="D112" s="70" t="s">
        <v>542</v>
      </c>
      <c r="E112" s="305">
        <v>0</v>
      </c>
    </row>
    <row r="113" spans="1:5" ht="15" customHeight="1">
      <c r="A113" s="69" t="str">
        <f>VLOOKUP(D113,[4]Mapping!A$1:B$65536,2,0)</f>
        <v xml:space="preserve">General &amp; Administrative - Other </v>
      </c>
      <c r="B113" s="69">
        <f>VLOOKUP($D113,[4]Mapping!$A$1:$C$65536,3,0)</f>
        <v>0</v>
      </c>
      <c r="C113" s="300" t="s">
        <v>743</v>
      </c>
      <c r="D113" s="70" t="s">
        <v>543</v>
      </c>
      <c r="E113" s="305">
        <v>93248.74</v>
      </c>
    </row>
    <row r="114" spans="1:5" ht="15" customHeight="1">
      <c r="A114" s="69" t="str">
        <f>VLOOKUP(D114,[4]Mapping!A$1:B$65536,2,0)</f>
        <v xml:space="preserve">General &amp; Administrative - Other </v>
      </c>
      <c r="B114" s="69">
        <f>VLOOKUP($D114,[4]Mapping!$A$1:$C$65536,3,0)</f>
        <v>0</v>
      </c>
      <c r="C114" s="300" t="s">
        <v>744</v>
      </c>
      <c r="D114" s="70" t="s">
        <v>544</v>
      </c>
      <c r="E114" s="305">
        <v>15391.92</v>
      </c>
    </row>
    <row r="115" spans="1:5" ht="15" customHeight="1">
      <c r="A115" s="69" t="str">
        <f>VLOOKUP(D115,[4]Mapping!A$1:B$65536,2,0)</f>
        <v xml:space="preserve">General &amp; Administrative - Other </v>
      </c>
      <c r="B115" s="69">
        <f>VLOOKUP($D115,[4]Mapping!$A$1:$C$65536,3,0)</f>
        <v>0</v>
      </c>
      <c r="C115" s="300" t="s">
        <v>745</v>
      </c>
      <c r="D115" s="70" t="s">
        <v>545</v>
      </c>
      <c r="E115" s="305">
        <v>1915.5</v>
      </c>
    </row>
    <row r="116" spans="1:5" ht="15" customHeight="1">
      <c r="A116" s="69" t="str">
        <f>VLOOKUP(D116,[4]Mapping!A$1:B$65536,2,0)</f>
        <v xml:space="preserve">General &amp; Administrative - Other </v>
      </c>
      <c r="B116" s="69">
        <f>VLOOKUP($D116,[4]Mapping!$A$1:$C$65536,3,0)</f>
        <v>0</v>
      </c>
      <c r="C116" s="300" t="s">
        <v>746</v>
      </c>
      <c r="D116" s="70" t="s">
        <v>747</v>
      </c>
      <c r="E116" s="305">
        <v>-1322.88</v>
      </c>
    </row>
    <row r="117" spans="1:5" ht="15" customHeight="1">
      <c r="A117" s="69" t="str">
        <f>VLOOKUP(D117,[4]Mapping!A$1:B$65536,2,0)</f>
        <v>Other Operating Expenses</v>
      </c>
      <c r="B117" s="69" t="str">
        <f>VLOOKUP($D117,[4]Mapping!$A$1:$C$65536,3,0)</f>
        <v/>
      </c>
      <c r="C117" s="300" t="s">
        <v>748</v>
      </c>
      <c r="D117" s="70" t="s">
        <v>546</v>
      </c>
      <c r="E117" s="305">
        <v>283.05</v>
      </c>
    </row>
    <row r="118" spans="1:5" ht="15" customHeight="1">
      <c r="A118" s="69" t="str">
        <f>VLOOKUP(D118,[4]Mapping!A$1:B$65536,2,0)</f>
        <v xml:space="preserve">General &amp; Administrative - Other </v>
      </c>
      <c r="B118" s="69" t="str">
        <f>VLOOKUP($D118,[4]Mapping!$A$1:$C$65536,3,0)</f>
        <v/>
      </c>
      <c r="C118" s="300" t="s">
        <v>750</v>
      </c>
      <c r="D118" s="70" t="s">
        <v>393</v>
      </c>
      <c r="E118" s="305">
        <v>64</v>
      </c>
    </row>
    <row r="119" spans="1:5" ht="15" customHeight="1">
      <c r="A119" s="69" t="str">
        <f>VLOOKUP(D119,[4]Mapping!A$1:B$65536,2,0)</f>
        <v>Insurance</v>
      </c>
      <c r="B119" s="69" t="str">
        <f>VLOOKUP($D119,[4]Mapping!$A$1:$C$65536,3,0)</f>
        <v/>
      </c>
      <c r="C119" s="300" t="s">
        <v>751</v>
      </c>
      <c r="D119" s="70" t="s">
        <v>547</v>
      </c>
      <c r="E119" s="305">
        <v>10305.91</v>
      </c>
    </row>
    <row r="120" spans="1:5" ht="15" customHeight="1">
      <c r="A120" s="69" t="str">
        <f>VLOOKUP(D120,[4]Mapping!A$1:B$65536,2,0)</f>
        <v>Insurance</v>
      </c>
      <c r="B120" s="69" t="str">
        <f>VLOOKUP($D120,[4]Mapping!$A$1:$C$65536,3,0)</f>
        <v/>
      </c>
      <c r="C120" s="300" t="s">
        <v>752</v>
      </c>
      <c r="D120" s="70" t="s">
        <v>548</v>
      </c>
      <c r="E120" s="305">
        <v>776.21</v>
      </c>
    </row>
    <row r="121" spans="1:5" ht="15" customHeight="1">
      <c r="A121" s="69" t="str">
        <f>VLOOKUP(D121,[4]Mapping!A$1:B$65536,2,0)</f>
        <v>Insurance</v>
      </c>
      <c r="B121" s="69" t="str">
        <f>VLOOKUP($D121,[4]Mapping!$A$1:$C$65536,3,0)</f>
        <v/>
      </c>
      <c r="C121" s="300" t="s">
        <v>753</v>
      </c>
      <c r="D121" s="70" t="s">
        <v>549</v>
      </c>
      <c r="E121" s="305">
        <v>106.93</v>
      </c>
    </row>
    <row r="122" spans="1:5" ht="15" customHeight="1">
      <c r="A122" s="69" t="str">
        <f>VLOOKUP(D122,[4]Mapping!A$1:B$65536,2,0)</f>
        <v xml:space="preserve">General &amp; Administrative - Other </v>
      </c>
      <c r="B122" s="69" t="str">
        <f>VLOOKUP($D122,[4]Mapping!$A$1:$C$65536,3,0)</f>
        <v/>
      </c>
      <c r="C122" s="300" t="s">
        <v>754</v>
      </c>
      <c r="D122" s="70" t="s">
        <v>550</v>
      </c>
      <c r="E122" s="305">
        <v>8668.16</v>
      </c>
    </row>
    <row r="123" spans="1:5" ht="15" customHeight="1">
      <c r="A123" s="69" t="str">
        <f>VLOOKUP(D123,[4]Mapping!A$1:B$65536,2,0)</f>
        <v>Other Operating Expenses</v>
      </c>
      <c r="B123" s="69" t="str">
        <f>VLOOKUP($D123,[4]Mapping!$A$1:$C$65536,3,0)</f>
        <v/>
      </c>
      <c r="C123" s="300" t="s">
        <v>755</v>
      </c>
      <c r="D123" s="70" t="s">
        <v>551</v>
      </c>
      <c r="E123" s="305">
        <v>6500</v>
      </c>
    </row>
    <row r="124" spans="1:5" ht="15" customHeight="1">
      <c r="A124" s="69" t="str">
        <f>VLOOKUP(D124,[4]Mapping!A$1:B$65536,2,0)</f>
        <v xml:space="preserve">General &amp; Administrative - Other </v>
      </c>
      <c r="B124" s="69" t="str">
        <f>VLOOKUP($D124,[4]Mapping!$A$1:$C$65536,3,0)</f>
        <v/>
      </c>
      <c r="C124" s="300" t="s">
        <v>756</v>
      </c>
      <c r="D124" s="70" t="s">
        <v>552</v>
      </c>
      <c r="E124" s="305">
        <v>2381.4</v>
      </c>
    </row>
    <row r="125" spans="1:5" ht="15" customHeight="1">
      <c r="A125" s="69" t="str">
        <f>VLOOKUP(D125,[4]Mapping!A$1:B$65536,2,0)</f>
        <v>Other Operating Expenses</v>
      </c>
      <c r="B125" s="69" t="str">
        <f>VLOOKUP($D125,[4]Mapping!$A$1:$C$65536,3,0)</f>
        <v/>
      </c>
      <c r="C125" s="300" t="s">
        <v>757</v>
      </c>
      <c r="D125" s="70" t="s">
        <v>553</v>
      </c>
      <c r="E125" s="305">
        <v>0</v>
      </c>
    </row>
    <row r="126" spans="1:5" ht="15" customHeight="1">
      <c r="A126" s="69" t="str">
        <f>VLOOKUP(D126,[4]Mapping!A$1:B$65536,2,0)</f>
        <v xml:space="preserve">General &amp; Administrative - Other </v>
      </c>
      <c r="B126" s="69">
        <f>VLOOKUP($D126,[4]Mapping!$A$1:$C$65536,3,0)</f>
        <v>0</v>
      </c>
      <c r="C126" s="300" t="s">
        <v>806</v>
      </c>
      <c r="D126" s="70" t="s">
        <v>807</v>
      </c>
      <c r="E126" s="305">
        <v>810.71</v>
      </c>
    </row>
    <row r="127" spans="1:5" ht="15" customHeight="1">
      <c r="A127" s="69" t="str">
        <f>VLOOKUP(D127,[4]Mapping!A$1:B$65536,2,0)</f>
        <v xml:space="preserve">General &amp; Administrative - Other </v>
      </c>
      <c r="B127" s="69" t="str">
        <f>VLOOKUP($D127,[4]Mapping!$A$1:$C$65536,3,0)</f>
        <v/>
      </c>
      <c r="C127" s="300" t="s">
        <v>758</v>
      </c>
      <c r="D127" s="70" t="s">
        <v>554</v>
      </c>
      <c r="E127" s="305">
        <v>9805.23</v>
      </c>
    </row>
    <row r="128" spans="1:5" ht="15" customHeight="1">
      <c r="A128" s="69" t="str">
        <f>VLOOKUP(D128,[4]Mapping!A$1:B$65536,2,0)</f>
        <v xml:space="preserve">General &amp; Administrative - Other </v>
      </c>
      <c r="B128" s="69" t="str">
        <f>VLOOKUP($D128,[4]Mapping!$A$1:$C$65536,3,0)</f>
        <v/>
      </c>
      <c r="C128" s="300" t="s">
        <v>759</v>
      </c>
      <c r="D128" s="70" t="s">
        <v>555</v>
      </c>
      <c r="E128" s="305">
        <v>0</v>
      </c>
    </row>
    <row r="129" spans="1:5" ht="15" customHeight="1">
      <c r="A129" s="69" t="str">
        <f>VLOOKUP(D129,[4]Mapping!A$1:B$65536,2,0)</f>
        <v xml:space="preserve">General &amp; Administrative - Other </v>
      </c>
      <c r="B129" s="69" t="str">
        <f>VLOOKUP($D129,[4]Mapping!$A$1:$C$65536,3,0)</f>
        <v/>
      </c>
      <c r="C129" s="300" t="s">
        <v>760</v>
      </c>
      <c r="D129" s="70" t="s">
        <v>556</v>
      </c>
      <c r="E129" s="305">
        <v>1170</v>
      </c>
    </row>
    <row r="130" spans="1:5" ht="15" customHeight="1">
      <c r="A130" s="69" t="str">
        <f>VLOOKUP(D130,[4]Mapping!A$1:B$65536,2,0)</f>
        <v>Other Operating Expenses</v>
      </c>
      <c r="B130" s="69" t="str">
        <f>VLOOKUP($D130,[4]Mapping!$A$1:$C$65536,3,0)</f>
        <v/>
      </c>
      <c r="C130" s="300" t="s">
        <v>761</v>
      </c>
      <c r="D130" s="70" t="s">
        <v>557</v>
      </c>
      <c r="E130" s="305">
        <v>0</v>
      </c>
    </row>
    <row r="131" spans="1:5" ht="15" customHeight="1">
      <c r="A131" s="69" t="str">
        <f>VLOOKUP(D131,[4]Mapping!A$1:B$65536,2,0)</f>
        <v>Other Operating Expenses</v>
      </c>
      <c r="B131" s="69" t="str">
        <f>VLOOKUP($D131,[4]Mapping!$A$1:$C$65536,3,0)</f>
        <v/>
      </c>
      <c r="C131" s="300" t="s">
        <v>763</v>
      </c>
      <c r="D131" s="70" t="s">
        <v>559</v>
      </c>
      <c r="E131" s="305">
        <v>10544.71</v>
      </c>
    </row>
    <row r="132" spans="1:5" ht="15" customHeight="1">
      <c r="A132" s="69" t="str">
        <f>VLOOKUP(D132,[4]Mapping!A$1:B$65536,2,0)</f>
        <v>Other Operating Expenses</v>
      </c>
      <c r="B132" s="69" t="str">
        <f>VLOOKUP($D132,[4]Mapping!$A$1:$C$65536,3,0)</f>
        <v/>
      </c>
      <c r="C132" s="300" t="s">
        <v>764</v>
      </c>
      <c r="D132" s="70" t="s">
        <v>560</v>
      </c>
      <c r="E132" s="305">
        <v>90</v>
      </c>
    </row>
    <row r="133" spans="1:5" ht="15" customHeight="1">
      <c r="A133" s="69" t="str">
        <f>VLOOKUP(D133,[4]Mapping!A$1:B$65536,2,0)</f>
        <v xml:space="preserve">General &amp; Administrative - Other </v>
      </c>
      <c r="B133" s="69" t="str">
        <f>VLOOKUP($D133,[4]Mapping!$A$1:$C$65536,3,0)</f>
        <v/>
      </c>
      <c r="C133" s="300" t="s">
        <v>765</v>
      </c>
      <c r="D133" s="70" t="s">
        <v>561</v>
      </c>
      <c r="E133" s="305">
        <v>1000</v>
      </c>
    </row>
    <row r="134" spans="1:5" ht="15" customHeight="1">
      <c r="A134" s="69" t="str">
        <f>VLOOKUP(D134,[4]Mapping!A$1:B$65536,2,0)</f>
        <v>Tenant Actual Management Fee</v>
      </c>
      <c r="B134" s="69" t="str">
        <f>VLOOKUP($D134,[4]Mapping!$A$1:$C$65536,3,0)</f>
        <v/>
      </c>
      <c r="C134" s="300" t="s">
        <v>766</v>
      </c>
      <c r="D134" s="70" t="s">
        <v>24</v>
      </c>
      <c r="E134" s="305">
        <v>131370.85</v>
      </c>
    </row>
    <row r="135" spans="1:5" ht="15" customHeight="1">
      <c r="A135" s="69" t="str">
        <f>VLOOKUP(D135,[4]Mapping!A$1:B$65536,2,0)</f>
        <v>Total Marketing</v>
      </c>
      <c r="B135" s="69" t="str">
        <f>VLOOKUP($D135,[4]Mapping!$A$1:$C$65536,3,0)</f>
        <v/>
      </c>
      <c r="C135" s="300" t="s">
        <v>767</v>
      </c>
      <c r="D135" s="70" t="s">
        <v>562</v>
      </c>
      <c r="E135" s="305">
        <v>35</v>
      </c>
    </row>
    <row r="136" spans="1:5" ht="15" customHeight="1">
      <c r="A136" s="69" t="str">
        <f>VLOOKUP(D136,[4]Mapping!A$1:B$65536,2,0)</f>
        <v>Other Operating Expenses</v>
      </c>
      <c r="B136" s="69" t="str">
        <f>VLOOKUP($D136,[4]Mapping!$A$1:$C$65536,3,0)</f>
        <v/>
      </c>
      <c r="C136" s="300" t="s">
        <v>768</v>
      </c>
      <c r="D136" s="70" t="s">
        <v>563</v>
      </c>
      <c r="E136" s="305">
        <v>937.44</v>
      </c>
    </row>
    <row r="137" spans="1:5" ht="15" customHeight="1">
      <c r="A137" s="69" t="str">
        <f>VLOOKUP(D137,[4]Mapping!A$1:B$65536,2,0)</f>
        <v>Other Operating Expenses</v>
      </c>
      <c r="B137" s="69" t="str">
        <f>VLOOKUP($D137,[4]Mapping!$A$1:$C$65536,3,0)</f>
        <v/>
      </c>
      <c r="C137" s="300" t="s">
        <v>769</v>
      </c>
      <c r="D137" s="70" t="s">
        <v>564</v>
      </c>
      <c r="E137" s="305">
        <v>2434.88</v>
      </c>
    </row>
    <row r="138" spans="1:5" ht="15" customHeight="1">
      <c r="A138" s="69" t="str">
        <f>VLOOKUP(D138,[4]Mapping!A$1:B$65536,2,0)</f>
        <v xml:space="preserve">General &amp; Administrative - Other </v>
      </c>
      <c r="B138" s="69" t="str">
        <f>VLOOKUP($D138,[4]Mapping!$A$1:$C$65536,3,0)</f>
        <v/>
      </c>
      <c r="C138" s="300" t="s">
        <v>770</v>
      </c>
      <c r="D138" s="70" t="s">
        <v>565</v>
      </c>
      <c r="E138" s="305">
        <v>0</v>
      </c>
    </row>
    <row r="139" spans="1:5" ht="15" customHeight="1">
      <c r="A139" s="69" t="str">
        <f>VLOOKUP(D139,[4]Mapping!A$1:B$65536,2,0)</f>
        <v xml:space="preserve">General &amp; Administrative - Other </v>
      </c>
      <c r="B139" s="69" t="str">
        <f>VLOOKUP($D139,[4]Mapping!$A$1:$C$65536,3,0)</f>
        <v/>
      </c>
      <c r="C139" s="300" t="s">
        <v>771</v>
      </c>
      <c r="D139" s="70" t="s">
        <v>566</v>
      </c>
      <c r="E139" s="305">
        <v>6666</v>
      </c>
    </row>
    <row r="140" spans="1:5" ht="15" customHeight="1">
      <c r="A140" s="69" t="str">
        <f>VLOOKUP(D140,[4]Mapping!A$1:B$65536,2,0)</f>
        <v xml:space="preserve">General &amp; Administrative - Other </v>
      </c>
      <c r="B140" s="69" t="str">
        <f>VLOOKUP($D140,[4]Mapping!$A$1:$C$65536,3,0)</f>
        <v/>
      </c>
      <c r="C140" s="300" t="s">
        <v>772</v>
      </c>
      <c r="D140" s="70" t="s">
        <v>567</v>
      </c>
      <c r="E140" s="305">
        <v>64076.4</v>
      </c>
    </row>
    <row r="141" spans="1:5" ht="15" customHeight="1">
      <c r="A141" s="69" t="str">
        <f>VLOOKUP(D141,[4]Mapping!A$1:B$65536,2,0)</f>
        <v xml:space="preserve">General &amp; Administrative - Other </v>
      </c>
      <c r="B141" s="69" t="str">
        <f>VLOOKUP($D141,[4]Mapping!$A$1:$C$65536,3,0)</f>
        <v/>
      </c>
      <c r="C141" s="300" t="s">
        <v>800</v>
      </c>
      <c r="D141" s="70" t="s">
        <v>591</v>
      </c>
      <c r="E141" s="305">
        <v>500</v>
      </c>
    </row>
    <row r="142" spans="1:5" ht="15" customHeight="1">
      <c r="A142" s="69" t="str">
        <f>VLOOKUP(D142,[4]Mapping!A$1:B$65536,2,0)</f>
        <v xml:space="preserve">General &amp; Administrative - Other </v>
      </c>
      <c r="B142" s="69" t="str">
        <f>VLOOKUP($D142,[4]Mapping!$A$1:$C$65536,3,0)</f>
        <v/>
      </c>
      <c r="C142" s="300" t="s">
        <v>971</v>
      </c>
      <c r="D142" s="70" t="s">
        <v>972</v>
      </c>
      <c r="E142" s="305">
        <v>293.19</v>
      </c>
    </row>
    <row r="143" spans="1:5" ht="15" customHeight="1">
      <c r="A143" s="69" t="str">
        <f>VLOOKUP(D143,[4]Mapping!A$1:B$65536,2,0)</f>
        <v xml:space="preserve">General &amp; Administrative - Other </v>
      </c>
      <c r="B143" s="69" t="str">
        <f>VLOOKUP($D143,[4]Mapping!$A$1:$C$65536,3,0)</f>
        <v/>
      </c>
      <c r="C143" s="300" t="s">
        <v>773</v>
      </c>
      <c r="D143" s="70" t="s">
        <v>568</v>
      </c>
      <c r="E143" s="305">
        <v>0</v>
      </c>
    </row>
    <row r="144" spans="1:5" ht="15" customHeight="1">
      <c r="A144" s="69" t="str">
        <f>VLOOKUP(D144,[4]Mapping!A$1:B$65536,2,0)</f>
        <v xml:space="preserve">General &amp; Administrative - Other </v>
      </c>
      <c r="B144" s="69" t="str">
        <f>VLOOKUP($D144,[4]Mapping!$A$1:$C$65536,3,0)</f>
        <v/>
      </c>
      <c r="C144" s="300" t="s">
        <v>775</v>
      </c>
      <c r="D144" s="70" t="s">
        <v>570</v>
      </c>
      <c r="E144" s="305">
        <v>745.88</v>
      </c>
    </row>
    <row r="145" spans="1:5" ht="15" customHeight="1">
      <c r="A145" s="69" t="str">
        <f>VLOOKUP(D145,[4]Mapping!A$1:B$65536,2,0)</f>
        <v>Other Operating Expenses</v>
      </c>
      <c r="B145" s="69" t="str">
        <f>VLOOKUP($D145,[4]Mapping!$A$1:$C$65536,3,0)</f>
        <v/>
      </c>
      <c r="C145" s="300" t="s">
        <v>776</v>
      </c>
      <c r="D145" s="70" t="s">
        <v>571</v>
      </c>
      <c r="E145" s="305">
        <v>-182</v>
      </c>
    </row>
    <row r="146" spans="1:5" ht="15" customHeight="1">
      <c r="A146" s="69" t="str">
        <f>VLOOKUP(D146,[4]Mapping!A$1:B$65536,2,0)</f>
        <v>Ancillary - Therapy</v>
      </c>
      <c r="B146" s="69" t="str">
        <f>VLOOKUP($D146,[4]Mapping!$A$1:$C$65536,3,0)</f>
        <v>Nursing Labor</v>
      </c>
      <c r="C146" s="300" t="s">
        <v>777</v>
      </c>
      <c r="D146" s="70" t="s">
        <v>572</v>
      </c>
      <c r="E146" s="305">
        <v>72267.16</v>
      </c>
    </row>
    <row r="147" spans="1:5" ht="15" customHeight="1">
      <c r="A147" s="69" t="str">
        <f>VLOOKUP(D147,[4]Mapping!A$1:B$65536,2,0)</f>
        <v>Other Operating Expenses</v>
      </c>
      <c r="B147" s="69" t="str">
        <f>VLOOKUP($D147,[4]Mapping!$A$1:$C$65536,3,0)</f>
        <v/>
      </c>
      <c r="C147" s="300" t="s">
        <v>778</v>
      </c>
      <c r="D147" s="70" t="s">
        <v>573</v>
      </c>
      <c r="E147" s="305">
        <v>5643.42</v>
      </c>
    </row>
    <row r="148" spans="1:5" ht="15" customHeight="1">
      <c r="A148" s="69" t="str">
        <f>VLOOKUP(D148,[4]Mapping!A$1:B$65536,2,0)</f>
        <v>Ancillary - Therapy</v>
      </c>
      <c r="B148" s="69" t="str">
        <f>VLOOKUP($D148,[4]Mapping!$A$1:$C$65536,3,0)</f>
        <v>Nursing Labor</v>
      </c>
      <c r="C148" s="300" t="s">
        <v>779</v>
      </c>
      <c r="D148" s="70" t="s">
        <v>780</v>
      </c>
      <c r="E148" s="305">
        <v>1520.26</v>
      </c>
    </row>
    <row r="149" spans="1:5" ht="15" customHeight="1">
      <c r="A149" s="69" t="str">
        <f>VLOOKUP(D149,[4]Mapping!A$1:B$65536,2,0)</f>
        <v xml:space="preserve">General &amp; Administrative - Other </v>
      </c>
      <c r="B149" s="69" t="str">
        <f>VLOOKUP($D149,[4]Mapping!$A$1:$C$65536,3,0)</f>
        <v/>
      </c>
      <c r="C149" s="300" t="s">
        <v>961</v>
      </c>
      <c r="D149" s="70" t="s">
        <v>962</v>
      </c>
      <c r="E149" s="305">
        <v>0</v>
      </c>
    </row>
    <row r="150" spans="1:5" ht="15" customHeight="1">
      <c r="A150" s="69" t="str">
        <f>VLOOKUP(D150,[4]Mapping!A$1:B$65536,2,0)</f>
        <v>Tenant Rent Expense</v>
      </c>
      <c r="B150" s="69" t="str">
        <f>VLOOKUP($D150,[4]Mapping!$A$1:$C$65536,3,0)</f>
        <v/>
      </c>
      <c r="C150" s="300" t="s">
        <v>781</v>
      </c>
      <c r="D150" s="70" t="s">
        <v>574</v>
      </c>
      <c r="E150" s="305">
        <v>171242</v>
      </c>
    </row>
    <row r="151" spans="1:5" ht="15" customHeight="1">
      <c r="A151" s="69" t="str">
        <f>VLOOKUP(D151,[4]Mapping!A$1:B$65536,2,0)</f>
        <v>Other Operating Expenses</v>
      </c>
      <c r="B151" s="69" t="str">
        <f>VLOOKUP($D151,[4]Mapping!$A$1:$C$65536,3,0)</f>
        <v/>
      </c>
      <c r="C151" s="300" t="s">
        <v>782</v>
      </c>
      <c r="D151" s="70" t="s">
        <v>575</v>
      </c>
      <c r="E151" s="305">
        <v>999.02</v>
      </c>
    </row>
    <row r="152" spans="1:5" ht="15" customHeight="1">
      <c r="A152" s="69" t="str">
        <f>VLOOKUP(D152,[4]Mapping!A$1:B$65536,2,0)</f>
        <v>Property Taxes</v>
      </c>
      <c r="B152" s="69" t="str">
        <f>VLOOKUP($D152,[4]Mapping!$A$1:$C$65536,3,0)</f>
        <v/>
      </c>
      <c r="C152" s="300" t="s">
        <v>783</v>
      </c>
      <c r="D152" s="70" t="s">
        <v>576</v>
      </c>
      <c r="E152" s="305">
        <v>1137.21</v>
      </c>
    </row>
    <row r="153" spans="1:5" ht="15" customHeight="1">
      <c r="A153" s="69" t="str">
        <f>VLOOKUP(D153,[4]Mapping!A$1:B$65536,2,0)</f>
        <v>Other Operating Expenses</v>
      </c>
      <c r="B153" s="69" t="str">
        <f>VLOOKUP($D153,[4]Mapping!$A$1:$C$65536,3,0)</f>
        <v/>
      </c>
      <c r="C153" s="300" t="s">
        <v>801</v>
      </c>
      <c r="D153" s="70" t="s">
        <v>592</v>
      </c>
      <c r="E153" s="305">
        <v>0</v>
      </c>
    </row>
    <row r="154" spans="1:5" ht="15" customHeight="1">
      <c r="A154" s="69" t="str">
        <f>VLOOKUP(D154,[4]Mapping!A$1:B$65536,2,0)</f>
        <v>Insurance</v>
      </c>
      <c r="B154" s="69" t="str">
        <f>VLOOKUP($D154,[4]Mapping!$A$1:$C$65536,3,0)</f>
        <v/>
      </c>
      <c r="C154" s="300" t="s">
        <v>784</v>
      </c>
      <c r="D154" s="70" t="s">
        <v>577</v>
      </c>
      <c r="E154" s="305">
        <v>9832.08</v>
      </c>
    </row>
    <row r="155" spans="1:5" ht="15" customHeight="1">
      <c r="A155" s="69" t="str">
        <f>VLOOKUP(D155,[4]Mapping!A$1:B$65536,2,0)</f>
        <v>Insurance</v>
      </c>
      <c r="B155" s="69" t="str">
        <f>VLOOKUP($D155,[4]Mapping!$A$1:$C$65536,3,0)</f>
        <v/>
      </c>
      <c r="C155" s="300" t="s">
        <v>785</v>
      </c>
      <c r="D155" s="70" t="s">
        <v>578</v>
      </c>
      <c r="E155" s="305">
        <v>728.85</v>
      </c>
    </row>
    <row r="156" spans="1:5" ht="15" customHeight="1">
      <c r="A156" s="69" t="str">
        <f>VLOOKUP(D156,[4]Mapping!A$1:B$65536,2,0)</f>
        <v>Insurance</v>
      </c>
      <c r="B156" s="69" t="str">
        <f>VLOOKUP($D156,[4]Mapping!$A$1:$C$65536,3,0)</f>
        <v/>
      </c>
      <c r="C156" s="300" t="s">
        <v>786</v>
      </c>
      <c r="D156" s="70" t="s">
        <v>427</v>
      </c>
      <c r="E156" s="305">
        <v>2314.31</v>
      </c>
    </row>
    <row r="157" spans="1:5" ht="15" customHeight="1">
      <c r="A157" s="69" t="str">
        <f>VLOOKUP(D157,[4]Mapping!A$1:B$65536,2,0)</f>
        <v>Insurance</v>
      </c>
      <c r="B157" s="69" t="str">
        <f>VLOOKUP($D157,[4]Mapping!$A$1:$C$65536,3,0)</f>
        <v/>
      </c>
      <c r="C157" s="300" t="s">
        <v>787</v>
      </c>
      <c r="D157" s="70" t="s">
        <v>579</v>
      </c>
      <c r="E157" s="305">
        <v>1518.16</v>
      </c>
    </row>
    <row r="158" spans="1:5" ht="15" customHeight="1">
      <c r="A158" s="69" t="str">
        <f>VLOOKUP(D158,[4]Mapping!A$1:B$65536,2,0)</f>
        <v>Tenant Interest Income and Expense</v>
      </c>
      <c r="B158" s="69" t="str">
        <f>VLOOKUP($D158,[4]Mapping!$A$1:$C$65536,3,0)</f>
        <v/>
      </c>
      <c r="C158" s="300" t="s">
        <v>802</v>
      </c>
      <c r="D158" s="70" t="s">
        <v>593</v>
      </c>
      <c r="E158" s="305">
        <v>1425.94</v>
      </c>
    </row>
    <row r="159" spans="1:5" ht="15" customHeight="1">
      <c r="A159" s="69" t="str">
        <f>VLOOKUP(D159,[4]Mapping!A$1:B$65536,2,0)</f>
        <v>Tenant Interest Income and Expense</v>
      </c>
      <c r="B159" s="69" t="str">
        <f>VLOOKUP($D159,[4]Mapping!$A$1:$C$65536,3,0)</f>
        <v/>
      </c>
      <c r="C159" s="300" t="s">
        <v>788</v>
      </c>
      <c r="D159" s="70" t="s">
        <v>580</v>
      </c>
      <c r="E159" s="305">
        <v>0</v>
      </c>
    </row>
    <row r="160" spans="1:5" ht="15" customHeight="1">
      <c r="A160" s="69" t="str">
        <f>VLOOKUP(D160,[4]Mapping!A$1:B$65536,2,0)</f>
        <v>Tenant Bad Debt Expense</v>
      </c>
      <c r="B160" s="69" t="str">
        <f>VLOOKUP($D160,[4]Mapping!$A$1:$C$65536,3,0)</f>
        <v/>
      </c>
      <c r="C160" s="300" t="s">
        <v>963</v>
      </c>
      <c r="D160" s="70" t="s">
        <v>964</v>
      </c>
      <c r="E160" s="305">
        <v>0</v>
      </c>
    </row>
    <row r="161" spans="1:5" ht="15" customHeight="1">
      <c r="A161" s="69" t="str">
        <f>VLOOKUP(D161,[4]Mapping!A$1:B$65536,2,0)</f>
        <v>Ancillary - Other</v>
      </c>
      <c r="B161" s="69" t="str">
        <f>VLOOKUP($D161,[4]Mapping!$A$1:$C$65536,3,0)</f>
        <v/>
      </c>
      <c r="C161" s="300" t="s">
        <v>803</v>
      </c>
      <c r="D161" s="70" t="s">
        <v>594</v>
      </c>
      <c r="E161" s="305">
        <v>3291.99</v>
      </c>
    </row>
    <row r="162" spans="1:5" ht="15" customHeight="1">
      <c r="A162" s="69" t="str">
        <f>VLOOKUP(D162,[4]Mapping!A$1:B$65536,2,0)</f>
        <v>Ancillary - Other</v>
      </c>
      <c r="B162" s="69" t="str">
        <f>VLOOKUP($D162,[4]Mapping!$A$1:$C$65536,3,0)</f>
        <v/>
      </c>
      <c r="C162" s="300" t="s">
        <v>790</v>
      </c>
      <c r="D162" s="70" t="s">
        <v>582</v>
      </c>
      <c r="E162" s="305">
        <v>1133.69</v>
      </c>
    </row>
    <row r="163" spans="1:5" ht="15" customHeight="1">
      <c r="A163" s="69" t="str">
        <f>VLOOKUP(D163,[4]Mapping!A$1:B$65536,2,0)</f>
        <v>Ancillary - Pharmacy</v>
      </c>
      <c r="B163" s="69" t="str">
        <f>VLOOKUP($D163,[4]Mapping!$A$1:$C$65536,3,0)</f>
        <v/>
      </c>
      <c r="C163" s="300" t="s">
        <v>793</v>
      </c>
      <c r="D163" s="70" t="s">
        <v>584</v>
      </c>
      <c r="E163" s="305">
        <v>23701.91</v>
      </c>
    </row>
    <row r="164" spans="1:5" ht="15" customHeight="1">
      <c r="A164" s="69" t="str">
        <f>VLOOKUP(D164,[4]Mapping!A$1:B$65536,2,0)</f>
        <v>Ancillary - Other</v>
      </c>
      <c r="B164" s="69" t="str">
        <f>VLOOKUP($D164,[4]Mapping!$A$1:$C$65536,3,0)</f>
        <v/>
      </c>
      <c r="C164" s="300" t="s">
        <v>794</v>
      </c>
      <c r="D164" s="70" t="s">
        <v>585</v>
      </c>
      <c r="E164" s="305">
        <v>5629.24</v>
      </c>
    </row>
    <row r="165" spans="1:5" ht="15" customHeight="1">
      <c r="A165" s="69" t="str">
        <f>VLOOKUP(D165,[4]Mapping!A$1:B$65536,2,0)</f>
        <v>Ancillary - Other</v>
      </c>
      <c r="B165" s="69" t="str">
        <f>VLOOKUP($D165,[4]Mapping!$A$1:$C$65536,3,0)</f>
        <v/>
      </c>
      <c r="C165" s="300" t="s">
        <v>795</v>
      </c>
      <c r="D165" s="70" t="s">
        <v>586</v>
      </c>
      <c r="E165" s="305">
        <v>2350.91</v>
      </c>
    </row>
    <row r="166" spans="1:5" ht="15" customHeight="1">
      <c r="A166" s="69" t="e">
        <f>VLOOKUP(D166,[4]Mapping!A$1:B$65536,2,0)</f>
        <v>#N/A</v>
      </c>
      <c r="B166" s="69" t="e">
        <f>VLOOKUP($D166,[4]Mapping!$A$1:$C$65536,3,0)</f>
        <v>#N/A</v>
      </c>
      <c r="C166" s="300" t="s">
        <v>1006</v>
      </c>
      <c r="D166" s="70"/>
      <c r="E166" s="305">
        <v>1266965.01</v>
      </c>
    </row>
    <row r="167" spans="1:5" ht="15" customHeight="1">
      <c r="A167" s="69" t="e">
        <f>VLOOKUP(D167,[4]Mapping!A$1:B$65536,2,0)</f>
        <v>#N/A</v>
      </c>
      <c r="B167" s="69" t="e">
        <f>VLOOKUP($D167,[4]Mapping!$A$1:$C$65536,3,0)</f>
        <v>#N/A</v>
      </c>
      <c r="C167" s="300" t="s">
        <v>922</v>
      </c>
      <c r="D167" s="70"/>
      <c r="E167" s="305">
        <v>1266965.01</v>
      </c>
    </row>
    <row r="168" spans="1:5" ht="15" customHeight="1">
      <c r="A168" s="69" t="e">
        <f>VLOOKUP(D168,[4]Mapping!A$1:B$65536,2,0)</f>
        <v>#N/A</v>
      </c>
      <c r="B168" s="69" t="e">
        <f>VLOOKUP($D168,[4]Mapping!$A$1:$C$65536,3,0)</f>
        <v>#N/A</v>
      </c>
      <c r="C168" s="300" t="s">
        <v>921</v>
      </c>
      <c r="D168" s="70"/>
      <c r="E168" s="305"/>
    </row>
    <row r="169" spans="1:5" ht="15" customHeight="1">
      <c r="A169" s="69" t="e">
        <f>VLOOKUP(D169,[4]Mapping!A$1:B$65536,2,0)</f>
        <v>#N/A</v>
      </c>
      <c r="B169" s="69" t="e">
        <f>VLOOKUP($D169,[4]Mapping!$A$1:$C$65536,3,0)</f>
        <v>#N/A</v>
      </c>
      <c r="C169" s="300" t="s">
        <v>921</v>
      </c>
      <c r="D169" s="70"/>
      <c r="E169" s="305"/>
    </row>
    <row r="170" spans="1:5" ht="15" customHeight="1">
      <c r="A170" s="69" t="e">
        <f>VLOOKUP(D170,[4]Mapping!A$1:B$65536,2,0)</f>
        <v>#N/A</v>
      </c>
      <c r="B170" s="69" t="e">
        <f>VLOOKUP($D170,[4]Mapping!$A$1:$C$65536,3,0)</f>
        <v>#N/A</v>
      </c>
      <c r="C170" s="300" t="s">
        <v>936</v>
      </c>
      <c r="D170" s="70" t="s">
        <v>1000</v>
      </c>
      <c r="E170" s="305">
        <v>2537155.0699999998</v>
      </c>
    </row>
    <row r="171" spans="1:5" ht="15" customHeight="1">
      <c r="A171" s="69" t="e">
        <f>VLOOKUP(D171,[4]Mapping!A$1:B$65536,2,0)</f>
        <v>#N/A</v>
      </c>
      <c r="B171" s="69" t="e">
        <f>VLOOKUP($D171,[4]Mapping!$A$1:$C$65536,3,0)</f>
        <v>#N/A</v>
      </c>
      <c r="C171" s="300"/>
      <c r="D171" s="70"/>
      <c r="E171" s="305"/>
    </row>
    <row r="172" spans="1:5" ht="15" customHeight="1">
      <c r="A172" s="69" t="e">
        <f>VLOOKUP(D172,[4]Mapping!A$1:B$65536,2,0)</f>
        <v>#N/A</v>
      </c>
      <c r="B172" s="69" t="e">
        <f>VLOOKUP($D172,[4]Mapping!$A$1:$C$65536,3,0)</f>
        <v>#N/A</v>
      </c>
      <c r="C172" s="300"/>
      <c r="D172" s="70"/>
      <c r="E172" s="305"/>
    </row>
    <row r="173" spans="1:5" ht="15" customHeight="1">
      <c r="A173" s="69" t="e">
        <f>VLOOKUP(D173,[4]Mapping!A$1:B$65536,2,0)</f>
        <v>#N/A</v>
      </c>
      <c r="B173" s="69" t="e">
        <f>VLOOKUP($D173,[4]Mapping!$A$1:$C$65536,3,0)</f>
        <v>#N/A</v>
      </c>
      <c r="C173" s="300"/>
      <c r="D173" s="70"/>
      <c r="E173" s="305"/>
    </row>
    <row r="174" spans="1:5" ht="15" customHeight="1">
      <c r="A174" s="69" t="e">
        <f>VLOOKUP(D174,[4]Mapping!A$1:B$65536,2,0)</f>
        <v>#N/A</v>
      </c>
      <c r="B174" s="69" t="e">
        <f>VLOOKUP($D174,[4]Mapping!$A$1:$C$65536,3,0)</f>
        <v>#N/A</v>
      </c>
      <c r="C174" s="300"/>
      <c r="D174" s="70"/>
      <c r="E174" s="305"/>
    </row>
    <row r="175" spans="1:5" ht="15" customHeight="1">
      <c r="A175" s="69" t="e">
        <f>VLOOKUP(D175,[4]Mapping!A$1:B$65536,2,0)</f>
        <v>#N/A</v>
      </c>
      <c r="B175" s="69" t="e">
        <f>VLOOKUP($D175,[4]Mapping!$A$1:$C$65536,3,0)</f>
        <v>#N/A</v>
      </c>
      <c r="C175" s="300"/>
      <c r="D175" s="70"/>
      <c r="E175" s="305"/>
    </row>
    <row r="176" spans="1:5" ht="15" customHeight="1">
      <c r="A176" s="69" t="e">
        <f>VLOOKUP(D176,[4]Mapping!A$1:B$65536,2,0)</f>
        <v>#N/A</v>
      </c>
      <c r="B176" s="69" t="e">
        <f>VLOOKUP($D176,[4]Mapping!$A$1:$C$65536,3,0)</f>
        <v>#N/A</v>
      </c>
      <c r="C176" s="300"/>
      <c r="D176" s="70"/>
      <c r="E176" s="75"/>
    </row>
    <row r="177" spans="1:5" ht="15" customHeight="1">
      <c r="A177" s="69" t="e">
        <f>VLOOKUP(D177,[4]Mapping!A$1:B$65536,2,0)</f>
        <v>#N/A</v>
      </c>
      <c r="B177" s="69" t="e">
        <f>VLOOKUP($D177,[4]Mapping!$A$1:$C$65536,3,0)</f>
        <v>#N/A</v>
      </c>
      <c r="C177" s="300"/>
      <c r="D177" s="70"/>
      <c r="E177" s="75"/>
    </row>
    <row r="178" spans="1:5" ht="15" customHeight="1">
      <c r="A178" s="69" t="e">
        <f>VLOOKUP(D178,[4]Mapping!A$1:B$65536,2,0)</f>
        <v>#N/A</v>
      </c>
      <c r="B178" s="69" t="e">
        <f>VLOOKUP($D178,[4]Mapping!$A$1:$C$65536,3,0)</f>
        <v>#N/A</v>
      </c>
      <c r="C178" s="300"/>
      <c r="D178" s="70"/>
      <c r="E178" s="75"/>
    </row>
    <row r="179" spans="1:5" ht="15" customHeight="1">
      <c r="A179" s="69" t="e">
        <f>VLOOKUP(D179,[4]Mapping!A$1:B$65536,2,0)</f>
        <v>#N/A</v>
      </c>
      <c r="B179" s="69" t="e">
        <f>VLOOKUP($D179,[4]Mapping!$A$1:$C$65536,3,0)</f>
        <v>#N/A</v>
      </c>
      <c r="C179" s="300"/>
      <c r="D179" s="70"/>
      <c r="E179" s="75"/>
    </row>
    <row r="180" spans="1:5" ht="15" customHeight="1">
      <c r="A180" s="69" t="e">
        <f>VLOOKUP(D180,[4]Mapping!A$1:B$65536,2,0)</f>
        <v>#N/A</v>
      </c>
      <c r="B180" s="69" t="e">
        <f>VLOOKUP($D180,[4]Mapping!$A$1:$C$65536,3,0)</f>
        <v>#N/A</v>
      </c>
      <c r="C180" s="300"/>
      <c r="D180" s="70"/>
      <c r="E180" s="75"/>
    </row>
    <row r="181" spans="1:5" ht="15" customHeight="1">
      <c r="A181" s="69" t="e">
        <f>VLOOKUP(D181,[4]Mapping!A$1:B$65536,2,0)</f>
        <v>#N/A</v>
      </c>
      <c r="B181" s="69" t="e">
        <f>VLOOKUP($D181,[4]Mapping!$A$1:$C$65536,3,0)</f>
        <v>#N/A</v>
      </c>
      <c r="C181" s="300"/>
      <c r="D181" s="70"/>
      <c r="E181" s="75"/>
    </row>
    <row r="182" spans="1:5" ht="15" customHeight="1">
      <c r="A182" s="69" t="e">
        <f>VLOOKUP(D182,[4]Mapping!A$1:B$65536,2,0)</f>
        <v>#N/A</v>
      </c>
      <c r="B182" s="69" t="e">
        <f>VLOOKUP($D182,[4]Mapping!$A$1:$C$65536,3,0)</f>
        <v>#N/A</v>
      </c>
      <c r="C182" s="300"/>
      <c r="D182" s="70"/>
      <c r="E182" s="75"/>
    </row>
    <row r="183" spans="1:5" ht="15" customHeight="1">
      <c r="A183" s="69" t="e">
        <f>VLOOKUP(D183,[4]Mapping!A$1:B$65536,2,0)</f>
        <v>#N/A</v>
      </c>
      <c r="B183" s="69" t="e">
        <f>VLOOKUP($D183,[4]Mapping!$A$1:$C$65536,3,0)</f>
        <v>#N/A</v>
      </c>
      <c r="C183" s="300"/>
      <c r="D183" s="70"/>
      <c r="E183" s="75"/>
    </row>
    <row r="184" spans="1:5" ht="15" customHeight="1">
      <c r="A184" s="69" t="e">
        <f>VLOOKUP(D184,[4]Mapping!A$1:B$65536,2,0)</f>
        <v>#N/A</v>
      </c>
      <c r="B184" s="69" t="e">
        <f>VLOOKUP($D184,[4]Mapping!$A$1:$C$65536,3,0)</f>
        <v>#N/A</v>
      </c>
      <c r="C184" s="300"/>
      <c r="D184" s="70"/>
      <c r="E184" s="75"/>
    </row>
    <row r="185" spans="1:5" ht="15" customHeight="1">
      <c r="A185" s="69" t="e">
        <f>VLOOKUP(D185,[4]Mapping!A$1:B$65536,2,0)</f>
        <v>#N/A</v>
      </c>
      <c r="B185" s="69" t="e">
        <f>VLOOKUP($D185,[4]Mapping!$A$1:$C$65536,3,0)</f>
        <v>#N/A</v>
      </c>
      <c r="C185" s="300"/>
      <c r="D185" s="70"/>
      <c r="E185" s="75"/>
    </row>
    <row r="186" spans="1:5" ht="15" customHeight="1">
      <c r="A186" s="69" t="e">
        <f>VLOOKUP(D186,[4]Mapping!A$1:B$65536,2,0)</f>
        <v>#N/A</v>
      </c>
      <c r="B186" s="69" t="e">
        <f>VLOOKUP($D186,[4]Mapping!$A$1:$C$65536,3,0)</f>
        <v>#N/A</v>
      </c>
      <c r="C186" s="300"/>
      <c r="D186" s="70"/>
      <c r="E186" s="75"/>
    </row>
    <row r="187" spans="1:5" ht="15" customHeight="1">
      <c r="A187" s="69" t="e">
        <f>VLOOKUP(D187,[4]Mapping!A$1:B$65536,2,0)</f>
        <v>#N/A</v>
      </c>
      <c r="B187" s="69" t="e">
        <f>VLOOKUP($D187,[4]Mapping!$A$1:$C$65536,3,0)</f>
        <v>#N/A</v>
      </c>
      <c r="C187" s="300"/>
      <c r="D187" s="70"/>
      <c r="E187" s="75"/>
    </row>
    <row r="188" spans="1:5" ht="15" customHeight="1">
      <c r="A188" s="69" t="e">
        <f>VLOOKUP(D188,[4]Mapping!A$1:B$65536,2,0)</f>
        <v>#N/A</v>
      </c>
      <c r="B188" s="69" t="e">
        <f>VLOOKUP($D188,[4]Mapping!$A$1:$C$65536,3,0)</f>
        <v>#N/A</v>
      </c>
      <c r="C188" s="300"/>
      <c r="D188" s="70"/>
      <c r="E188" s="75"/>
    </row>
    <row r="189" spans="1:5" ht="15" customHeight="1">
      <c r="A189" s="69" t="e">
        <f>VLOOKUP(D189,[4]Mapping!A$1:B$65536,2,0)</f>
        <v>#N/A</v>
      </c>
      <c r="B189" s="69" t="e">
        <f>VLOOKUP($D189,[4]Mapping!$A$1:$C$65536,3,0)</f>
        <v>#N/A</v>
      </c>
      <c r="C189" s="300"/>
      <c r="D189" s="70"/>
      <c r="E189" s="75"/>
    </row>
    <row r="190" spans="1:5" ht="15" customHeight="1">
      <c r="A190" s="69" t="e">
        <f>VLOOKUP(D190,[4]Mapping!A$1:B$65536,2,0)</f>
        <v>#N/A</v>
      </c>
      <c r="B190" s="69" t="e">
        <f>VLOOKUP($D190,[4]Mapping!$A$1:$C$65536,3,0)</f>
        <v>#N/A</v>
      </c>
      <c r="C190" s="300"/>
      <c r="D190" s="70"/>
      <c r="E190" s="75"/>
    </row>
    <row r="191" spans="1:5" ht="15" customHeight="1">
      <c r="A191" s="69" t="e">
        <f>VLOOKUP(D191,[4]Mapping!A$1:B$65536,2,0)</f>
        <v>#N/A</v>
      </c>
      <c r="B191" s="69" t="e">
        <f>VLOOKUP($D191,[4]Mapping!$A$1:$C$65536,3,0)</f>
        <v>#N/A</v>
      </c>
      <c r="C191" s="300"/>
      <c r="D191" s="70"/>
      <c r="E191" s="75"/>
    </row>
    <row r="192" spans="1:5" ht="15" customHeight="1">
      <c r="A192" s="69" t="e">
        <f>VLOOKUP(D192,[4]Mapping!A$1:B$65536,2,0)</f>
        <v>#N/A</v>
      </c>
      <c r="B192" s="69" t="e">
        <f>VLOOKUP($D192,[4]Mapping!$A$1:$C$65536,3,0)</f>
        <v>#N/A</v>
      </c>
      <c r="C192" s="300"/>
      <c r="D192" s="70"/>
      <c r="E192" s="75"/>
    </row>
    <row r="193" spans="1:5" ht="15" customHeight="1">
      <c r="A193" s="69" t="e">
        <f>VLOOKUP(D193,[4]Mapping!A$1:B$65536,2,0)</f>
        <v>#N/A</v>
      </c>
      <c r="B193" s="69" t="e">
        <f>VLOOKUP($D193,[4]Mapping!$A$1:$C$65536,3,0)</f>
        <v>#N/A</v>
      </c>
      <c r="C193" s="300"/>
      <c r="D193" s="70"/>
      <c r="E193" s="75"/>
    </row>
    <row r="194" spans="1:5" ht="15" customHeight="1">
      <c r="A194" s="69" t="e">
        <f>VLOOKUP(D194,[4]Mapping!A$1:B$65536,2,0)</f>
        <v>#N/A</v>
      </c>
      <c r="B194" s="69" t="e">
        <f>VLOOKUP($D194,[4]Mapping!$A$1:$C$65536,3,0)</f>
        <v>#N/A</v>
      </c>
      <c r="C194" s="300"/>
      <c r="D194" s="70"/>
      <c r="E194" s="75"/>
    </row>
    <row r="195" spans="1:5" ht="15" customHeight="1">
      <c r="A195" s="69" t="e">
        <f>VLOOKUP(D195,[4]Mapping!A$1:B$65536,2,0)</f>
        <v>#N/A</v>
      </c>
      <c r="B195" s="69" t="e">
        <f>VLOOKUP($D195,[4]Mapping!$A$1:$C$65536,3,0)</f>
        <v>#N/A</v>
      </c>
      <c r="C195" s="300"/>
      <c r="D195" s="70"/>
      <c r="E195" s="75"/>
    </row>
    <row r="196" spans="1:5" ht="15" customHeight="1">
      <c r="A196" s="69" t="e">
        <f>VLOOKUP(D196,[4]Mapping!A$1:B$65536,2,0)</f>
        <v>#N/A</v>
      </c>
      <c r="B196" s="69" t="e">
        <f>VLOOKUP($D196,[4]Mapping!$A$1:$C$65536,3,0)</f>
        <v>#N/A</v>
      </c>
      <c r="C196" s="300"/>
      <c r="D196" s="70"/>
      <c r="E196" s="75"/>
    </row>
    <row r="197" spans="1:5" ht="15" customHeight="1">
      <c r="A197" s="69" t="e">
        <f>VLOOKUP(D197,[4]Mapping!A$1:B$65536,2,0)</f>
        <v>#N/A</v>
      </c>
      <c r="B197" s="69" t="e">
        <f>VLOOKUP($D197,[4]Mapping!$A$1:$C$65536,3,0)</f>
        <v>#N/A</v>
      </c>
    </row>
    <row r="198" spans="1:5">
      <c r="A198" s="69" t="e">
        <f>VLOOKUP(D198,[4]Mapping!A$1:B$65536,2,0)</f>
        <v>#N/A</v>
      </c>
      <c r="B198" s="69" t="e">
        <f>VLOOKUP($D198,[4]Mapping!$A$1:$C$65536,3,0)</f>
        <v>#N/A</v>
      </c>
    </row>
    <row r="199" spans="1:5">
      <c r="A199" s="69" t="e">
        <f>VLOOKUP(D199,[4]Mapping!A$1:B$65536,2,0)</f>
        <v>#N/A</v>
      </c>
      <c r="B199" s="69" t="e">
        <f>VLOOKUP($D199,[4]Mapping!$A$1:$C$65536,3,0)</f>
        <v>#N/A</v>
      </c>
    </row>
    <row r="200" spans="1:5">
      <c r="A200" s="69" t="e">
        <f>VLOOKUP(D200,[4]Mapping!A$1:B$65536,2,0)</f>
        <v>#N/A</v>
      </c>
      <c r="B200" s="69" t="e">
        <f>VLOOKUP($D200,[4]Mapping!$A$1:$C$65536,3,0)</f>
        <v>#N/A</v>
      </c>
    </row>
    <row r="201" spans="1:5">
      <c r="A201" s="69" t="e">
        <f>VLOOKUP(D201,[4]Mapping!A$1:B$65536,2,0)</f>
        <v>#N/A</v>
      </c>
      <c r="B201" s="69" t="e">
        <f>VLOOKUP($D201,[4]Mapping!$A$1:$C$65536,3,0)</f>
        <v>#N/A</v>
      </c>
    </row>
    <row r="202" spans="1:5">
      <c r="A202" s="69" t="e">
        <f>VLOOKUP(D202,[4]Mapping!A$1:B$65536,2,0)</f>
        <v>#N/A</v>
      </c>
      <c r="B202" s="69" t="e">
        <f>VLOOKUP($D202,[4]Mapping!$A$1:$C$65536,3,0)</f>
        <v>#N/A</v>
      </c>
    </row>
    <row r="203" spans="1:5">
      <c r="A203" s="69" t="e">
        <f>VLOOKUP(D203,[4]Mapping!A$1:B$65536,2,0)</f>
        <v>#N/A</v>
      </c>
      <c r="B203" s="69" t="e">
        <f>VLOOKUP($D203,[4]Mapping!$A$1:$C$65536,3,0)</f>
        <v>#N/A</v>
      </c>
    </row>
    <row r="204" spans="1:5">
      <c r="A204" s="69" t="e">
        <f>VLOOKUP(D204,[4]Mapping!A$1:B$65536,2,0)</f>
        <v>#N/A</v>
      </c>
      <c r="B204" s="69" t="e">
        <f>VLOOKUP($D204,[4]Mapping!$A$1:$C$65536,3,0)</f>
        <v>#N/A</v>
      </c>
    </row>
    <row r="205" spans="1:5">
      <c r="A205" s="69" t="e">
        <f>VLOOKUP(D205,[4]Mapping!A$1:B$65536,2,0)</f>
        <v>#N/A</v>
      </c>
      <c r="B205" s="69" t="e">
        <f>VLOOKUP($D205,[4]Mapping!$A$1:$C$65536,3,0)</f>
        <v>#N/A</v>
      </c>
    </row>
    <row r="206" spans="1:5">
      <c r="A206" s="69" t="e">
        <f>VLOOKUP(D206,[4]Mapping!A$1:B$65536,2,0)</f>
        <v>#N/A</v>
      </c>
      <c r="B206" s="69" t="e">
        <f>VLOOKUP($D206,[4]Mapping!$A$1:$C$65536,3,0)</f>
        <v>#N/A</v>
      </c>
    </row>
    <row r="207" spans="1:5">
      <c r="A207" s="69" t="e">
        <f>VLOOKUP(D207,[4]Mapping!A$1:B$65536,2,0)</f>
        <v>#N/A</v>
      </c>
      <c r="B207" s="69" t="e">
        <f>VLOOKUP($D207,[4]Mapping!$A$1:$C$65536,3,0)</f>
        <v>#N/A</v>
      </c>
    </row>
    <row r="208" spans="1:5">
      <c r="A208" s="69" t="e">
        <f>VLOOKUP(D208,[4]Mapping!A$1:B$65536,2,0)</f>
        <v>#N/A</v>
      </c>
      <c r="B208" s="69" t="e">
        <f>VLOOKUP($D208,[4]Mapping!$A$1:$C$65536,3,0)</f>
        <v>#N/A</v>
      </c>
    </row>
    <row r="209" spans="1:2">
      <c r="A209" s="69" t="e">
        <f>VLOOKUP(D209,[4]Mapping!A$1:B$65536,2,0)</f>
        <v>#N/A</v>
      </c>
      <c r="B209" s="69" t="e">
        <f>VLOOKUP($D209,[4]Mapping!$A$1:$C$65536,3,0)</f>
        <v>#N/A</v>
      </c>
    </row>
    <row r="210" spans="1:2">
      <c r="A210" s="69" t="e">
        <f>VLOOKUP(D210,[4]Mapping!A$1:B$65536,2,0)</f>
        <v>#N/A</v>
      </c>
      <c r="B210" s="69" t="e">
        <f>VLOOKUP($D210,[4]Mapping!$A$1:$C$65536,3,0)</f>
        <v>#N/A</v>
      </c>
    </row>
    <row r="211" spans="1:2">
      <c r="A211" s="69" t="e">
        <f>VLOOKUP(D211,[4]Mapping!A$1:B$65536,2,0)</f>
        <v>#N/A</v>
      </c>
      <c r="B211" s="69" t="e">
        <f>VLOOKUP($D211,[4]Mapping!$A$1:$C$65536,3,0)</f>
        <v>#N/A</v>
      </c>
    </row>
    <row r="212" spans="1:2">
      <c r="A212" s="69" t="e">
        <f>VLOOKUP(D212,[4]Mapping!A$1:B$65536,2,0)</f>
        <v>#N/A</v>
      </c>
      <c r="B212" s="69" t="e">
        <f>VLOOKUP($D212,[4]Mapping!$A$1:$C$65536,3,0)</f>
        <v>#N/A</v>
      </c>
    </row>
    <row r="213" spans="1:2">
      <c r="A213" s="69" t="e">
        <f>VLOOKUP(D213,[4]Mapping!A$1:B$65536,2,0)</f>
        <v>#N/A</v>
      </c>
      <c r="B213" s="69" t="e">
        <f>VLOOKUP($D213,[4]Mapping!$A$1:$C$65536,3,0)</f>
        <v>#N/A</v>
      </c>
    </row>
    <row r="214" spans="1:2">
      <c r="A214" s="69" t="e">
        <f>VLOOKUP(D214,[4]Mapping!A$1:B$65536,2,0)</f>
        <v>#N/A</v>
      </c>
      <c r="B214" s="69" t="e">
        <f>VLOOKUP($D214,[4]Mapping!$A$1:$C$65536,3,0)</f>
        <v>#N/A</v>
      </c>
    </row>
    <row r="215" spans="1:2">
      <c r="A215" s="69" t="e">
        <f>VLOOKUP(D215,[4]Mapping!A$1:B$65536,2,0)</f>
        <v>#N/A</v>
      </c>
      <c r="B215" s="69" t="e">
        <f>VLOOKUP($D215,[4]Mapping!$A$1:$C$65536,3,0)</f>
        <v>#N/A</v>
      </c>
    </row>
    <row r="216" spans="1:2">
      <c r="A216" s="69" t="e">
        <f>VLOOKUP(D216,[4]Mapping!A$1:B$65536,2,0)</f>
        <v>#N/A</v>
      </c>
      <c r="B216" s="69" t="e">
        <f>VLOOKUP($D216,[4]Mapping!$A$1:$C$65536,3,0)</f>
        <v>#N/A</v>
      </c>
    </row>
    <row r="217" spans="1:2">
      <c r="A217" s="69" t="e">
        <f>VLOOKUP(D217,[4]Mapping!A$1:B$65536,2,0)</f>
        <v>#N/A</v>
      </c>
      <c r="B217" s="69" t="e">
        <f>VLOOKUP($D217,[4]Mapping!$A$1:$C$65536,3,0)</f>
        <v>#N/A</v>
      </c>
    </row>
    <row r="218" spans="1:2">
      <c r="A218" s="69" t="e">
        <f>VLOOKUP(D218,[4]Mapping!A$1:B$65536,2,0)</f>
        <v>#N/A</v>
      </c>
      <c r="B218" s="69" t="e">
        <f>VLOOKUP($D218,[4]Mapping!$A$1:$C$65536,3,0)</f>
        <v>#N/A</v>
      </c>
    </row>
    <row r="219" spans="1:2">
      <c r="A219" s="69" t="e">
        <f>VLOOKUP(D219,[4]Mapping!A$1:B$65536,2,0)</f>
        <v>#N/A</v>
      </c>
      <c r="B219" s="69" t="e">
        <f>VLOOKUP($D219,[4]Mapping!$A$1:$C$65536,3,0)</f>
        <v>#N/A</v>
      </c>
    </row>
    <row r="220" spans="1:2">
      <c r="A220" s="69" t="e">
        <f>VLOOKUP(D220,[4]Mapping!A$1:B$65536,2,0)</f>
        <v>#N/A</v>
      </c>
      <c r="B220" s="69" t="e">
        <f>VLOOKUP($D220,[4]Mapping!$A$1:$C$65536,3,0)</f>
        <v>#N/A</v>
      </c>
    </row>
    <row r="221" spans="1:2">
      <c r="A221" s="69" t="e">
        <f>VLOOKUP(D221,[4]Mapping!A$1:B$65536,2,0)</f>
        <v>#N/A</v>
      </c>
      <c r="B221" s="69" t="e">
        <f>VLOOKUP($D221,[4]Mapping!$A$1:$C$65536,3,0)</f>
        <v>#N/A</v>
      </c>
    </row>
    <row r="222" spans="1:2">
      <c r="A222" s="69" t="e">
        <f>VLOOKUP(D222,[4]Mapping!A$1:B$65536,2,0)</f>
        <v>#N/A</v>
      </c>
      <c r="B222" s="69" t="e">
        <f>VLOOKUP($D222,[4]Mapping!$A$1:$C$65536,3,0)</f>
        <v>#N/A</v>
      </c>
    </row>
    <row r="223" spans="1:2">
      <c r="A223" s="69" t="e">
        <f>VLOOKUP(D223,[4]Mapping!A$1:B$65536,2,0)</f>
        <v>#N/A</v>
      </c>
      <c r="B223" s="69" t="e">
        <f>VLOOKUP($D223,[4]Mapping!$A$1:$C$65536,3,0)</f>
        <v>#N/A</v>
      </c>
    </row>
    <row r="224" spans="1:2">
      <c r="A224" s="69" t="e">
        <f>VLOOKUP(D224,[4]Mapping!A$1:B$65536,2,0)</f>
        <v>#N/A</v>
      </c>
      <c r="B224" s="69" t="e">
        <f>VLOOKUP($D224,[4]Mapping!$A$1:$C$65536,3,0)</f>
        <v>#N/A</v>
      </c>
    </row>
    <row r="225" spans="1:2">
      <c r="A225" s="69" t="e">
        <f>VLOOKUP(D225,[4]Mapping!A$1:B$65536,2,0)</f>
        <v>#N/A</v>
      </c>
      <c r="B225" s="69" t="e">
        <f>VLOOKUP($D225,[4]Mapping!$A$1:$C$65536,3,0)</f>
        <v>#N/A</v>
      </c>
    </row>
    <row r="226" spans="1:2">
      <c r="A226" s="69" t="e">
        <f>VLOOKUP(D226,[4]Mapping!A$1:B$65536,2,0)</f>
        <v>#N/A</v>
      </c>
      <c r="B226" s="69" t="e">
        <f>VLOOKUP($D226,[4]Mapping!$A$1:$C$65536,3,0)</f>
        <v>#N/A</v>
      </c>
    </row>
    <row r="227" spans="1:2">
      <c r="A227" s="69" t="e">
        <f>VLOOKUP(D227,[4]Mapping!A$1:B$65536,2,0)</f>
        <v>#N/A</v>
      </c>
      <c r="B227" s="69" t="e">
        <f>VLOOKUP($D227,[4]Mapping!$A$1:$C$65536,3,0)</f>
        <v>#N/A</v>
      </c>
    </row>
    <row r="228" spans="1:2">
      <c r="A228" s="69" t="e">
        <f>VLOOKUP(D228,[4]Mapping!A$1:B$65536,2,0)</f>
        <v>#N/A</v>
      </c>
      <c r="B228" s="69" t="e">
        <f>VLOOKUP($D228,[4]Mapping!$A$1:$C$65536,3,0)</f>
        <v>#N/A</v>
      </c>
    </row>
    <row r="229" spans="1:2">
      <c r="A229" s="69" t="e">
        <f>VLOOKUP(D229,[4]Mapping!A$1:B$65536,2,0)</f>
        <v>#N/A</v>
      </c>
      <c r="B229" s="69" t="e">
        <f>VLOOKUP($D229,[4]Mapping!$A$1:$C$65536,3,0)</f>
        <v>#N/A</v>
      </c>
    </row>
    <row r="230" spans="1:2">
      <c r="A230" s="69" t="e">
        <f>VLOOKUP(D230,[4]Mapping!A$1:B$65536,2,0)</f>
        <v>#N/A</v>
      </c>
      <c r="B230" s="69" t="e">
        <f>VLOOKUP($D230,[4]Mapping!$A$1:$C$65536,3,0)</f>
        <v>#N/A</v>
      </c>
    </row>
    <row r="231" spans="1:2">
      <c r="A231" s="69" t="e">
        <f>VLOOKUP(D231,[4]Mapping!A$1:B$65536,2,0)</f>
        <v>#N/A</v>
      </c>
      <c r="B231" s="69" t="e">
        <f>VLOOKUP($D231,[4]Mapping!$A$1:$C$65536,3,0)</f>
        <v>#N/A</v>
      </c>
    </row>
    <row r="232" spans="1:2">
      <c r="A232" s="69" t="e">
        <f>VLOOKUP(D232,[4]Mapping!A$1:B$65536,2,0)</f>
        <v>#N/A</v>
      </c>
      <c r="B232" s="69" t="e">
        <f>VLOOKUP($D232,[4]Mapping!$A$1:$C$65536,3,0)</f>
        <v>#N/A</v>
      </c>
    </row>
    <row r="233" spans="1:2">
      <c r="A233" s="69" t="e">
        <f>VLOOKUP(D233,[4]Mapping!A$1:B$65536,2,0)</f>
        <v>#N/A</v>
      </c>
      <c r="B233" s="69" t="e">
        <f>VLOOKUP($D233,[4]Mapping!$A$1:$C$65536,3,0)</f>
        <v>#N/A</v>
      </c>
    </row>
    <row r="234" spans="1:2">
      <c r="A234" s="69" t="e">
        <f>VLOOKUP(D234,[4]Mapping!A$1:B$65536,2,0)</f>
        <v>#N/A</v>
      </c>
      <c r="B234" s="69" t="e">
        <f>VLOOKUP($D234,[4]Mapping!$A$1:$C$65536,3,0)</f>
        <v>#N/A</v>
      </c>
    </row>
    <row r="235" spans="1:2">
      <c r="A235" s="69" t="e">
        <f>VLOOKUP(D235,[4]Mapping!A$1:B$65536,2,0)</f>
        <v>#N/A</v>
      </c>
      <c r="B235" s="69" t="e">
        <f>VLOOKUP($D235,[4]Mapping!$A$1:$C$65536,3,0)</f>
        <v>#N/A</v>
      </c>
    </row>
  </sheetData>
  <conditionalFormatting sqref="A65537:A1048576">
    <cfRule type="cellIs" dxfId="11" priority="7" stopIfTrue="1" operator="equal">
      <formula>"Tenant Interest Income and Expense"</formula>
    </cfRule>
  </conditionalFormatting>
  <conditionalFormatting sqref="A1:A65536">
    <cfRule type="cellIs" dxfId="10" priority="1" stopIfTrue="1" operator="equal">
      <formula>"Tenant Interest Income and Expense"</formula>
    </cfRule>
  </conditionalFormatting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19B01B3569A4AB64731BE0E072FE7" ma:contentTypeVersion="7" ma:contentTypeDescription="Create a new document." ma:contentTypeScope="" ma:versionID="1d286fb156c8c27526f65cf5e663afd3">
  <xsd:schema xmlns:xsd="http://www.w3.org/2001/XMLSchema" xmlns:xs="http://www.w3.org/2001/XMLSchema" xmlns:p="http://schemas.microsoft.com/office/2006/metadata/properties" xmlns:ns2="6918f9be-eeb1-415b-9be3-654e90f201e2" xmlns:ns3="e0824a81-70f0-4b99-a206-b0e60c0f2e92" targetNamespace="http://schemas.microsoft.com/office/2006/metadata/properties" ma:root="true" ma:fieldsID="f63096334391a910ec4f899f17b79acf" ns2:_="" ns3:_="">
    <xsd:import namespace="6918f9be-eeb1-415b-9be3-654e90f201e2"/>
    <xsd:import namespace="e0824a81-70f0-4b99-a206-b0e60c0f2e92"/>
    <xsd:element name="properties">
      <xsd:complexType>
        <xsd:sequence>
          <xsd:element name="documentManagement">
            <xsd:complexType>
              <xsd:all>
                <xsd:element ref="ns2:Original_x0020_File_x0020_Name" minOccurs="0"/>
                <xsd:element ref="ns2:Language" minOccurs="0"/>
                <xsd:element ref="ns2:Bookmarked" minOccurs="0"/>
                <xsd:element ref="ns2:a2f4ca286ce34c3bbda5ce712bce9358" minOccurs="0"/>
                <xsd:element ref="ns3:TaxCatchAl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8f9be-eeb1-415b-9be3-654e90f201e2" elementFormDefault="qualified">
    <xsd:import namespace="http://schemas.microsoft.com/office/2006/documentManagement/types"/>
    <xsd:import namespace="http://schemas.microsoft.com/office/infopath/2007/PartnerControls"/>
    <xsd:element name="Original_x0020_File_x0020_Name" ma:index="8" nillable="true" ma:displayName="Original File Name" ma:internalName="Original_x0020_File_x0020_Name">
      <xsd:simpleType>
        <xsd:restriction base="dms:Text">
          <xsd:maxLength value="255"/>
        </xsd:restriction>
      </xsd:simpleType>
    </xsd:element>
    <xsd:element name="Language" ma:index="9" nillable="true" ma:displayName="Language" ma:internalName="Language">
      <xsd:simpleType>
        <xsd:restriction base="dms:Text">
          <xsd:maxLength value="255"/>
        </xsd:restriction>
      </xsd:simpleType>
    </xsd:element>
    <xsd:element name="Bookmarked" ma:index="10" nillable="true" ma:displayName="Bookmarked" ma:internalName="Bookmarked">
      <xsd:simpleType>
        <xsd:restriction base="dms:Text">
          <xsd:maxLength value="255"/>
        </xsd:restriction>
      </xsd:simpleType>
    </xsd:element>
    <xsd:element name="a2f4ca286ce34c3bbda5ce712bce9358" ma:index="12" nillable="true" ma:taxonomy="true" ma:internalName="a2f4ca286ce34c3bbda5ce712bce9358" ma:taxonomyFieldName="Tier_x0020_Type" ma:displayName="Tier Type" ma:default="1;#Tier1|cd280bf6-779a-4dbd-a719-e9e36283fb86" ma:fieldId="{a2f4ca28-6ce3-4c3b-bda5-ce712bce9358}" ma:sspId="f2cfcc6d-cc8f-4f2d-af56-00017de6e7f5" ma:termSetId="fbea8927-0f62-47b9-924d-dfde974728a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24a81-70f0-4b99-a206-b0e60c0f2e9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description="" ma:hidden="true" ma:list="{9217c8c8-c95e-4821-9c03-e654b7e04c8a}" ma:internalName="TaxCatchAll" ma:showField="CatchAllData" ma:web="e0824a81-70f0-4b99-a206-b0e60c0f2e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2f4ca286ce34c3bbda5ce712bce9358 xmlns="6918f9be-eeb1-415b-9be3-654e90f201e2">
      <Terms xmlns="http://schemas.microsoft.com/office/infopath/2007/PartnerControls">
        <TermInfo xmlns="http://schemas.microsoft.com/office/infopath/2007/PartnerControls">
          <TermName xmlns="http://schemas.microsoft.com/office/infopath/2007/PartnerControls">Tier1</TermName>
          <TermId xmlns="http://schemas.microsoft.com/office/infopath/2007/PartnerControls">cd280bf6-779a-4dbd-a719-e9e36283fb86</TermId>
        </TermInfo>
      </Terms>
    </a2f4ca286ce34c3bbda5ce712bce9358>
    <TaxCatchAll xmlns="e0824a81-70f0-4b99-a206-b0e60c0f2e92">
      <Value>1</Value>
    </TaxCatchAll>
    <Bookmarked xmlns="6918f9be-eeb1-415b-9be3-654e90f201e2" xsi:nil="true"/>
    <Language xmlns="6918f9be-eeb1-415b-9be3-654e90f201e2" xsi:nil="true"/>
    <Original_x0020_File_x0020_Name xmlns="6918f9be-eeb1-415b-9be3-654e90f201e2" xsi:nil="true"/>
  </documentManagement>
</p:properties>
</file>

<file path=customXml/itemProps1.xml><?xml version="1.0" encoding="utf-8"?>
<ds:datastoreItem xmlns:ds="http://schemas.openxmlformats.org/officeDocument/2006/customXml" ds:itemID="{C8DC0E7B-2B39-46DA-BFD9-FBE8BD68B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18f9be-eeb1-415b-9be3-654e90f201e2"/>
    <ds:schemaRef ds:uri="e0824a81-70f0-4b99-a206-b0e60c0f2e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D9B3E6-D5C6-4913-A31A-4C7A731404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EE99C8-42AB-493C-A7B2-868FADD60498}">
  <ds:schemaRefs>
    <ds:schemaRef ds:uri="http://schemas.microsoft.com/office/2006/metadata/properties"/>
    <ds:schemaRef ds:uri="http://schemas.microsoft.com/office/infopath/2007/PartnerControls"/>
    <ds:schemaRef ds:uri="6918f9be-eeb1-415b-9be3-654e90f201e2"/>
    <ds:schemaRef ds:uri="e0824a81-70f0-4b99-a206-b0e60c0f2e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Reconciliation</vt:lpstr>
      <vt:lpstr>BPC Data</vt:lpstr>
      <vt:lpstr>Summary</vt:lpstr>
      <vt:lpstr>OPEX Analysis</vt:lpstr>
      <vt:lpstr>MGMT_FEE  Analysis</vt:lpstr>
      <vt:lpstr>Tenant Financial Summary</vt:lpstr>
      <vt:lpstr>BV</vt:lpstr>
      <vt:lpstr>LV</vt:lpstr>
      <vt:lpstr>TP</vt:lpstr>
      <vt:lpstr>ReportingTemplate</vt:lpstr>
      <vt:lpstr>PropertyList</vt:lpstr>
      <vt:lpstr>Hardcode_Rows</vt:lpstr>
      <vt:lpstr>ReportingTemplate!Print_Area</vt:lpstr>
      <vt:lpstr>Summary!Print_Area</vt:lpstr>
      <vt:lpstr>Summary!Print_Titles</vt:lpstr>
    </vt:vector>
  </TitlesOfParts>
  <Company>Cloudworks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Paquette</dc:creator>
  <cp:lastModifiedBy>Venkatesh Bhaskar</cp:lastModifiedBy>
  <cp:lastPrinted>2018-05-04T19:02:25Z</cp:lastPrinted>
  <dcterms:created xsi:type="dcterms:W3CDTF">2018-05-03T20:26:04Z</dcterms:created>
  <dcterms:modified xsi:type="dcterms:W3CDTF">2021-09-02T17:05:53Z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{4F461820-7F2B-4134-8293-2511E79FF415}</vt:lpwstr>
  </property>
  <property fmtid="{D5CDD505-2E9C-101B-9397-08002B2CF9AE}" pid="3" name="ContentTypeId">
    <vt:lpwstr>0x010100BF619B01B3569A4AB64731BE0E072FE7</vt:lpwstr>
  </property>
  <property fmtid="{D5CDD505-2E9C-101B-9397-08002B2CF9AE}" pid="4" name="Tier Type">
    <vt:lpwstr>1;#Tier1|cd280bf6-779a-4dbd-a719-e9e36283fb86</vt:lpwstr>
  </property>
  <property fmtid="{D5CDD505-2E9C-101B-9397-08002B2CF9AE}" pid="5" name="SV_QUERY_LIST_4F35BF76-6C0D-4D9B-82B2-816C12CF3733">
    <vt:lpwstr>empty_477D106A-C0D6-4607-AEBD-E2C9D60EA279</vt:lpwstr>
  </property>
</Properties>
</file>