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abri\Documents\GitHub\"/>
    </mc:Choice>
  </mc:AlternateContent>
  <xr:revisionPtr revIDLastSave="0" documentId="13_ncr:1_{8843B11F-9C98-463F-98A6-A60544DED2BC}" xr6:coauthVersionLast="47" xr6:coauthVersionMax="47" xr10:uidLastSave="{00000000-0000-0000-0000-000000000000}"/>
  <bookViews>
    <workbookView xWindow="-108" yWindow="-108" windowWidth="23256" windowHeight="12456" xr2:uid="{8DBCBC0D-027F-446D-8F3E-AE09F72996C6}"/>
  </bookViews>
  <sheets>
    <sheet name="Planilha1" sheetId="1" r:id="rId1"/>
    <sheet name="Planilha2" sheetId="2" state="hidden" r:id="rId2"/>
  </sheets>
  <definedNames>
    <definedName name="Divi_Mes">Planilha1!$D$19</definedName>
    <definedName name="Patri_Acum">Planilha1!$D$18</definedName>
    <definedName name="Por_Qnt_Anos">Planilha1!$D$16</definedName>
    <definedName name="Qtnd_Invest_Mes">Planilha1!$D$15</definedName>
    <definedName name="Rend_Cart">Planilha1!$D$11</definedName>
    <definedName name="Salario">Planilha1!$D$10</definedName>
    <definedName name="Sugest_Invest">Planilha1!$D$12</definedName>
    <definedName name="Tx_Rend_Mes">Planilha1!$D$17</definedName>
    <definedName name="Valor_Acum">Planilha1!$C$22</definedName>
    <definedName name="Valor_Acum_10anos">Planilha1!$C$24</definedName>
    <definedName name="Valor_Acum_20anos">Planilha1!$C$25</definedName>
    <definedName name="Valor_Acum_2anos">Planilha1!$C$22</definedName>
    <definedName name="Valor_Acum_30anos">Planilha1!$C$26</definedName>
    <definedName name="Valor_Acum_5anos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B17" i="2"/>
  <c r="B18" i="2"/>
  <c r="B19" i="2"/>
  <c r="B20" i="2"/>
  <c r="B21" i="2"/>
  <c r="B16" i="2"/>
  <c r="B11" i="2"/>
  <c r="B12" i="2"/>
  <c r="B13" i="2"/>
  <c r="B14" i="2"/>
  <c r="B15" i="2"/>
  <c r="B10" i="2"/>
  <c r="B5" i="2"/>
  <c r="B6" i="2"/>
  <c r="B7" i="2"/>
  <c r="B8" i="2"/>
  <c r="B9" i="2"/>
  <c r="B4" i="2"/>
  <c r="D12" i="1"/>
  <c r="D18" i="1" l="1"/>
  <c r="D19" i="1" s="1"/>
  <c r="C25" i="1"/>
  <c r="D25" i="1" s="1"/>
  <c r="C22" i="1"/>
  <c r="D22" i="1" s="1"/>
  <c r="C26" i="1"/>
  <c r="D26" i="1" s="1"/>
  <c r="D29" i="1"/>
  <c r="C35" i="1"/>
  <c r="C33" i="1"/>
  <c r="C32" i="1"/>
  <c r="C36" i="1"/>
  <c r="C37" i="1"/>
  <c r="C34" i="1"/>
  <c r="C23" i="1"/>
  <c r="D23" i="1" s="1"/>
  <c r="C24" i="1"/>
  <c r="D24" i="1" s="1"/>
  <c r="D34" i="1" l="1"/>
  <c r="D36" i="1"/>
  <c r="D37" i="1"/>
  <c r="D32" i="1"/>
  <c r="D33" i="1"/>
  <c r="D35" i="1"/>
  <c r="D38" i="1" l="1"/>
</calcChain>
</file>

<file path=xl/sharedStrings.xml><?xml version="1.0" encoding="utf-8"?>
<sst xmlns="http://schemas.openxmlformats.org/spreadsheetml/2006/main" count="53" uniqueCount="37">
  <si>
    <t>INVESTIMENTO MENSAL</t>
  </si>
  <si>
    <t>Por Quantos Anos?</t>
  </si>
  <si>
    <t>Quanto Investir Por Mês?</t>
  </si>
  <si>
    <t>Taxa de Rendimento Mensal?</t>
  </si>
  <si>
    <t>Patrimônio Acumulado?</t>
  </si>
  <si>
    <t>Dividendos Mensais?</t>
  </si>
  <si>
    <t>Salário</t>
  </si>
  <si>
    <t>Rendimento da Carteira</t>
  </si>
  <si>
    <t>PREMISSAS</t>
  </si>
  <si>
    <t>Valor Acumulado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</si>
  <si>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</si>
  <si>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</si>
  <si>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</si>
  <si>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</si>
  <si>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</si>
  <si>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</si>
  <si>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 de Investimento</t>
  </si>
  <si>
    <t>Conservador</t>
  </si>
  <si>
    <t>Moderado</t>
  </si>
  <si>
    <t>Agressivo</t>
  </si>
  <si>
    <t>VALOR A SER INVESTIDO POR MÊS</t>
  </si>
  <si>
    <t>Sugestão de Investimentos (30%)</t>
  </si>
  <si>
    <t>PERCENTUAL SUGERIDO</t>
  </si>
  <si>
    <t>VALORES</t>
  </si>
  <si>
    <t>TIPO DE FII</t>
  </si>
  <si>
    <t>PAPEL</t>
  </si>
  <si>
    <t>TIJOLO</t>
  </si>
  <si>
    <t>HIBRIDO</t>
  </si>
  <si>
    <t>FOFs</t>
  </si>
  <si>
    <t>DESENVOLVIMENTO</t>
  </si>
  <si>
    <t>HOTELARIAS</t>
  </si>
  <si>
    <t>Chave</t>
  </si>
  <si>
    <t>Perfil</t>
  </si>
  <si>
    <t>Tipo de FII</t>
  </si>
  <si>
    <t>%</t>
  </si>
  <si>
    <t>TOTAL</t>
  </si>
  <si>
    <t>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</si>
</sst>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radesco Sans"/>
    </font>
    <font>
      <sz val="10"/>
      <color theme="1"/>
      <name val="Bradesco Sans"/>
    </font>
    <font>
      <sz val="10.5"/>
      <color theme="1"/>
      <name val="Bradesco Sans"/>
    </font>
    <font>
      <sz val="10"/>
      <color theme="8" tint="-0.499984740745262"/>
      <name val="Bradesco Sans"/>
    </font>
    <font>
      <sz val="10.5"/>
      <color theme="8" tint="-0.499984740745262"/>
      <name val="Bradesco Sans"/>
    </font>
    <font>
      <b/>
      <sz val="10"/>
      <color theme="8" tint="-0.499984740745262"/>
      <name val="Bradesco Sans"/>
    </font>
    <font>
      <b/>
      <sz val="10.5"/>
      <color theme="8" tint="-0.499984740745262"/>
      <name val="Bradesco Sans"/>
    </font>
    <font>
      <b/>
      <sz val="16"/>
      <color theme="8" tint="-0.499984740745262"/>
      <name val="Bradesco Sans"/>
    </font>
    <font>
      <sz val="9"/>
      <color theme="8" tint="-0.499984740745262"/>
      <name val="Bradesco San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9E7F7"/>
        <bgColor indexed="64"/>
      </patternFill>
    </fill>
    <fill>
      <patternFill patternType="solid">
        <fgColor rgb="FFB9AFB3"/>
        <bgColor indexed="64"/>
      </patternFill>
    </fill>
  </fills>
  <borders count="30">
    <border>
      <left/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 style="thick">
        <color theme="8" tint="-0.499984740745262"/>
      </right>
      <top style="thick">
        <color theme="8" tint="-0.499984740745262"/>
      </top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 style="thick">
        <color theme="8" tint="-0.499984740745262"/>
      </left>
      <right/>
      <top style="thick">
        <color theme="8" tint="-0.499984740745262"/>
      </top>
      <bottom style="dotted">
        <color theme="8" tint="-0.499984740745262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 style="dotted">
        <color theme="8" tint="-0.499984740745262"/>
      </bottom>
      <diagonal/>
    </border>
    <border>
      <left style="thick">
        <color theme="8" tint="-0.499984740745262"/>
      </left>
      <right/>
      <top style="dotted">
        <color theme="8" tint="-0.499984740745262"/>
      </top>
      <bottom style="dotted">
        <color theme="8" tint="-0.499984740745262"/>
      </bottom>
      <diagonal/>
    </border>
    <border>
      <left/>
      <right style="thick">
        <color theme="8" tint="-0.499984740745262"/>
      </right>
      <top style="dotted">
        <color theme="8" tint="-0.499984740745262"/>
      </top>
      <bottom style="dotted">
        <color theme="8" tint="-0.499984740745262"/>
      </bottom>
      <diagonal/>
    </border>
    <border>
      <left style="thick">
        <color theme="8" tint="-0.499984740745262"/>
      </left>
      <right/>
      <top style="dotted">
        <color theme="8" tint="-0.499984740745262"/>
      </top>
      <bottom style="thick">
        <color theme="8" tint="-0.499984740745262"/>
      </bottom>
      <diagonal/>
    </border>
    <border>
      <left/>
      <right style="thick">
        <color theme="8" tint="-0.499984740745262"/>
      </right>
      <top style="dotted">
        <color theme="8" tint="-0.49998474074526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 style="dotted">
        <color theme="8" tint="-0.499984740745262"/>
      </bottom>
      <diagonal/>
    </border>
    <border>
      <left/>
      <right style="thick">
        <color theme="8" tint="-0.499984740745262"/>
      </right>
      <top/>
      <bottom style="dotted">
        <color theme="8" tint="-0.499984740745262"/>
      </bottom>
      <diagonal/>
    </border>
    <border>
      <left/>
      <right/>
      <top style="dotted">
        <color theme="8" tint="-0.499984740745262"/>
      </top>
      <bottom style="dotted">
        <color theme="8" tint="-0.499984740745262"/>
      </bottom>
      <diagonal/>
    </border>
    <border>
      <left style="thick">
        <color theme="8" tint="-0.499984740745262"/>
      </left>
      <right/>
      <top style="thick">
        <color theme="8" tint="-0.49998474074526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 style="thick">
        <color theme="8" tint="-0.499984740745262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 style="thick">
        <color theme="8" tint="-0.499984740745262"/>
      </bottom>
      <diagonal/>
    </border>
    <border>
      <left style="dotted">
        <color theme="8" tint="-0.499984740745262"/>
      </left>
      <right style="dotted">
        <color theme="8" tint="-0.499984740745262"/>
      </right>
      <top style="thick">
        <color theme="8" tint="-0.499984740745262"/>
      </top>
      <bottom style="dotted">
        <color theme="8" tint="-0.499984740745262"/>
      </bottom>
      <diagonal/>
    </border>
    <border>
      <left style="dotted">
        <color theme="8" tint="-0.499984740745262"/>
      </left>
      <right style="dotted">
        <color theme="8" tint="-0.499984740745262"/>
      </right>
      <top style="dotted">
        <color theme="8" tint="-0.499984740745262"/>
      </top>
      <bottom style="dotted">
        <color theme="8" tint="-0.499984740745262"/>
      </bottom>
      <diagonal/>
    </border>
    <border>
      <left style="dotted">
        <color theme="8" tint="-0.499984740745262"/>
      </left>
      <right style="dotted">
        <color theme="8" tint="-0.499984740745262"/>
      </right>
      <top style="dotted">
        <color theme="8" tint="-0.499984740745262"/>
      </top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 style="dotted">
        <color theme="8" tint="-0.499984740745262"/>
      </left>
      <right style="thick">
        <color theme="8" tint="-0.499984740745262"/>
      </right>
      <top style="thick">
        <color theme="8" tint="-0.499984740745262"/>
      </top>
      <bottom style="dotted">
        <color theme="8" tint="-0.499984740745262"/>
      </bottom>
      <diagonal/>
    </border>
    <border>
      <left style="thick">
        <color theme="8" tint="-0.499984740745262"/>
      </left>
      <right style="dotted">
        <color theme="8" tint="-0.499984740745262"/>
      </right>
      <top style="thick">
        <color theme="8" tint="-0.499984740745262"/>
      </top>
      <bottom style="dotted">
        <color theme="8" tint="-0.499984740745262"/>
      </bottom>
      <diagonal/>
    </border>
    <border>
      <left style="thick">
        <color theme="8" tint="-0.499984740745262"/>
      </left>
      <right style="dotted">
        <color theme="8" tint="-0.499984740745262"/>
      </right>
      <top style="dotted">
        <color theme="8" tint="-0.499984740745262"/>
      </top>
      <bottom style="dotted">
        <color theme="8" tint="-0.499984740745262"/>
      </bottom>
      <diagonal/>
    </border>
    <border>
      <left style="dotted">
        <color theme="8" tint="-0.499984740745262"/>
      </left>
      <right/>
      <top style="thick">
        <color theme="8" tint="-0.499984740745262"/>
      </top>
      <bottom style="dotted">
        <color theme="8" tint="-0.499984740745262"/>
      </bottom>
      <diagonal/>
    </border>
    <border>
      <left style="dotted">
        <color theme="8" tint="-0.499984740745262"/>
      </left>
      <right/>
      <top style="dotted">
        <color theme="8" tint="-0.499984740745262"/>
      </top>
      <bottom style="dotted">
        <color theme="8" tint="-0.499984740745262"/>
      </bottom>
      <diagonal/>
    </border>
    <border>
      <left style="dotted">
        <color theme="8" tint="-0.499984740745262"/>
      </left>
      <right style="thick">
        <color theme="8" tint="-0.499984740745262"/>
      </right>
      <top style="dotted">
        <color theme="8" tint="-0.499984740745262"/>
      </top>
      <bottom style="dotted">
        <color theme="8" tint="-0.499984740745262"/>
      </bottom>
      <diagonal/>
    </border>
    <border>
      <left style="thick">
        <color theme="8" tint="-0.499984740745262"/>
      </left>
      <right style="dotted">
        <color theme="8" tint="-0.499984740745262"/>
      </right>
      <top style="dotted">
        <color theme="8" tint="-0.499984740745262"/>
      </top>
      <bottom/>
      <diagonal/>
    </border>
    <border>
      <left style="dotted">
        <color theme="8" tint="-0.499984740745262"/>
      </left>
      <right style="dotted">
        <color theme="8" tint="-0.499984740745262"/>
      </right>
      <top style="dotted">
        <color theme="8" tint="-0.499984740745262"/>
      </top>
      <bottom/>
      <diagonal/>
    </border>
    <border>
      <left style="dotted">
        <color theme="8" tint="-0.499984740745262"/>
      </left>
      <right style="thick">
        <color theme="8" tint="-0.499984740745262"/>
      </right>
      <top style="dotted">
        <color theme="8" tint="-0.499984740745262"/>
      </top>
      <bottom/>
      <diagonal/>
    </border>
    <border>
      <left/>
      <right style="dotted">
        <color theme="8" tint="-0.499984740745262"/>
      </right>
      <top style="thick">
        <color theme="8" tint="-0.499984740745262"/>
      </top>
      <bottom style="dotted">
        <color theme="8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164" fontId="6" fillId="3" borderId="5" xfId="0" applyNumberFormat="1" applyFont="1" applyFill="1" applyBorder="1" applyAlignment="1">
      <alignment horizontal="center" vertical="center"/>
    </xf>
    <xf numFmtId="165" fontId="6" fillId="3" borderId="7" xfId="2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164" fontId="6" fillId="3" borderId="11" xfId="1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65" fontId="6" fillId="3" borderId="7" xfId="2" applyNumberFormat="1" applyFont="1" applyFill="1" applyBorder="1" applyAlignment="1">
      <alignment horizontal="center"/>
    </xf>
    <xf numFmtId="164" fontId="8" fillId="4" borderId="7" xfId="1" applyNumberFormat="1" applyFont="1" applyFill="1" applyBorder="1" applyAlignment="1">
      <alignment horizontal="center"/>
    </xf>
    <xf numFmtId="164" fontId="8" fillId="4" borderId="9" xfId="0" applyNumberFormat="1" applyFont="1" applyFill="1" applyBorder="1" applyAlignment="1">
      <alignment horizontal="center"/>
    </xf>
    <xf numFmtId="0" fontId="5" fillId="3" borderId="4" xfId="0" applyFont="1" applyFill="1" applyBorder="1"/>
    <xf numFmtId="164" fontId="6" fillId="3" borderId="16" xfId="0" applyNumberFormat="1" applyFont="1" applyFill="1" applyBorder="1" applyAlignment="1">
      <alignment horizontal="center"/>
    </xf>
    <xf numFmtId="164" fontId="6" fillId="3" borderId="5" xfId="1" applyNumberFormat="1" applyFont="1" applyFill="1" applyBorder="1" applyAlignment="1">
      <alignment horizontal="center"/>
    </xf>
    <xf numFmtId="0" fontId="5" fillId="3" borderId="6" xfId="0" applyFont="1" applyFill="1" applyBorder="1"/>
    <xf numFmtId="164" fontId="6" fillId="3" borderId="17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164" fontId="6" fillId="3" borderId="7" xfId="2" applyNumberFormat="1" applyFont="1" applyFill="1" applyBorder="1" applyAlignment="1">
      <alignment horizontal="center"/>
    </xf>
    <xf numFmtId="164" fontId="6" fillId="3" borderId="7" xfId="1" applyNumberFormat="1" applyFont="1" applyFill="1" applyBorder="1" applyAlignment="1">
      <alignment horizontal="center"/>
    </xf>
    <xf numFmtId="0" fontId="5" fillId="3" borderId="8" xfId="0" applyFont="1" applyFill="1" applyBorder="1"/>
    <xf numFmtId="164" fontId="6" fillId="3" borderId="18" xfId="0" applyNumberFormat="1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64" fontId="8" fillId="4" borderId="9" xfId="0" applyNumberFormat="1" applyFont="1" applyFill="1" applyBorder="1" applyAlignment="1">
      <alignment horizontal="center" vertical="center"/>
    </xf>
    <xf numFmtId="9" fontId="0" fillId="0" borderId="0" xfId="2" applyFont="1"/>
    <xf numFmtId="0" fontId="5" fillId="3" borderId="21" xfId="0" applyFont="1" applyFill="1" applyBorder="1"/>
    <xf numFmtId="0" fontId="5" fillId="3" borderId="22" xfId="0" applyFont="1" applyFill="1" applyBorder="1"/>
    <xf numFmtId="0" fontId="5" fillId="3" borderId="26" xfId="0" applyFont="1" applyFill="1" applyBorder="1"/>
    <xf numFmtId="9" fontId="10" fillId="3" borderId="23" xfId="2" applyFont="1" applyFill="1" applyBorder="1" applyAlignment="1">
      <alignment horizontal="center"/>
    </xf>
    <xf numFmtId="164" fontId="10" fillId="3" borderId="20" xfId="0" applyNumberFormat="1" applyFont="1" applyFill="1" applyBorder="1" applyAlignment="1">
      <alignment horizontal="center"/>
    </xf>
    <xf numFmtId="9" fontId="10" fillId="3" borderId="24" xfId="2" applyFont="1" applyFill="1" applyBorder="1" applyAlignment="1">
      <alignment horizontal="center"/>
    </xf>
    <xf numFmtId="164" fontId="10" fillId="3" borderId="25" xfId="0" applyNumberFormat="1" applyFont="1" applyFill="1" applyBorder="1" applyAlignment="1">
      <alignment horizontal="center"/>
    </xf>
    <xf numFmtId="9" fontId="10" fillId="3" borderId="27" xfId="2" applyFont="1" applyFill="1" applyBorder="1" applyAlignment="1">
      <alignment horizontal="center"/>
    </xf>
    <xf numFmtId="164" fontId="10" fillId="3" borderId="28" xfId="0" applyNumberFormat="1" applyFont="1" applyFill="1" applyBorder="1" applyAlignment="1">
      <alignment horizontal="center"/>
    </xf>
    <xf numFmtId="164" fontId="8" fillId="4" borderId="15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1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B9AFB3"/>
      <color rgb="FFF9E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EF-4F0E-9AAC-87667E828F16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EF-4F0E-9AAC-87667E828F16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7EF-4F0E-9AAC-87667E828F16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EF-4F0E-9AAC-87667E828F1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7EF-4F0E-9AAC-87667E828F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34-4732-8683-FD5E88962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radesco San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Planilha1!$C$32:$C$37</c:f>
              <c:numCache>
                <c:formatCode>0%</c:formatCode>
                <c:ptCount val="6"/>
                <c:pt idx="0">
                  <c:v>0.45</c:v>
                </c:pt>
                <c:pt idx="1">
                  <c:v>0.35</c:v>
                </c:pt>
                <c:pt idx="2">
                  <c:v>0.15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F-4F0E-9AAC-87667E82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radesco San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Bradesco San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584200</xdr:colOff>
      <xdr:row>0</xdr:row>
      <xdr:rowOff>82550</xdr:rowOff>
    </xdr:from>
    <xdr:to>
      <xdr:col>4</xdr:col>
      <xdr:colOff>19050</xdr:colOff>
      <xdr:row>4</xdr:row>
      <xdr:rowOff>63500</xdr:rowOff>
    </xdr:to>
    <xdr:sp macro="" textlink="">
      <xdr:nvSpPr>
        <xdr:cNvPr id="2" name="Rolagem: Horizontal 1">
          <a:extLst>
            <a:ext uri="{FF2B5EF4-FFF2-40B4-BE49-F238E27FC236}">
              <a16:creationId xmlns:a16="http://schemas.microsoft.com/office/drawing/2014/main" id="{69F00272-23FF-D686-FB5A-8B1A087A500A}"/>
            </a:ext>
          </a:extLst>
        </xdr:cNvPr>
        <xdr:cNvSpPr/>
      </xdr:nvSpPr>
      <xdr:spPr>
        <a:xfrm>
          <a:off x="584200" y="82550"/>
          <a:ext cx="5010150" cy="692150"/>
        </a:xfrm>
        <a:prstGeom prst="horizontalScroll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  <a:reflection blurRad="6350" stA="50000" endA="300" endPos="55500" dist="50800" dir="5400000" sy="-100000" algn="bl" rotWithShape="0"/>
        </a:effectLst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400" b="1" i="0" u="none">
              <a:solidFill>
                <a:schemeClr val="accent5">
                  <a:lumMod val="50000"/>
                </a:schemeClr>
              </a:solidFill>
              <a:latin typeface="Bradesco Sans" panose="00000500000000000000" pitchFamily="2" charset="0"/>
              <a:cs typeface="Aharoni" panose="02010803020104030203" pitchFamily="2" charset="-79"/>
            </a:rPr>
            <a:t>SABRINA</a:t>
          </a:r>
          <a:r>
            <a:rPr lang="pt-BR" sz="2400" b="1" i="0" u="none" baseline="0">
              <a:solidFill>
                <a:schemeClr val="accent5">
                  <a:lumMod val="50000"/>
                </a:schemeClr>
              </a:solidFill>
              <a:latin typeface="Bradesco Sans" panose="00000500000000000000" pitchFamily="2" charset="0"/>
              <a:cs typeface="Aharoni" panose="02010803020104030203" pitchFamily="2" charset="-79"/>
            </a:rPr>
            <a:t> INVESTIMENT</a:t>
          </a:r>
          <a:endParaRPr lang="pt-BR" sz="2400" b="1" i="0" u="none">
            <a:solidFill>
              <a:schemeClr val="accent5">
                <a:lumMod val="50000"/>
              </a:schemeClr>
            </a:solidFill>
            <a:latin typeface="Bradesco Sans" panose="00000500000000000000" pitchFamily="2" charset="0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234950</xdr:colOff>
      <xdr:row>38</xdr:row>
      <xdr:rowOff>152400</xdr:rowOff>
    </xdr:from>
    <xdr:to>
      <xdr:col>3</xdr:col>
      <xdr:colOff>1130300</xdr:colOff>
      <xdr:row>54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F71D3F-BAF3-CDAB-BDD1-122B8F336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9B1E-A78A-4C3A-AEC4-FF3D47092945}">
  <dimension ref="A8:F39"/>
  <sheetViews>
    <sheetView showGridLines="0" tabSelected="1" topLeftCell="A5" zoomScale="81" workbookViewId="0">
      <selection activeCell="B22" sqref="B22"/>
    </sheetView>
  </sheetViews>
  <sheetFormatPr defaultColWidth="0" defaultRowHeight="13.8"/>
  <cols>
    <col min="1" max="1" width="8.69921875" style="1" customWidth="1"/>
    <col min="2" max="2" width="24.3984375" style="2" bestFit="1" customWidth="1"/>
    <col min="3" max="3" width="28.296875" style="3" bestFit="1" customWidth="1"/>
    <col min="4" max="4" width="18.5" style="3" bestFit="1" customWidth="1"/>
    <col min="5" max="5" width="8.69921875" style="1" customWidth="1"/>
    <col min="6" max="6" width="0" style="1" hidden="1" customWidth="1"/>
    <col min="7" max="16384" width="8.69921875" style="1" hidden="1"/>
  </cols>
  <sheetData>
    <row r="8" spans="1:4" ht="14.4" thickBot="1"/>
    <row r="9" spans="1:4" ht="22.2" thickTop="1" thickBot="1">
      <c r="B9" s="39" t="s">
        <v>8</v>
      </c>
      <c r="C9" s="40"/>
      <c r="D9" s="41"/>
    </row>
    <row r="10" spans="1:4" ht="14.4" thickTop="1">
      <c r="B10" s="50" t="s">
        <v>6</v>
      </c>
      <c r="C10" s="56"/>
      <c r="D10" s="4">
        <v>3400</v>
      </c>
    </row>
    <row r="11" spans="1:4">
      <c r="B11" s="57" t="s">
        <v>7</v>
      </c>
      <c r="C11" s="58"/>
      <c r="D11" s="5">
        <v>0.01</v>
      </c>
    </row>
    <row r="12" spans="1:4" ht="14.4" thickBot="1">
      <c r="B12" s="59" t="s">
        <v>21</v>
      </c>
      <c r="C12" s="60"/>
      <c r="D12" s="26">
        <f>Salario*30%</f>
        <v>1020</v>
      </c>
    </row>
    <row r="13" spans="1:4" ht="15" thickTop="1" thickBot="1"/>
    <row r="14" spans="1:4" ht="35.549999999999997" customHeight="1" thickTop="1" thickBot="1">
      <c r="A14" s="6"/>
      <c r="B14" s="39" t="s">
        <v>0</v>
      </c>
      <c r="C14" s="40"/>
      <c r="D14" s="41"/>
    </row>
    <row r="15" spans="1:4" ht="14.4" thickTop="1">
      <c r="B15" s="46" t="s">
        <v>2</v>
      </c>
      <c r="C15" s="47"/>
      <c r="D15" s="7">
        <f>Sugest_Invest</f>
        <v>1020</v>
      </c>
    </row>
    <row r="16" spans="1:4">
      <c r="B16" s="44" t="s">
        <v>1</v>
      </c>
      <c r="C16" s="45"/>
      <c r="D16" s="8">
        <v>11</v>
      </c>
    </row>
    <row r="17" spans="2:4">
      <c r="B17" s="44" t="s">
        <v>3</v>
      </c>
      <c r="C17" s="45"/>
      <c r="D17" s="9">
        <v>0.01</v>
      </c>
    </row>
    <row r="18" spans="2:4">
      <c r="B18" s="48" t="s">
        <v>4</v>
      </c>
      <c r="C18" s="49"/>
      <c r="D18" s="10">
        <f>FV(Tx_Rend_Mes,(Por_Qnt_Anos*12),Qtnd_Invest_Mes*-1)</f>
        <v>277333.77331636363</v>
      </c>
    </row>
    <row r="19" spans="2:4" ht="14.4" thickBot="1">
      <c r="B19" s="54" t="s">
        <v>5</v>
      </c>
      <c r="C19" s="55"/>
      <c r="D19" s="11">
        <f>Patri_Acum*Tx_Rend_Mes</f>
        <v>2773.3377331636361</v>
      </c>
    </row>
    <row r="20" spans="2:4" ht="28.05" customHeight="1" thickTop="1" thickBot="1"/>
    <row r="21" spans="2:4" ht="15" thickTop="1" thickBot="1">
      <c r="B21" s="23" t="s">
        <v>36</v>
      </c>
      <c r="C21" s="24" t="s">
        <v>9</v>
      </c>
      <c r="D21" s="25" t="s">
        <v>10</v>
      </c>
    </row>
    <row r="22" spans="2:4" ht="14.4" thickTop="1">
      <c r="B22" s="12" t="s">
        <v>11</v>
      </c>
      <c r="C22" s="13">
        <f>FV(Rend_Cart,(2*12),Qtnd_Invest_Mes*-1)</f>
        <v>27512.934150255329</v>
      </c>
      <c r="D22" s="14">
        <f>Tx_Rend_Mes*Valor_Acum</f>
        <v>275.1293415025533</v>
      </c>
    </row>
    <row r="23" spans="2:4">
      <c r="B23" s="15" t="s">
        <v>12</v>
      </c>
      <c r="C23" s="16">
        <f>FV(Rend_Cart,(5*12),Qtnd_Invest_Mes*-1)</f>
        <v>83303.063253537315</v>
      </c>
      <c r="D23" s="17">
        <f>Tx_Rend_Mes*Valor_Acum_5anos</f>
        <v>833.03063253537312</v>
      </c>
    </row>
    <row r="24" spans="2:4">
      <c r="B24" s="15" t="s">
        <v>13</v>
      </c>
      <c r="C24" s="16">
        <f>FV(Rend_Cart,(10*12),Qtnd_Invest_Mes*-1)</f>
        <v>234639.46324651432</v>
      </c>
      <c r="D24" s="18">
        <f>Tx_Rend_Mes*Valor_Acum_10anos</f>
        <v>2346.3946324651433</v>
      </c>
    </row>
    <row r="25" spans="2:4">
      <c r="B25" s="15" t="s">
        <v>14</v>
      </c>
      <c r="C25" s="16">
        <f>FV(Rend_Cart,(20*12),Qtnd_Invest_Mes*-1)</f>
        <v>1009040.4726951102</v>
      </c>
      <c r="D25" s="19">
        <f>Tx_Rend_Mes*Valor_Acum_20anos</f>
        <v>10090.404726951103</v>
      </c>
    </row>
    <row r="26" spans="2:4" ht="14.4" thickBot="1">
      <c r="B26" s="20" t="s">
        <v>15</v>
      </c>
      <c r="C26" s="21">
        <f>FV(Rend_Cart,(30*12),Qtnd_Invest_Mes*-1)</f>
        <v>3564863.4154238766</v>
      </c>
      <c r="D26" s="22">
        <f>Tx_Rend_Mes*Valor_Acum_30anos</f>
        <v>35648.634154238767</v>
      </c>
    </row>
    <row r="27" spans="2:4" ht="15" thickTop="1" thickBot="1"/>
    <row r="28" spans="2:4" ht="15.45" customHeight="1" thickTop="1" thickBot="1">
      <c r="B28" s="42" t="s">
        <v>16</v>
      </c>
      <c r="C28" s="43"/>
      <c r="D28" s="23" t="s">
        <v>17</v>
      </c>
    </row>
    <row r="29" spans="2:4" ht="15" customHeight="1" thickTop="1">
      <c r="B29" s="50" t="s">
        <v>20</v>
      </c>
      <c r="C29" s="51"/>
      <c r="D29" s="38">
        <f>Qtnd_Invest_Mes</f>
        <v>1020</v>
      </c>
    </row>
    <row r="30" spans="2:4" ht="14.4" thickBot="1"/>
    <row r="31" spans="2:4" ht="15" thickTop="1" thickBot="1">
      <c r="B31" s="23" t="s">
        <v>24</v>
      </c>
      <c r="C31" s="24" t="s">
        <v>22</v>
      </c>
      <c r="D31" s="25" t="s">
        <v>23</v>
      </c>
    </row>
    <row r="32" spans="2:4" ht="14.4" thickTop="1">
      <c r="B32" s="28" t="s">
        <v>25</v>
      </c>
      <c r="C32" s="31">
        <f>VLOOKUP($D$28&amp;"-"&amp;B32,Planilha2!B4:D21,3,0)</f>
        <v>0.45</v>
      </c>
      <c r="D32" s="32">
        <f>$D$29*C32</f>
        <v>459</v>
      </c>
    </row>
    <row r="33" spans="2:4">
      <c r="B33" s="29" t="s">
        <v>26</v>
      </c>
      <c r="C33" s="33">
        <f>VLOOKUP($D$28&amp;"-"&amp;B33,Planilha2!B5:D22,3,0)</f>
        <v>0.35</v>
      </c>
      <c r="D33" s="34">
        <f t="shared" ref="D33:D37" si="0">$D$29*C33</f>
        <v>357</v>
      </c>
    </row>
    <row r="34" spans="2:4">
      <c r="B34" s="29" t="s">
        <v>27</v>
      </c>
      <c r="C34" s="33">
        <f>VLOOKUP($D$28&amp;"-"&amp;B34,Planilha2!B6:D23,3,0)</f>
        <v>0.15</v>
      </c>
      <c r="D34" s="34">
        <f t="shared" si="0"/>
        <v>153</v>
      </c>
    </row>
    <row r="35" spans="2:4">
      <c r="B35" s="29" t="s">
        <v>28</v>
      </c>
      <c r="C35" s="33">
        <f>VLOOKUP($D$28&amp;"-"&amp;B35,Planilha2!B7:D24,3,0)</f>
        <v>0.05</v>
      </c>
      <c r="D35" s="34">
        <f t="shared" si="0"/>
        <v>51</v>
      </c>
    </row>
    <row r="36" spans="2:4">
      <c r="B36" s="29" t="s">
        <v>29</v>
      </c>
      <c r="C36" s="33">
        <f>VLOOKUP($D$28&amp;"-"&amp;B36,Planilha2!B8:D25,3,0)</f>
        <v>0</v>
      </c>
      <c r="D36" s="34">
        <f t="shared" si="0"/>
        <v>0</v>
      </c>
    </row>
    <row r="37" spans="2:4" ht="14.4" thickBot="1">
      <c r="B37" s="30" t="s">
        <v>30</v>
      </c>
      <c r="C37" s="35">
        <f>VLOOKUP($D$28&amp;"-"&amp;B37,Planilha2!B9:D26,3,0)</f>
        <v>0</v>
      </c>
      <c r="D37" s="36">
        <f t="shared" si="0"/>
        <v>0</v>
      </c>
    </row>
    <row r="38" spans="2:4" ht="15" thickTop="1" thickBot="1">
      <c r="B38" s="52" t="s">
        <v>35</v>
      </c>
      <c r="C38" s="53"/>
      <c r="D38" s="37">
        <f>SUM(D32:D37)</f>
        <v>1020</v>
      </c>
    </row>
    <row r="39" spans="2:4" ht="14.4" thickTop="1"/>
  </sheetData>
  <mergeCells count="13">
    <mergeCell ref="B29:C29"/>
    <mergeCell ref="B38:C38"/>
    <mergeCell ref="B19:C19"/>
    <mergeCell ref="B10:C10"/>
    <mergeCell ref="B11:C11"/>
    <mergeCell ref="B12:C12"/>
    <mergeCell ref="B9:D9"/>
    <mergeCell ref="B28:C28"/>
    <mergeCell ref="B16:C16"/>
    <mergeCell ref="B15:C15"/>
    <mergeCell ref="B14:D14"/>
    <mergeCell ref="B17:C17"/>
    <mergeCell ref="B18:C18"/>
  </mergeCells>
  <dataValidations count="1">
    <dataValidation type="list" allowBlank="1" showInputMessage="1" showErrorMessage="1" sqref="D28" xr:uid="{ED310BF1-F447-49EA-8B06-25318B67234A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43DA-A281-4B6E-818D-C47F9BB30B56}">
  <dimension ref="B3:E21"/>
  <sheetViews>
    <sheetView topLeftCell="A3" workbookViewId="0">
      <selection activeCell="D16" sqref="D16:D21"/>
    </sheetView>
  </sheetViews>
  <sheetFormatPr defaultRowHeight="13.8"/>
  <cols>
    <col min="2" max="2" width="28.5" bestFit="1" customWidth="1"/>
    <col min="3" max="3" width="11.09765625" bestFit="1" customWidth="1"/>
    <col min="4" max="4" width="8.69921875" style="27"/>
  </cols>
  <sheetData>
    <row r="3" spans="2:5">
      <c r="B3" t="s">
        <v>31</v>
      </c>
      <c r="C3" t="s">
        <v>32</v>
      </c>
      <c r="D3" s="27" t="s">
        <v>33</v>
      </c>
      <c r="E3" t="s">
        <v>34</v>
      </c>
    </row>
    <row r="4" spans="2:5">
      <c r="B4" t="str">
        <f>C4&amp;"-"&amp;Planilha1!B32</f>
        <v>Conservador-PAPEL</v>
      </c>
      <c r="C4" t="s">
        <v>17</v>
      </c>
      <c r="D4" s="27">
        <v>0.45</v>
      </c>
    </row>
    <row r="5" spans="2:5">
      <c r="B5" t="str">
        <f>C5&amp;"-"&amp;Planilha1!B33</f>
        <v>Conservador-TIJOLO</v>
      </c>
      <c r="C5" t="s">
        <v>17</v>
      </c>
      <c r="D5" s="27">
        <v>0.35</v>
      </c>
    </row>
    <row r="6" spans="2:5">
      <c r="B6" t="str">
        <f>C6&amp;"-"&amp;Planilha1!B34</f>
        <v>Conservador-HIBRIDO</v>
      </c>
      <c r="C6" t="s">
        <v>17</v>
      </c>
      <c r="D6" s="27">
        <v>0.15</v>
      </c>
    </row>
    <row r="7" spans="2:5">
      <c r="B7" t="str">
        <f>C7&amp;"-"&amp;Planilha1!B35</f>
        <v>Conservador-FOFs</v>
      </c>
      <c r="C7" t="s">
        <v>17</v>
      </c>
      <c r="D7" s="27">
        <v>0.05</v>
      </c>
    </row>
    <row r="8" spans="2:5">
      <c r="B8" t="str">
        <f>C8&amp;"-"&amp;Planilha1!B36</f>
        <v>Conservador-DESENVOLVIMENTO</v>
      </c>
      <c r="C8" t="s">
        <v>17</v>
      </c>
      <c r="D8" s="27">
        <v>0</v>
      </c>
    </row>
    <row r="9" spans="2:5">
      <c r="B9" t="str">
        <f>C9&amp;"-"&amp;Planilha1!B37</f>
        <v>Conservador-HOTELARIAS</v>
      </c>
      <c r="C9" t="s">
        <v>17</v>
      </c>
      <c r="D9" s="27">
        <v>0</v>
      </c>
    </row>
    <row r="10" spans="2:5">
      <c r="B10" t="str">
        <f>C10&amp;"-"&amp;Planilha1!B32</f>
        <v>Moderado-PAPEL</v>
      </c>
      <c r="C10" t="s">
        <v>18</v>
      </c>
      <c r="D10" s="27">
        <v>0.32</v>
      </c>
    </row>
    <row r="11" spans="2:5">
      <c r="B11" t="str">
        <f>C11&amp;"-"&amp;Planilha1!B33</f>
        <v>Moderado-TIJOLO</v>
      </c>
      <c r="C11" t="s">
        <v>18</v>
      </c>
      <c r="D11" s="27">
        <v>0.38</v>
      </c>
    </row>
    <row r="12" spans="2:5">
      <c r="B12" t="str">
        <f>C12&amp;"-"&amp;Planilha1!B34</f>
        <v>Moderado-HIBRIDO</v>
      </c>
      <c r="C12" t="s">
        <v>18</v>
      </c>
      <c r="D12" s="27">
        <v>7.0000000000000007E-2</v>
      </c>
    </row>
    <row r="13" spans="2:5">
      <c r="B13" t="str">
        <f>C13&amp;"-"&amp;Planilha1!B35</f>
        <v>Moderado-FOFs</v>
      </c>
      <c r="C13" t="s">
        <v>18</v>
      </c>
      <c r="D13" s="27">
        <v>0.1</v>
      </c>
    </row>
    <row r="14" spans="2:5">
      <c r="B14" t="str">
        <f>C14&amp;"-"&amp;Planilha1!B36</f>
        <v>Moderado-DESENVOLVIMENTO</v>
      </c>
      <c r="C14" t="s">
        <v>18</v>
      </c>
      <c r="D14" s="27">
        <v>0.1</v>
      </c>
    </row>
    <row r="15" spans="2:5">
      <c r="B15" t="str">
        <f>C15&amp;"-"&amp;Planilha1!B37</f>
        <v>Moderado-HOTELARIAS</v>
      </c>
      <c r="C15" t="s">
        <v>18</v>
      </c>
      <c r="D15" s="27">
        <v>0.03</v>
      </c>
    </row>
    <row r="16" spans="2:5">
      <c r="B16" t="str">
        <f>C16&amp;"-"&amp;Planilha1!B32</f>
        <v>Agressivo-PAPEL</v>
      </c>
      <c r="C16" t="s">
        <v>19</v>
      </c>
      <c r="D16" s="27">
        <v>0.1</v>
      </c>
    </row>
    <row r="17" spans="2:4">
      <c r="B17" t="str">
        <f>C17&amp;"-"&amp;Planilha1!B33</f>
        <v>Agressivo-TIJOLO</v>
      </c>
      <c r="C17" t="s">
        <v>19</v>
      </c>
      <c r="D17" s="27">
        <v>0.15</v>
      </c>
    </row>
    <row r="18" spans="2:4">
      <c r="B18" t="str">
        <f>C18&amp;"-"&amp;Planilha1!B34</f>
        <v>Agressivo-HIBRIDO</v>
      </c>
      <c r="C18" t="s">
        <v>19</v>
      </c>
      <c r="D18" s="27">
        <v>0.05</v>
      </c>
    </row>
    <row r="19" spans="2:4">
      <c r="B19" t="str">
        <f>C19&amp;"-"&amp;Planilha1!B35</f>
        <v>Agressivo-FOFs</v>
      </c>
      <c r="C19" t="s">
        <v>19</v>
      </c>
      <c r="D19" s="27">
        <v>0.4</v>
      </c>
    </row>
    <row r="20" spans="2:4">
      <c r="B20" t="str">
        <f>C20&amp;"-"&amp;Planilha1!B36</f>
        <v>Agressivo-DESENVOLVIMENTO</v>
      </c>
      <c r="C20" t="s">
        <v>19</v>
      </c>
      <c r="D20" s="27">
        <v>0.2</v>
      </c>
    </row>
    <row r="21" spans="2:4">
      <c r="B21" t="str">
        <f>C21&amp;"-"&amp;Planilha1!B37</f>
        <v>Agressivo-HOTELARIAS</v>
      </c>
      <c r="C21" t="s">
        <v>19</v>
      </c>
      <c r="D21" s="2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14</vt:i4>
      </vt:variant>
    </vt:vector>
  </HeadingPairs>
  <TitlesOfParts>
    <vt:vector size="16" baseType="lpstr">
      <vt:lpstr>Planilha1</vt:lpstr>
      <vt:lpstr>Planilha2</vt:lpstr>
      <vt:lpstr>Divi_Mes</vt:lpstr>
      <vt:lpstr>Patri_Acum</vt:lpstr>
      <vt:lpstr>Por_Qnt_Anos</vt:lpstr>
      <vt:lpstr>Qtnd_Invest_Mes</vt:lpstr>
      <vt:lpstr>Rend_Cart</vt:lpstr>
      <vt:lpstr>Salario</vt:lpstr>
      <vt:lpstr>Sugest_Invest</vt:lpstr>
      <vt:lpstr>Tx_Rend_Mes</vt:lpstr>
      <vt:lpstr>Valor_Acum</vt:lpstr>
      <vt:lpstr>Valor_Acum_10anos</vt:lpstr>
      <vt:lpstr>Valor_Acum_20anos</vt:lpstr>
      <vt:lpstr>Valor_Acum_2anos</vt:lpstr>
      <vt:lpstr>Valor_Acum_30anos</vt:lpstr>
      <vt:lpstr>Valor_Acum_5anos</vt:lpstr>
    </vt:vector>
  </TitlesOfParts>
  <Company>Banco Bradesco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SILVA DOS SANTOS</dc:creator>
  <cp:lastModifiedBy>Sabrina Santos</cp:lastModifiedBy>
  <dcterms:created xsi:type="dcterms:W3CDTF">2025-06-24T01:56:52Z</dcterms:created>
  <dcterms:modified xsi:type="dcterms:W3CDTF">2025-07-19T17:48:08Z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ed9c9-9e02-402c-91c6-79672c367b2e_Enabled">
    <vt:lpwstr>true</vt:lpwstr>
  </property>
  <property fmtid="{D5CDD505-2E9C-101B-9397-08002B2CF9AE}" pid="3" name="MSIP_Label_d3fed9c9-9e02-402c-91c6-79672c367b2e_SetDate">
    <vt:lpwstr>2025-06-24T02:06:33Z</vt:lpwstr>
  </property>
  <property fmtid="{D5CDD505-2E9C-101B-9397-08002B2CF9AE}" pid="4" name="MSIP_Label_d3fed9c9-9e02-402c-91c6-79672c367b2e_Method">
    <vt:lpwstr>Standard</vt:lpwstr>
  </property>
  <property fmtid="{D5CDD505-2E9C-101B-9397-08002B2CF9AE}" pid="5" name="MSIP_Label_d3fed9c9-9e02-402c-91c6-79672c367b2e_Name">
    <vt:lpwstr>d3fed9c9-9e02-402c-91c6-79672c367b2e</vt:lpwstr>
  </property>
  <property fmtid="{D5CDD505-2E9C-101B-9397-08002B2CF9AE}" pid="6" name="MSIP_Label_d3fed9c9-9e02-402c-91c6-79672c367b2e_SiteId">
    <vt:lpwstr>ccd25372-eb59-436a-ad74-78a49d784cf3</vt:lpwstr>
  </property>
  <property fmtid="{D5CDD505-2E9C-101B-9397-08002B2CF9AE}" pid="7" name="MSIP_Label_d3fed9c9-9e02-402c-91c6-79672c367b2e_ActionId">
    <vt:lpwstr>c992f832-e9ec-49c4-a6f4-92435606261b</vt:lpwstr>
  </property>
  <property fmtid="{D5CDD505-2E9C-101B-9397-08002B2CF9AE}" pid="8" name="MSIP_Label_d3fed9c9-9e02-402c-91c6-79672c367b2e_ContentBits">
    <vt:lpwstr>0</vt:lpwstr>
  </property>
</Properties>
</file>