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timeline\"/>
    </mc:Choice>
  </mc:AlternateContent>
  <xr:revisionPtr revIDLastSave="0" documentId="13_ncr:1_{0F9A7DC2-7483-43CA-B1C9-0EE8ADE4B580}" xr6:coauthVersionLast="45" xr6:coauthVersionMax="45" xr10:uidLastSave="{00000000-0000-0000-0000-000000000000}"/>
  <bookViews>
    <workbookView xWindow="13284" yWindow="1740" windowWidth="17280" windowHeight="8964" activeTab="1" xr2:uid="{3AF12851-E056-404F-A880-7DC639E607AB}"/>
  </bookViews>
  <sheets>
    <sheet name="Sheet1" sheetId="1" r:id="rId1"/>
    <sheet name="pos-neg" sheetId="3" r:id="rId2"/>
    <sheet name="Sheet6" sheetId="6" r:id="rId3"/>
    <sheet name="test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C28" i="1"/>
  <c r="M28" i="1" l="1"/>
  <c r="L28" i="1"/>
  <c r="K28" i="1"/>
  <c r="J28" i="1"/>
  <c r="J26" i="1"/>
  <c r="M29" i="1" l="1"/>
  <c r="M26" i="1"/>
  <c r="M27" i="1" s="1"/>
  <c r="L29" i="1"/>
  <c r="L26" i="1"/>
  <c r="L27" i="1" s="1"/>
  <c r="K29" i="1"/>
  <c r="K26" i="1"/>
  <c r="K27" i="1"/>
  <c r="J29" i="1"/>
  <c r="J27" i="1"/>
  <c r="D29" i="1"/>
  <c r="D26" i="1"/>
  <c r="D27" i="1"/>
  <c r="C29" i="1"/>
  <c r="C26" i="1"/>
  <c r="C27" i="1" s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5" i="1"/>
  <c r="S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5" i="1"/>
  <c r="L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5" i="1"/>
  <c r="E5" i="1"/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</calcChain>
</file>

<file path=xl/sharedStrings.xml><?xml version="1.0" encoding="utf-8"?>
<sst xmlns="http://schemas.openxmlformats.org/spreadsheetml/2006/main" count="129" uniqueCount="38">
  <si>
    <t>STUDY 1</t>
  </si>
  <si>
    <t>STUDY 2</t>
  </si>
  <si>
    <t>STUDY 3</t>
  </si>
  <si>
    <t>start</t>
  </si>
  <si>
    <t>end</t>
  </si>
  <si>
    <t>ms start</t>
  </si>
  <si>
    <t>ms end</t>
  </si>
  <si>
    <t xml:space="preserve">ms start </t>
  </si>
  <si>
    <t xml:space="preserve">in sec: </t>
  </si>
  <si>
    <t>-</t>
  </si>
  <si>
    <t>&lt;</t>
  </si>
  <si>
    <t>+</t>
  </si>
  <si>
    <t>&gt;</t>
  </si>
  <si>
    <t>verb valence</t>
  </si>
  <si>
    <t>avg trial</t>
  </si>
  <si>
    <t>avg break</t>
  </si>
  <si>
    <t>trial</t>
  </si>
  <si>
    <t>break</t>
  </si>
  <si>
    <t>avg:</t>
  </si>
  <si>
    <t xml:space="preserve">avg: </t>
  </si>
  <si>
    <t>size</t>
  </si>
  <si>
    <t xml:space="preserve">size: </t>
  </si>
  <si>
    <t xml:space="preserve">trials in ms 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</si>
  <si>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</si>
  <si>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</si>
  <si>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</si>
  <si>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</si>
  <si>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</si>
  <si>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</si>
  <si>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</si>
  <si>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</si>
  <si>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</si>
  <si>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</si>
  <si>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</si>
  <si>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</si>
  <si>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</si>
  <si>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SE: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</si>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</sst>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B290-1828-4840-A141-2A9415CFC14E}">
  <dimension ref="A1:U30"/>
  <sheetViews>
    <sheetView topLeftCell="A8" workbookViewId="0">
      <selection activeCell="D29" sqref="D29"/>
    </sheetView>
  </sheetViews>
  <sheetFormatPr defaultRowHeight="14.4" x14ac:dyDescent="0.3"/>
  <sheetData>
    <row r="1" spans="1:21" x14ac:dyDescent="0.3">
      <c r="A1" t="s">
        <v>0</v>
      </c>
      <c r="H1" t="s">
        <v>1</v>
      </c>
      <c r="O1" t="s">
        <v>2</v>
      </c>
    </row>
    <row r="2" spans="1:21" x14ac:dyDescent="0.3">
      <c r="A2" t="s">
        <v>3</v>
      </c>
      <c r="B2" s="1" t="s">
        <v>5</v>
      </c>
      <c r="C2" t="s">
        <v>4</v>
      </c>
      <c r="D2" s="1" t="s">
        <v>6</v>
      </c>
      <c r="E2" t="s">
        <v>14</v>
      </c>
      <c r="F2" t="s">
        <v>15</v>
      </c>
      <c r="G2" t="s">
        <v>13</v>
      </c>
      <c r="H2" t="s">
        <v>3</v>
      </c>
      <c r="I2" s="1" t="s">
        <v>5</v>
      </c>
      <c r="J2" t="s">
        <v>4</v>
      </c>
      <c r="K2" s="1" t="s">
        <v>6</v>
      </c>
      <c r="L2" t="s">
        <v>14</v>
      </c>
      <c r="M2" t="s">
        <v>15</v>
      </c>
      <c r="N2" t="s">
        <v>13</v>
      </c>
      <c r="O2" t="s">
        <v>3</v>
      </c>
      <c r="P2" s="1" t="s">
        <v>7</v>
      </c>
      <c r="Q2" t="s">
        <v>4</v>
      </c>
      <c r="R2" s="1" t="s">
        <v>6</v>
      </c>
      <c r="S2" t="s">
        <v>14</v>
      </c>
      <c r="T2" t="s">
        <v>15</v>
      </c>
      <c r="U2" t="s">
        <v>13</v>
      </c>
    </row>
    <row r="3" spans="1:21" hidden="1" x14ac:dyDescent="0.3">
      <c r="A3">
        <v>2.4439899999999999</v>
      </c>
      <c r="C3">
        <v>3.3250899999999999</v>
      </c>
      <c r="H3">
        <v>0.30558000000000002</v>
      </c>
      <c r="J3">
        <v>1.0482499999999999</v>
      </c>
      <c r="O3">
        <v>0</v>
      </c>
      <c r="Q3">
        <v>0</v>
      </c>
    </row>
    <row r="4" spans="1:21" hidden="1" x14ac:dyDescent="0.3">
      <c r="A4">
        <v>6.1189099999999996</v>
      </c>
      <c r="C4">
        <v>6.5301499999999999</v>
      </c>
      <c r="H4">
        <v>2.0303200000000001</v>
      </c>
      <c r="J4">
        <v>2.3413499999999998</v>
      </c>
      <c r="O4">
        <v>0</v>
      </c>
      <c r="Q4">
        <v>0</v>
      </c>
    </row>
    <row r="5" spans="1:21" x14ac:dyDescent="0.3">
      <c r="A5">
        <v>8.3430099999999996</v>
      </c>
      <c r="B5">
        <f>(MOD(A5*100000-MOD(A5*100000,100000),10000000)/100000*60000)+(MOD(A5*100000-MOD(A5*100000,1000),100000))+(MOD(A5*100000,1000))</f>
        <v>514301</v>
      </c>
      <c r="C5">
        <v>9.0844000000000005</v>
      </c>
      <c r="D5">
        <f>(MOD(C5*100000-MOD(C5*100000,100000),10000000)/100000*60000)+(MOD(C5*100000-MOD(C5*100000,1000),100000))+(MOD(C5*100000,1000))</f>
        <v>548440</v>
      </c>
      <c r="E5">
        <f>D5-B5</f>
        <v>34139</v>
      </c>
      <c r="F5">
        <f>B6-D5</f>
        <v>82151.000000000116</v>
      </c>
      <c r="G5" t="s">
        <v>9</v>
      </c>
      <c r="H5">
        <v>6.4946799999999998</v>
      </c>
      <c r="I5">
        <f>(MOD(H5*100000-MOD(H5*100000,100000),10000000)/100000*60000)+(MOD(H5*100000-MOD(H5*100000,1000),100000))+(MOD(H5*100000,1000))</f>
        <v>409468</v>
      </c>
      <c r="J5">
        <v>7.2428900000000001</v>
      </c>
      <c r="K5">
        <f>(MOD(J5*100000-MOD(J5*100000,100000),10000000)/100000*60000)+(MOD(J5*100000-MOD(J5*100000,1000),100000))+(MOD(J5*100000,1000))</f>
        <v>444289</v>
      </c>
      <c r="L5">
        <f>K5-I5</f>
        <v>34821</v>
      </c>
      <c r="M5">
        <f>I6-K5</f>
        <v>19677</v>
      </c>
      <c r="N5" t="s">
        <v>10</v>
      </c>
      <c r="O5">
        <v>1.21008</v>
      </c>
      <c r="P5">
        <f>(MOD(O5*100000-MOD(O5*100000,100000),10000000)/100000*60000)+(MOD(O5*100000-MOD(O5*100000,1000),100000))+(MOD(O5*100000,1000))</f>
        <v>81008</v>
      </c>
      <c r="Q5">
        <v>1.5272300000000001</v>
      </c>
      <c r="R5">
        <f>(MOD(Q5*100000-MOD(Q5*100000,100000),10000000)/100000*60000)+(MOD(Q5*100000-MOD(Q5*100000,1000),100000))+(MOD(Q5*100000,1000))</f>
        <v>112723</v>
      </c>
      <c r="S5">
        <f>R5-P5</f>
        <v>31715</v>
      </c>
      <c r="T5">
        <f>P6-R5</f>
        <v>15946</v>
      </c>
      <c r="U5" t="s">
        <v>10</v>
      </c>
    </row>
    <row r="6" spans="1:21" x14ac:dyDescent="0.3">
      <c r="A6">
        <v>10.305910000000001</v>
      </c>
      <c r="B6">
        <f t="shared" ref="B6:B22" si="0">(MOD(A6*100000-MOD(A6*100000,100000),10000000)/100000*60000)+(MOD(A6*100000-MOD(A6*100000,1000),100000))+(MOD(A6*100000,1000))</f>
        <v>630591.00000000012</v>
      </c>
      <c r="C6">
        <v>11.06894</v>
      </c>
      <c r="D6">
        <f t="shared" ref="D6:D22" si="1">(MOD(C6*100000-MOD(C6*100000,100000),10000000)/100000*60000)+(MOD(C6*100000-MOD(C6*100000,1000),100000))+(MOD(C6*100000,1000))</f>
        <v>666894</v>
      </c>
      <c r="E6">
        <f t="shared" ref="E6:E22" si="2">D6-B6</f>
        <v>36302.999999999884</v>
      </c>
      <c r="F6">
        <f t="shared" ref="F6:F22" si="3">B7-D6</f>
        <v>74772</v>
      </c>
      <c r="G6" t="s">
        <v>9</v>
      </c>
      <c r="H6">
        <v>7.4396599999999999</v>
      </c>
      <c r="I6">
        <f t="shared" ref="I6:I22" si="4">(MOD(H6*100000-MOD(H6*100000,100000),10000000)/100000*60000)+(MOD(H6*100000-MOD(H6*100000,1000),100000))+(MOD(H6*100000,1000))</f>
        <v>463966</v>
      </c>
      <c r="J6">
        <v>8.1821199999999994</v>
      </c>
      <c r="K6">
        <f t="shared" ref="K6:K22" si="5">(MOD(J6*100000-MOD(J6*100000,100000),10000000)/100000*60000)+(MOD(J6*100000-MOD(J6*100000,1000),100000))+(MOD(J6*100000,1000))</f>
        <v>498211.99999999988</v>
      </c>
      <c r="L6">
        <f t="shared" ref="L6:L22" si="6">K6-I6</f>
        <v>34245.999999999884</v>
      </c>
      <c r="M6">
        <f t="shared" ref="M6:M22" si="7">I7-K6</f>
        <v>52660.000000000116</v>
      </c>
      <c r="N6" t="s">
        <v>12</v>
      </c>
      <c r="O6">
        <v>2.0866899999999999</v>
      </c>
      <c r="P6">
        <f t="shared" ref="P6:P22" si="8">(MOD(O6*100000-MOD(O6*100000,100000),10000000)/100000*60000)+(MOD(O6*100000-MOD(O6*100000,1000),100000))+(MOD(O6*100000,1000))</f>
        <v>128669</v>
      </c>
      <c r="Q6">
        <v>2.3587799999999999</v>
      </c>
      <c r="R6">
        <f t="shared" ref="R6:R22" si="9">(MOD(Q6*100000-MOD(Q6*100000,100000),10000000)/100000*60000)+(MOD(Q6*100000-MOD(Q6*100000,1000),100000))+(MOD(Q6*100000,1000))</f>
        <v>155878</v>
      </c>
      <c r="S6">
        <f t="shared" ref="S6:S22" si="10">R6-P6</f>
        <v>27209</v>
      </c>
      <c r="T6">
        <f t="shared" ref="T6:T22" si="11">P7-R6</f>
        <v>24330</v>
      </c>
      <c r="U6" t="s">
        <v>9</v>
      </c>
    </row>
    <row r="7" spans="1:21" x14ac:dyDescent="0.3">
      <c r="A7">
        <v>12.216659999999999</v>
      </c>
      <c r="B7">
        <f t="shared" si="0"/>
        <v>741666</v>
      </c>
      <c r="C7">
        <v>12.56888</v>
      </c>
      <c r="D7">
        <f t="shared" si="1"/>
        <v>776888</v>
      </c>
      <c r="E7">
        <f t="shared" si="2"/>
        <v>35222</v>
      </c>
      <c r="F7">
        <f t="shared" si="3"/>
        <v>64441</v>
      </c>
      <c r="G7" t="s">
        <v>10</v>
      </c>
      <c r="H7">
        <v>9.1087199999999999</v>
      </c>
      <c r="I7">
        <f t="shared" si="4"/>
        <v>550872</v>
      </c>
      <c r="J7">
        <v>9.4084400000000006</v>
      </c>
      <c r="K7">
        <f t="shared" si="5"/>
        <v>580844</v>
      </c>
      <c r="L7">
        <f t="shared" si="6"/>
        <v>29972</v>
      </c>
      <c r="M7">
        <f t="shared" si="7"/>
        <v>48795.000000000116</v>
      </c>
      <c r="N7" t="s">
        <v>11</v>
      </c>
      <c r="O7">
        <v>3.0020799999999999</v>
      </c>
      <c r="P7">
        <f t="shared" si="8"/>
        <v>180208</v>
      </c>
      <c r="Q7">
        <v>3.2932800000000002</v>
      </c>
      <c r="R7">
        <f t="shared" si="9"/>
        <v>209328</v>
      </c>
      <c r="S7">
        <f t="shared" si="10"/>
        <v>29120</v>
      </c>
      <c r="T7">
        <f t="shared" si="11"/>
        <v>19639</v>
      </c>
      <c r="U7" t="s">
        <v>9</v>
      </c>
    </row>
    <row r="8" spans="1:21" x14ac:dyDescent="0.3">
      <c r="A8">
        <v>14.01329</v>
      </c>
      <c r="B8">
        <f t="shared" si="0"/>
        <v>841329</v>
      </c>
      <c r="C8">
        <v>14.366</v>
      </c>
      <c r="D8">
        <f t="shared" si="1"/>
        <v>876600</v>
      </c>
      <c r="E8">
        <f t="shared" si="2"/>
        <v>35271</v>
      </c>
      <c r="F8">
        <f t="shared" si="3"/>
        <v>43338</v>
      </c>
      <c r="G8" t="s">
        <v>11</v>
      </c>
      <c r="H8">
        <v>10.296390000000001</v>
      </c>
      <c r="I8">
        <f t="shared" si="4"/>
        <v>629639.00000000012</v>
      </c>
      <c r="J8">
        <v>10.5807</v>
      </c>
      <c r="K8">
        <f t="shared" si="5"/>
        <v>658070</v>
      </c>
      <c r="L8">
        <f t="shared" si="6"/>
        <v>28430.999999999884</v>
      </c>
      <c r="M8">
        <f t="shared" si="7"/>
        <v>47789</v>
      </c>
      <c r="N8" t="s">
        <v>10</v>
      </c>
      <c r="O8">
        <v>3.4896699999999998</v>
      </c>
      <c r="P8">
        <f t="shared" si="8"/>
        <v>228967</v>
      </c>
      <c r="Q8">
        <v>4.1824300000000001</v>
      </c>
      <c r="R8">
        <f t="shared" si="9"/>
        <v>258243</v>
      </c>
      <c r="S8">
        <f t="shared" si="10"/>
        <v>29276</v>
      </c>
      <c r="T8">
        <f t="shared" si="11"/>
        <v>44418</v>
      </c>
      <c r="U8" t="s">
        <v>10</v>
      </c>
    </row>
    <row r="9" spans="1:21" x14ac:dyDescent="0.3">
      <c r="A9">
        <v>15.19938</v>
      </c>
      <c r="B9">
        <f t="shared" si="0"/>
        <v>919938</v>
      </c>
      <c r="C9">
        <v>15.546670000000001</v>
      </c>
      <c r="D9">
        <f t="shared" si="1"/>
        <v>954667</v>
      </c>
      <c r="E9">
        <f t="shared" si="2"/>
        <v>34729</v>
      </c>
      <c r="F9">
        <f t="shared" si="3"/>
        <v>32319.000000000233</v>
      </c>
      <c r="G9" t="s">
        <v>9</v>
      </c>
      <c r="H9">
        <v>11.458589999999999</v>
      </c>
      <c r="I9">
        <f t="shared" si="4"/>
        <v>705859</v>
      </c>
      <c r="J9">
        <v>12.181940000000001</v>
      </c>
      <c r="K9">
        <f t="shared" si="5"/>
        <v>738194</v>
      </c>
      <c r="L9">
        <f t="shared" si="6"/>
        <v>32335</v>
      </c>
      <c r="M9">
        <f t="shared" si="7"/>
        <v>47234</v>
      </c>
      <c r="N9" t="s">
        <v>12</v>
      </c>
      <c r="O9">
        <v>5.0266099999999998</v>
      </c>
      <c r="P9">
        <f t="shared" si="8"/>
        <v>302661</v>
      </c>
      <c r="Q9">
        <v>5.3195199999999998</v>
      </c>
      <c r="R9">
        <f t="shared" si="9"/>
        <v>331952</v>
      </c>
      <c r="S9">
        <f t="shared" si="10"/>
        <v>29291</v>
      </c>
      <c r="T9">
        <f t="shared" si="11"/>
        <v>13009</v>
      </c>
      <c r="U9" t="s">
        <v>9</v>
      </c>
    </row>
    <row r="10" spans="1:21" x14ac:dyDescent="0.3">
      <c r="A10">
        <v>16.269860000000001</v>
      </c>
      <c r="B10">
        <f t="shared" si="0"/>
        <v>986986.00000000023</v>
      </c>
      <c r="C10">
        <v>17.041260000000001</v>
      </c>
      <c r="D10">
        <f t="shared" si="1"/>
        <v>1024126.0000000002</v>
      </c>
      <c r="E10">
        <f t="shared" si="2"/>
        <v>37140</v>
      </c>
      <c r="F10">
        <f t="shared" si="3"/>
        <v>29416.999999999534</v>
      </c>
      <c r="G10" t="s">
        <v>11</v>
      </c>
      <c r="H10">
        <v>13.05428</v>
      </c>
      <c r="I10">
        <f t="shared" si="4"/>
        <v>785428</v>
      </c>
      <c r="J10">
        <v>13.401579999999999</v>
      </c>
      <c r="K10">
        <f t="shared" si="5"/>
        <v>820158</v>
      </c>
      <c r="L10">
        <f t="shared" si="6"/>
        <v>34730</v>
      </c>
      <c r="M10">
        <f t="shared" si="7"/>
        <v>33003</v>
      </c>
      <c r="N10" t="s">
        <v>11</v>
      </c>
      <c r="O10">
        <v>5.4496099999999998</v>
      </c>
      <c r="P10">
        <f t="shared" si="8"/>
        <v>344961</v>
      </c>
      <c r="Q10">
        <v>6.18893</v>
      </c>
      <c r="R10">
        <f t="shared" si="9"/>
        <v>378893</v>
      </c>
      <c r="S10">
        <f t="shared" si="10"/>
        <v>33932</v>
      </c>
      <c r="T10">
        <f t="shared" si="11"/>
        <v>46784</v>
      </c>
      <c r="U10" t="s">
        <v>11</v>
      </c>
    </row>
    <row r="11" spans="1:21" x14ac:dyDescent="0.3">
      <c r="A11">
        <v>17.335429999999999</v>
      </c>
      <c r="B11">
        <f t="shared" si="0"/>
        <v>1053542.9999999998</v>
      </c>
      <c r="C11">
        <v>18.12257</v>
      </c>
      <c r="D11">
        <f t="shared" si="1"/>
        <v>1092257</v>
      </c>
      <c r="E11">
        <f t="shared" si="2"/>
        <v>38714.000000000233</v>
      </c>
      <c r="F11">
        <f t="shared" si="3"/>
        <v>65917.000000000233</v>
      </c>
      <c r="G11" t="s">
        <v>11</v>
      </c>
      <c r="H11">
        <v>14.13161</v>
      </c>
      <c r="I11">
        <f t="shared" si="4"/>
        <v>853161</v>
      </c>
      <c r="J11">
        <v>14.42989</v>
      </c>
      <c r="K11">
        <f t="shared" si="5"/>
        <v>882989</v>
      </c>
      <c r="L11">
        <f t="shared" si="6"/>
        <v>29828</v>
      </c>
      <c r="M11">
        <f t="shared" si="7"/>
        <v>37576</v>
      </c>
      <c r="N11" t="s">
        <v>9</v>
      </c>
      <c r="O11">
        <v>7.0567700000000002</v>
      </c>
      <c r="P11">
        <f t="shared" si="8"/>
        <v>425677</v>
      </c>
      <c r="Q11">
        <v>7.3815400000000002</v>
      </c>
      <c r="R11">
        <f t="shared" si="9"/>
        <v>458154</v>
      </c>
      <c r="S11">
        <f t="shared" si="10"/>
        <v>32477</v>
      </c>
      <c r="T11">
        <f t="shared" si="11"/>
        <v>22532.999999999884</v>
      </c>
      <c r="U11" t="s">
        <v>11</v>
      </c>
    </row>
    <row r="12" spans="1:21" x14ac:dyDescent="0.3">
      <c r="A12">
        <v>19.181740000000001</v>
      </c>
      <c r="B12">
        <f t="shared" si="0"/>
        <v>1158174.0000000002</v>
      </c>
      <c r="C12">
        <v>19.518699999999999</v>
      </c>
      <c r="D12">
        <f t="shared" si="1"/>
        <v>1191870</v>
      </c>
      <c r="E12">
        <f t="shared" si="2"/>
        <v>33695.999999999767</v>
      </c>
      <c r="F12">
        <f t="shared" si="3"/>
        <v>30007</v>
      </c>
      <c r="G12" t="s">
        <v>10</v>
      </c>
      <c r="H12">
        <v>15.20565</v>
      </c>
      <c r="I12">
        <f t="shared" si="4"/>
        <v>920565</v>
      </c>
      <c r="J12">
        <v>15.48091</v>
      </c>
      <c r="K12">
        <f t="shared" si="5"/>
        <v>948091</v>
      </c>
      <c r="L12">
        <f t="shared" si="6"/>
        <v>27526</v>
      </c>
      <c r="M12">
        <f t="shared" si="7"/>
        <v>30003</v>
      </c>
      <c r="N12" t="s">
        <v>9</v>
      </c>
      <c r="O12">
        <v>8.0068699999999993</v>
      </c>
      <c r="P12">
        <f t="shared" si="8"/>
        <v>480686.99999999988</v>
      </c>
      <c r="Q12">
        <v>8.3678600000000003</v>
      </c>
      <c r="R12">
        <f t="shared" si="9"/>
        <v>516786</v>
      </c>
      <c r="S12">
        <f t="shared" si="10"/>
        <v>36099.000000000116</v>
      </c>
      <c r="T12">
        <f t="shared" si="11"/>
        <v>28557</v>
      </c>
      <c r="U12" t="s">
        <v>11</v>
      </c>
    </row>
    <row r="13" spans="1:21" x14ac:dyDescent="0.3">
      <c r="A13">
        <v>20.218769999999999</v>
      </c>
      <c r="B13">
        <f t="shared" si="0"/>
        <v>1221877</v>
      </c>
      <c r="C13">
        <v>20.544419999999999</v>
      </c>
      <c r="D13">
        <f t="shared" si="1"/>
        <v>1254441.9999999998</v>
      </c>
      <c r="E13">
        <f t="shared" si="2"/>
        <v>32564.999999999767</v>
      </c>
      <c r="F13">
        <f t="shared" si="3"/>
        <v>94646.000000000233</v>
      </c>
      <c r="G13" t="s">
        <v>10</v>
      </c>
      <c r="H13">
        <v>16.18094</v>
      </c>
      <c r="I13">
        <f t="shared" si="4"/>
        <v>978094</v>
      </c>
      <c r="J13">
        <v>16.474599999999999</v>
      </c>
      <c r="K13">
        <f t="shared" si="5"/>
        <v>1007459.9999999998</v>
      </c>
      <c r="L13">
        <f t="shared" si="6"/>
        <v>29365.999999999767</v>
      </c>
      <c r="M13">
        <f t="shared" si="7"/>
        <v>28986</v>
      </c>
      <c r="N13" t="s">
        <v>10</v>
      </c>
      <c r="O13">
        <v>9.0534300000000005</v>
      </c>
      <c r="P13">
        <f t="shared" si="8"/>
        <v>545343</v>
      </c>
      <c r="Q13">
        <v>9.4253</v>
      </c>
      <c r="R13">
        <f t="shared" si="9"/>
        <v>582530</v>
      </c>
      <c r="S13">
        <f t="shared" si="10"/>
        <v>37187</v>
      </c>
      <c r="T13">
        <f t="shared" si="11"/>
        <v>37113</v>
      </c>
      <c r="U13" t="s">
        <v>10</v>
      </c>
    </row>
    <row r="14" spans="1:21" x14ac:dyDescent="0.3">
      <c r="A14">
        <v>22.290880000000001</v>
      </c>
      <c r="B14">
        <f t="shared" si="0"/>
        <v>1349088</v>
      </c>
      <c r="C14">
        <v>23.00177</v>
      </c>
      <c r="D14">
        <f t="shared" si="1"/>
        <v>1380177</v>
      </c>
      <c r="E14">
        <f t="shared" si="2"/>
        <v>31089</v>
      </c>
      <c r="F14">
        <f t="shared" si="3"/>
        <v>78018</v>
      </c>
      <c r="G14" t="s">
        <v>9</v>
      </c>
      <c r="H14">
        <v>17.164459999999998</v>
      </c>
      <c r="I14">
        <f t="shared" si="4"/>
        <v>1036445.9999999998</v>
      </c>
      <c r="J14">
        <v>17.532920000000001</v>
      </c>
      <c r="K14">
        <f t="shared" si="5"/>
        <v>1073292</v>
      </c>
      <c r="L14">
        <f t="shared" si="6"/>
        <v>36846.000000000233</v>
      </c>
      <c r="M14">
        <f t="shared" si="7"/>
        <v>26345.000000000233</v>
      </c>
      <c r="N14" t="s">
        <v>12</v>
      </c>
      <c r="O14">
        <v>10.196429999999999</v>
      </c>
      <c r="P14">
        <f t="shared" si="8"/>
        <v>619643</v>
      </c>
      <c r="Q14">
        <v>10.51735</v>
      </c>
      <c r="R14">
        <f t="shared" si="9"/>
        <v>651735</v>
      </c>
      <c r="S14">
        <f t="shared" si="10"/>
        <v>32092</v>
      </c>
      <c r="T14">
        <f t="shared" si="11"/>
        <v>18798</v>
      </c>
      <c r="U14" t="s">
        <v>12</v>
      </c>
    </row>
    <row r="15" spans="1:21" x14ac:dyDescent="0.3">
      <c r="A15">
        <v>24.181950000000001</v>
      </c>
      <c r="B15">
        <f t="shared" si="0"/>
        <v>1458195</v>
      </c>
      <c r="C15">
        <v>24.46874</v>
      </c>
      <c r="D15">
        <f t="shared" si="1"/>
        <v>1486874</v>
      </c>
      <c r="E15">
        <f t="shared" si="2"/>
        <v>28679</v>
      </c>
      <c r="F15">
        <f t="shared" si="3"/>
        <v>16332</v>
      </c>
      <c r="G15" t="s">
        <v>9</v>
      </c>
      <c r="H15">
        <v>18.196370000000002</v>
      </c>
      <c r="I15">
        <f t="shared" si="4"/>
        <v>1099637.0000000002</v>
      </c>
      <c r="J15">
        <v>18.527529999999999</v>
      </c>
      <c r="K15">
        <f t="shared" si="5"/>
        <v>1132752.9999999998</v>
      </c>
      <c r="L15">
        <f t="shared" si="6"/>
        <v>33115.999999999534</v>
      </c>
      <c r="M15">
        <f t="shared" si="7"/>
        <v>21485.000000000233</v>
      </c>
      <c r="N15" t="s">
        <v>10</v>
      </c>
      <c r="O15">
        <v>11.10533</v>
      </c>
      <c r="P15">
        <f t="shared" si="8"/>
        <v>670533</v>
      </c>
      <c r="Q15">
        <v>11.38256</v>
      </c>
      <c r="R15">
        <f t="shared" si="9"/>
        <v>698256</v>
      </c>
      <c r="S15">
        <f t="shared" si="10"/>
        <v>27723</v>
      </c>
      <c r="T15">
        <f t="shared" si="11"/>
        <v>30032</v>
      </c>
      <c r="U15" t="s">
        <v>9</v>
      </c>
    </row>
    <row r="16" spans="1:21" x14ac:dyDescent="0.3">
      <c r="A16">
        <v>25.032060000000001</v>
      </c>
      <c r="B16">
        <f t="shared" si="0"/>
        <v>1503206</v>
      </c>
      <c r="C16">
        <v>25.34984</v>
      </c>
      <c r="D16">
        <f t="shared" si="1"/>
        <v>1534984</v>
      </c>
      <c r="E16">
        <f t="shared" si="2"/>
        <v>31778</v>
      </c>
      <c r="F16">
        <f t="shared" si="3"/>
        <v>31040</v>
      </c>
      <c r="G16" t="s">
        <v>12</v>
      </c>
      <c r="H16">
        <v>19.142379999999999</v>
      </c>
      <c r="I16">
        <f t="shared" si="4"/>
        <v>1154238</v>
      </c>
      <c r="J16">
        <v>19.4834</v>
      </c>
      <c r="K16">
        <f t="shared" si="5"/>
        <v>1188340</v>
      </c>
      <c r="L16">
        <f t="shared" si="6"/>
        <v>34102</v>
      </c>
      <c r="M16">
        <f t="shared" si="7"/>
        <v>15392</v>
      </c>
      <c r="N16" t="s">
        <v>11</v>
      </c>
      <c r="O16">
        <v>12.082879999999999</v>
      </c>
      <c r="P16">
        <f t="shared" si="8"/>
        <v>728288</v>
      </c>
      <c r="Q16">
        <v>12.435739999999999</v>
      </c>
      <c r="R16">
        <f t="shared" si="9"/>
        <v>763574</v>
      </c>
      <c r="S16">
        <f t="shared" si="10"/>
        <v>35286</v>
      </c>
      <c r="T16">
        <f t="shared" si="11"/>
        <v>18612</v>
      </c>
      <c r="U16" t="s">
        <v>9</v>
      </c>
    </row>
    <row r="17" spans="1:21" x14ac:dyDescent="0.3">
      <c r="A17">
        <v>26.06024</v>
      </c>
      <c r="B17">
        <f t="shared" si="0"/>
        <v>1566024</v>
      </c>
      <c r="C17">
        <v>26.371130000000001</v>
      </c>
      <c r="D17">
        <f t="shared" si="1"/>
        <v>1597113</v>
      </c>
      <c r="E17">
        <f t="shared" si="2"/>
        <v>31089</v>
      </c>
      <c r="F17">
        <f t="shared" si="3"/>
        <v>17463</v>
      </c>
      <c r="G17" t="s">
        <v>11</v>
      </c>
      <c r="H17">
        <v>20.037320000000001</v>
      </c>
      <c r="I17">
        <f t="shared" si="4"/>
        <v>1203732</v>
      </c>
      <c r="J17">
        <v>20.395610000000001</v>
      </c>
      <c r="K17">
        <f t="shared" si="5"/>
        <v>1239561.0000000002</v>
      </c>
      <c r="L17">
        <f t="shared" si="6"/>
        <v>35829.000000000233</v>
      </c>
      <c r="M17">
        <f t="shared" si="7"/>
        <v>24454.999999999767</v>
      </c>
      <c r="N17" t="s">
        <v>12</v>
      </c>
      <c r="O17">
        <v>13.02186</v>
      </c>
      <c r="P17">
        <f t="shared" si="8"/>
        <v>782186</v>
      </c>
      <c r="Q17">
        <v>13.307359999999999</v>
      </c>
      <c r="R17">
        <f t="shared" si="9"/>
        <v>810736</v>
      </c>
      <c r="S17">
        <f t="shared" si="10"/>
        <v>28550</v>
      </c>
      <c r="T17">
        <f t="shared" si="11"/>
        <v>14713</v>
      </c>
      <c r="U17" t="s">
        <v>12</v>
      </c>
    </row>
    <row r="18" spans="1:21" x14ac:dyDescent="0.3">
      <c r="A18">
        <v>26.545760000000001</v>
      </c>
      <c r="B18">
        <f t="shared" si="0"/>
        <v>1614576</v>
      </c>
      <c r="C18">
        <v>27.274360000000001</v>
      </c>
      <c r="D18">
        <f t="shared" si="1"/>
        <v>1647436</v>
      </c>
      <c r="E18">
        <f t="shared" si="2"/>
        <v>32860</v>
      </c>
      <c r="F18">
        <f t="shared" si="3"/>
        <v>26564</v>
      </c>
      <c r="G18" t="s">
        <v>9</v>
      </c>
      <c r="H18">
        <v>21.04016</v>
      </c>
      <c r="I18">
        <f t="shared" si="4"/>
        <v>1264016</v>
      </c>
      <c r="J18">
        <v>21.361249999999998</v>
      </c>
      <c r="K18">
        <f t="shared" si="5"/>
        <v>1296125</v>
      </c>
      <c r="L18">
        <f t="shared" si="6"/>
        <v>32109</v>
      </c>
      <c r="M18">
        <f t="shared" si="7"/>
        <v>26345</v>
      </c>
      <c r="N18" t="s">
        <v>10</v>
      </c>
      <c r="O18">
        <v>13.45449</v>
      </c>
      <c r="P18">
        <f t="shared" si="8"/>
        <v>825449</v>
      </c>
      <c r="Q18">
        <v>14.18169</v>
      </c>
      <c r="R18">
        <f t="shared" si="9"/>
        <v>858169</v>
      </c>
      <c r="S18">
        <f t="shared" si="10"/>
        <v>32720</v>
      </c>
      <c r="T18">
        <f t="shared" si="11"/>
        <v>17842</v>
      </c>
      <c r="U18" t="s">
        <v>9</v>
      </c>
    </row>
    <row r="19" spans="1:21" x14ac:dyDescent="0.3">
      <c r="A19">
        <v>27.54</v>
      </c>
      <c r="B19">
        <f t="shared" si="0"/>
        <v>1674000</v>
      </c>
      <c r="C19">
        <v>28.283359999999998</v>
      </c>
      <c r="D19">
        <f t="shared" si="1"/>
        <v>1708336</v>
      </c>
      <c r="E19">
        <f t="shared" si="2"/>
        <v>34336</v>
      </c>
      <c r="F19">
        <f t="shared" si="3"/>
        <v>9937</v>
      </c>
      <c r="G19" t="s">
        <v>11</v>
      </c>
      <c r="H19">
        <v>22.024699999999999</v>
      </c>
      <c r="I19">
        <f t="shared" si="4"/>
        <v>1322470</v>
      </c>
      <c r="J19">
        <v>22.384319999999999</v>
      </c>
      <c r="K19">
        <f t="shared" si="5"/>
        <v>1358432</v>
      </c>
      <c r="L19">
        <f t="shared" si="6"/>
        <v>35962</v>
      </c>
      <c r="M19">
        <f t="shared" si="7"/>
        <v>34144</v>
      </c>
      <c r="N19" t="s">
        <v>11</v>
      </c>
      <c r="O19">
        <v>14.360110000000001</v>
      </c>
      <c r="P19">
        <f t="shared" si="8"/>
        <v>876011</v>
      </c>
      <c r="Q19">
        <v>15.09643</v>
      </c>
      <c r="R19">
        <f t="shared" si="9"/>
        <v>909643</v>
      </c>
      <c r="S19">
        <f t="shared" si="10"/>
        <v>33632</v>
      </c>
      <c r="T19">
        <f t="shared" si="11"/>
        <v>26718</v>
      </c>
      <c r="U19" t="s">
        <v>11</v>
      </c>
    </row>
    <row r="20" spans="1:21" x14ac:dyDescent="0.3">
      <c r="A20">
        <v>28.382729999999999</v>
      </c>
      <c r="B20">
        <f t="shared" si="0"/>
        <v>1718273</v>
      </c>
      <c r="C20">
        <v>29.113299999999999</v>
      </c>
      <c r="D20">
        <f t="shared" si="1"/>
        <v>1751330</v>
      </c>
      <c r="E20">
        <f t="shared" si="2"/>
        <v>33057</v>
      </c>
      <c r="F20">
        <f t="shared" si="3"/>
        <v>25137</v>
      </c>
      <c r="G20" t="s">
        <v>11</v>
      </c>
      <c r="H20">
        <v>23.12576</v>
      </c>
      <c r="I20">
        <f t="shared" si="4"/>
        <v>1392576</v>
      </c>
      <c r="J20">
        <v>23.437090000000001</v>
      </c>
      <c r="K20">
        <f t="shared" si="5"/>
        <v>1423709</v>
      </c>
      <c r="L20">
        <f t="shared" si="6"/>
        <v>31133</v>
      </c>
      <c r="M20">
        <f t="shared" si="7"/>
        <v>38017</v>
      </c>
      <c r="N20" t="s">
        <v>9</v>
      </c>
      <c r="O20">
        <v>15.36361</v>
      </c>
      <c r="P20">
        <f t="shared" si="8"/>
        <v>936361</v>
      </c>
      <c r="Q20">
        <v>16.098929999999999</v>
      </c>
      <c r="R20">
        <f t="shared" si="9"/>
        <v>969893</v>
      </c>
      <c r="S20">
        <f t="shared" si="10"/>
        <v>33532</v>
      </c>
      <c r="T20">
        <f t="shared" si="11"/>
        <v>11577</v>
      </c>
      <c r="U20" t="s">
        <v>11</v>
      </c>
    </row>
    <row r="21" spans="1:21" x14ac:dyDescent="0.3">
      <c r="A21">
        <v>29.36467</v>
      </c>
      <c r="B21">
        <f t="shared" si="0"/>
        <v>1776467</v>
      </c>
      <c r="C21">
        <v>30.048010000000001</v>
      </c>
      <c r="D21">
        <f t="shared" si="1"/>
        <v>1804801</v>
      </c>
      <c r="E21">
        <f t="shared" si="2"/>
        <v>28334</v>
      </c>
      <c r="F21">
        <f t="shared" si="3"/>
        <v>24104</v>
      </c>
      <c r="G21" t="s">
        <v>12</v>
      </c>
      <c r="H21">
        <v>24.21726</v>
      </c>
      <c r="I21">
        <f t="shared" si="4"/>
        <v>1461726</v>
      </c>
      <c r="J21">
        <v>24.524280000000001</v>
      </c>
      <c r="K21">
        <f t="shared" si="5"/>
        <v>1492428</v>
      </c>
      <c r="L21">
        <f t="shared" si="6"/>
        <v>30702</v>
      </c>
      <c r="M21">
        <f t="shared" si="7"/>
        <v>22276</v>
      </c>
      <c r="N21" t="s">
        <v>9</v>
      </c>
      <c r="O21">
        <v>16.214700000000001</v>
      </c>
      <c r="P21">
        <f t="shared" si="8"/>
        <v>981470</v>
      </c>
      <c r="Q21">
        <v>16.552299999999999</v>
      </c>
      <c r="R21">
        <f t="shared" si="9"/>
        <v>1015230</v>
      </c>
      <c r="S21">
        <f t="shared" si="10"/>
        <v>33760</v>
      </c>
      <c r="T21">
        <f t="shared" si="11"/>
        <v>28429</v>
      </c>
      <c r="U21" t="s">
        <v>11</v>
      </c>
    </row>
    <row r="22" spans="1:21" x14ac:dyDescent="0.3">
      <c r="A22">
        <v>30.28905</v>
      </c>
      <c r="B22">
        <f t="shared" si="0"/>
        <v>1828905</v>
      </c>
      <c r="C22">
        <v>30.578299999999999</v>
      </c>
      <c r="D22">
        <f t="shared" si="1"/>
        <v>1857830</v>
      </c>
      <c r="E22">
        <f t="shared" si="2"/>
        <v>28925</v>
      </c>
      <c r="G22" t="s">
        <v>12</v>
      </c>
      <c r="H22">
        <v>25.147040000000001</v>
      </c>
      <c r="I22">
        <f t="shared" si="4"/>
        <v>1514704</v>
      </c>
      <c r="J22">
        <v>25.49588</v>
      </c>
      <c r="K22">
        <f t="shared" si="5"/>
        <v>1549588</v>
      </c>
      <c r="L22">
        <f t="shared" si="6"/>
        <v>34884</v>
      </c>
      <c r="N22" t="s">
        <v>12</v>
      </c>
      <c r="O22">
        <v>17.23659</v>
      </c>
      <c r="P22">
        <f t="shared" si="8"/>
        <v>1043659</v>
      </c>
      <c r="Q22">
        <v>17.51474</v>
      </c>
      <c r="R22">
        <f t="shared" si="9"/>
        <v>1071474</v>
      </c>
      <c r="S22">
        <f t="shared" si="10"/>
        <v>27815</v>
      </c>
      <c r="U22" t="s">
        <v>12</v>
      </c>
    </row>
    <row r="25" spans="1:21" x14ac:dyDescent="0.3">
      <c r="C25" t="s">
        <v>16</v>
      </c>
      <c r="D25" t="s">
        <v>17</v>
      </c>
      <c r="J25" t="s">
        <v>11</v>
      </c>
      <c r="K25" t="s">
        <v>10</v>
      </c>
      <c r="L25" t="s">
        <v>9</v>
      </c>
      <c r="M25" t="s">
        <v>12</v>
      </c>
    </row>
    <row r="26" spans="1:21" x14ac:dyDescent="0.3">
      <c r="B26" t="s">
        <v>18</v>
      </c>
      <c r="C26">
        <f>AVERAGE(E5:E22,L5:L22,S5:S22)</f>
        <v>32505.185185185168</v>
      </c>
      <c r="D26">
        <f>AVERAGE(F5:F21,M5:M21,T5:T21)</f>
        <v>33702.647058823539</v>
      </c>
      <c r="I26" t="s">
        <v>19</v>
      </c>
      <c r="J26">
        <f>AVERAGE(E8,E10:E11,E17,E19:E20,L7,L10,L16,L19,S10:S12,S19:S21)</f>
        <v>34237.812500000022</v>
      </c>
      <c r="K26">
        <f>AVERAGE(E7,E12:E13,L5,L8,L13,L15,L18,S5,S8,S13)</f>
        <v>32500.36363636352</v>
      </c>
      <c r="L26">
        <f>AVERAGE(E5:E6,E9,E14:E15,E18,L11:L12,L20:L21,S6:S7,S9,S15:S16,S18)</f>
        <v>31146.062499999993</v>
      </c>
      <c r="M26">
        <f>AVERAGE(E16,E21:E22,L6,L9,L14,L17,L22,S14,S17,S22)</f>
        <v>31966.727272727305</v>
      </c>
    </row>
    <row r="27" spans="1:21" x14ac:dyDescent="0.3">
      <c r="B27" t="s">
        <v>8</v>
      </c>
      <c r="C27">
        <f>C26/1000</f>
        <v>32.505185185185169</v>
      </c>
      <c r="D27">
        <f>D26/1000</f>
        <v>33.702647058823537</v>
      </c>
      <c r="I27" t="s">
        <v>8</v>
      </c>
      <c r="J27">
        <f>J26/1000</f>
        <v>34.237812500000025</v>
      </c>
      <c r="K27">
        <f t="shared" ref="K27:M27" si="12">K26/1000</f>
        <v>32.500363636363517</v>
      </c>
      <c r="L27">
        <f t="shared" si="12"/>
        <v>31.146062499999992</v>
      </c>
      <c r="M27">
        <f t="shared" si="12"/>
        <v>31.966727272727304</v>
      </c>
    </row>
    <row r="28" spans="1:21" x14ac:dyDescent="0.3">
      <c r="B28" t="s">
        <v>36</v>
      </c>
      <c r="C28">
        <f>_xlfn.STDEV.S(E5:E22,L5:L22,S5:S22)/SQRT(COUNT(E5:E22,L5:L22,S5:S22))</f>
        <v>399.04575036373052</v>
      </c>
      <c r="D28">
        <f>_xlfn.STDEV.S(F5:F21,M5:M21,T5:T21)/SQRT(COUNT(F5:F21,M5:M21,T5:T21))</f>
        <v>2681.7658444703015</v>
      </c>
      <c r="I28" t="s">
        <v>36</v>
      </c>
      <c r="J28">
        <f>_xlfn.STDEV.S(E8,E10:E11,E17,E19:E20,L7,L10,L16,L19,S10:S12,S19:S21)/SQRT(COUNT(E8,E10:E11,E17,E19:E20,L7,L10,L16,L19,S10:S12,S19:S21))</f>
        <v>540.16803110044111</v>
      </c>
      <c r="K28">
        <f>_xlfn.STDEV.S(E7,E12:E13,L5,L8,L13,L15,L18,S5,S8,S13)/SQRT(COUNT(E7,E12:E13,L5,L8,L13,L15,L18,S5,S8,S13))</f>
        <v>820.86644105457151</v>
      </c>
      <c r="L28">
        <f>_xlfn.STDEV.S(E5:E6,E9,E14:E15,E18,L11:L12,L20:L21,S6:S7,S9,S15:S16,S18)/SQRT(COUNT(E5:E6,E9,E14:E15,E18,L11:L12,L20:L21,S6:S7,S9,S15:S16,S18))</f>
        <v>726.96923633184895</v>
      </c>
      <c r="M28">
        <f>_xlfn.STDEV.S(E16,E21:E22,L6,L9,L14,L17,L22,S14,S17,S22)/SQRT(COUNT(E16,E21:E22,L6,L9,L14,L17,L22,S14,S17,S22))</f>
        <v>972.23561576503448</v>
      </c>
    </row>
    <row r="29" spans="1:21" x14ac:dyDescent="0.3">
      <c r="B29" t="s">
        <v>8</v>
      </c>
      <c r="C29">
        <f>C28/1000</f>
        <v>0.39904575036373052</v>
      </c>
      <c r="D29">
        <f>D28/1000</f>
        <v>2.6817658444703016</v>
      </c>
      <c r="I29" t="s">
        <v>8</v>
      </c>
      <c r="J29">
        <f>J28/1000</f>
        <v>0.54016803110044109</v>
      </c>
      <c r="K29">
        <f t="shared" ref="K29:M29" si="13">K28/1000</f>
        <v>0.82086644105457152</v>
      </c>
      <c r="L29">
        <f t="shared" si="13"/>
        <v>0.72696923633184896</v>
      </c>
      <c r="M29">
        <f t="shared" si="13"/>
        <v>0.97223561576503448</v>
      </c>
    </row>
    <row r="30" spans="1:21" x14ac:dyDescent="0.3">
      <c r="B30" t="s">
        <v>20</v>
      </c>
      <c r="C30">
        <v>54</v>
      </c>
      <c r="D30">
        <v>51</v>
      </c>
      <c r="I30" t="s">
        <v>21</v>
      </c>
      <c r="J30">
        <v>16</v>
      </c>
      <c r="K30">
        <v>11</v>
      </c>
      <c r="L30">
        <v>16</v>
      </c>
      <c r="M30">
        <v>11</v>
      </c>
    </row>
  </sheetData>
  <conditionalFormatting sqref="G5:G22 N5:N22 U5:U22 J25:M25">
    <cfRule type="containsText" dxfId="1" priority="2" operator="containsText" text="&lt;">
      <formula>NOT(ISERROR(SEARCH("&lt;",G5)))</formula>
    </cfRule>
  </conditionalFormatting>
  <conditionalFormatting sqref="G5:G22 N5:N22 U5:U22 J25:M25">
    <cfRule type="containsText" dxfId="0" priority="1" operator="containsText" text="&gt;">
      <formula>NOT(ISERROR(SEARCH("&gt;",G5)))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649B6A48-02E2-4F40-9AAF-C1F2D4681E01}">
            <xm:f>NOT(ISERROR(SEARCH("+",G5)))</xm:f>
            <xm:f>"+"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G5:G22 N5:N22 U5:U22 J25:M25</xm:sqref>
        </x14:conditionalFormatting>
        <x14:conditionalFormatting xmlns:xm="http://schemas.microsoft.com/office/excel/2006/main">
          <x14:cfRule type="containsText" priority="3" operator="containsText" id="{38122FE1-1B77-4AC5-A1E4-6E3DAA9A8EBE}">
            <xm:f>NOT(ISERROR(SEARCH("-",G5)))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G5:G22 N5:N22 U5:U22 J25:M25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0B09-4E0A-4BF7-997B-38407697FD6B}">
  <dimension ref="A1:C13"/>
  <sheetViews>
    <sheetView tabSelected="1" workbookViewId="0">
      <selection activeCell="D2" sqref="D2"/>
    </sheetView>
  </sheetViews>
  <sheetFormatPr defaultRowHeight="14.4" x14ac:dyDescent="0.3"/>
  <cols>
    <col min="1" max="1" width="14.88671875" customWidth="1"/>
  </cols>
  <sheetData>
    <row r="1" spans="1:3" x14ac:dyDescent="0.3">
      <c r="A1" t="s">
        <v>23</v>
      </c>
    </row>
    <row r="2" spans="1:3" ht="15" thickBot="1" x14ac:dyDescent="0.35">
      <c r="B2" t="s">
        <v>11</v>
      </c>
      <c r="C2" t="s">
        <v>9</v>
      </c>
    </row>
    <row r="3" spans="1:3" x14ac:dyDescent="0.3">
      <c r="A3" s="4"/>
      <c r="B3" s="4" t="s">
        <v>24</v>
      </c>
      <c r="C3" s="4" t="s">
        <v>25</v>
      </c>
    </row>
    <row r="4" spans="1:3" x14ac:dyDescent="0.3">
      <c r="A4" s="2" t="s">
        <v>26</v>
      </c>
      <c r="B4" s="2">
        <v>34237.812500000022</v>
      </c>
      <c r="C4" s="2">
        <v>31146.062499999993</v>
      </c>
    </row>
    <row r="5" spans="1:3" x14ac:dyDescent="0.3">
      <c r="A5" s="2" t="s">
        <v>27</v>
      </c>
      <c r="B5" s="2">
        <v>4668504.0291668344</v>
      </c>
      <c r="C5" s="2">
        <v>8455748.3291665874</v>
      </c>
    </row>
    <row r="6" spans="1:3" x14ac:dyDescent="0.3">
      <c r="A6" s="2" t="s">
        <v>28</v>
      </c>
      <c r="B6" s="2">
        <v>16</v>
      </c>
      <c r="C6" s="2">
        <v>16</v>
      </c>
    </row>
    <row r="7" spans="1:3" x14ac:dyDescent="0.3">
      <c r="A7" s="2" t="s">
        <v>29</v>
      </c>
      <c r="B7" s="2">
        <v>0</v>
      </c>
      <c r="C7" s="2"/>
    </row>
    <row r="8" spans="1:3" x14ac:dyDescent="0.3">
      <c r="A8" s="2" t="s">
        <v>30</v>
      </c>
      <c r="B8" s="2">
        <v>28</v>
      </c>
      <c r="C8" s="2"/>
    </row>
    <row r="9" spans="1:3" x14ac:dyDescent="0.3">
      <c r="A9" s="2" t="s">
        <v>31</v>
      </c>
      <c r="B9" s="2">
        <v>3.4137135383195858</v>
      </c>
      <c r="C9" s="2"/>
    </row>
    <row r="10" spans="1:3" x14ac:dyDescent="0.3">
      <c r="A10" s="2" t="s">
        <v>32</v>
      </c>
      <c r="B10" s="2">
        <v>9.8575327998480186E-4</v>
      </c>
      <c r="C10" s="2"/>
    </row>
    <row r="11" spans="1:3" x14ac:dyDescent="0.3">
      <c r="A11" s="2" t="s">
        <v>33</v>
      </c>
      <c r="B11" s="2">
        <v>1.7011309342659326</v>
      </c>
      <c r="C11" s="2"/>
    </row>
    <row r="12" spans="1:3" x14ac:dyDescent="0.3">
      <c r="A12" s="2" t="s">
        <v>34</v>
      </c>
      <c r="B12" s="2">
        <v>1.9715065599696037E-3</v>
      </c>
      <c r="C12" s="2"/>
    </row>
    <row r="13" spans="1:3" ht="15" thickBot="1" x14ac:dyDescent="0.35">
      <c r="A13" s="3" t="s">
        <v>35</v>
      </c>
      <c r="B13" s="3">
        <v>2.0484071417952445</v>
      </c>
      <c r="C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0767-E482-4EA3-A937-A894DEA08016}">
  <dimension ref="A1:C13"/>
  <sheetViews>
    <sheetView workbookViewId="0">
      <selection activeCell="B29" sqref="B29"/>
    </sheetView>
  </sheetViews>
  <sheetFormatPr defaultRowHeight="14.4" x14ac:dyDescent="0.3"/>
  <sheetData>
    <row r="1" spans="1:3" x14ac:dyDescent="0.3">
      <c r="A1" t="s">
        <v>23</v>
      </c>
    </row>
    <row r="2" spans="1:3" ht="15" thickBot="1" x14ac:dyDescent="0.35">
      <c r="B2" t="s">
        <v>37</v>
      </c>
      <c r="C2" t="s">
        <v>12</v>
      </c>
    </row>
    <row r="3" spans="1:3" x14ac:dyDescent="0.3">
      <c r="A3" s="4"/>
      <c r="B3" s="4" t="s">
        <v>24</v>
      </c>
      <c r="C3" s="4" t="s">
        <v>25</v>
      </c>
    </row>
    <row r="4" spans="1:3" x14ac:dyDescent="0.3">
      <c r="A4" s="2" t="s">
        <v>26</v>
      </c>
      <c r="B4" s="2">
        <v>34237.812500000022</v>
      </c>
      <c r="C4" s="2">
        <v>31966.727272727305</v>
      </c>
    </row>
    <row r="5" spans="1:3" x14ac:dyDescent="0.3">
      <c r="A5" s="2" t="s">
        <v>27</v>
      </c>
      <c r="B5" s="2">
        <v>4668504.0291668344</v>
      </c>
      <c r="C5" s="2">
        <v>10397663.018182172</v>
      </c>
    </row>
    <row r="6" spans="1:3" x14ac:dyDescent="0.3">
      <c r="A6" s="2" t="s">
        <v>28</v>
      </c>
      <c r="B6" s="2">
        <v>16</v>
      </c>
      <c r="C6" s="2">
        <v>11</v>
      </c>
    </row>
    <row r="7" spans="1:3" x14ac:dyDescent="0.3">
      <c r="A7" s="2" t="s">
        <v>29</v>
      </c>
      <c r="B7" s="2">
        <v>0</v>
      </c>
      <c r="C7" s="2"/>
    </row>
    <row r="8" spans="1:3" x14ac:dyDescent="0.3">
      <c r="A8" s="2" t="s">
        <v>30</v>
      </c>
      <c r="B8" s="2">
        <v>16</v>
      </c>
      <c r="C8" s="2"/>
    </row>
    <row r="9" spans="1:3" x14ac:dyDescent="0.3">
      <c r="A9" s="2" t="s">
        <v>31</v>
      </c>
      <c r="B9" s="2">
        <v>2.0419468834641523</v>
      </c>
      <c r="C9" s="2"/>
    </row>
    <row r="10" spans="1:3" x14ac:dyDescent="0.3">
      <c r="A10" s="2" t="s">
        <v>32</v>
      </c>
      <c r="B10" s="2">
        <v>2.9000164350351843E-2</v>
      </c>
      <c r="C10" s="2"/>
    </row>
    <row r="11" spans="1:3" x14ac:dyDescent="0.3">
      <c r="A11" s="2" t="s">
        <v>33</v>
      </c>
      <c r="B11" s="2">
        <v>1.7458836762762506</v>
      </c>
      <c r="C11" s="2"/>
    </row>
    <row r="12" spans="1:3" x14ac:dyDescent="0.3">
      <c r="A12" s="2" t="s">
        <v>34</v>
      </c>
      <c r="B12" s="2">
        <v>5.8000328700703686E-2</v>
      </c>
      <c r="C12" s="2"/>
    </row>
    <row r="13" spans="1:3" ht="15" thickBot="1" x14ac:dyDescent="0.35">
      <c r="A13" s="3" t="s">
        <v>35</v>
      </c>
      <c r="B13" s="3">
        <v>2.119905299221255</v>
      </c>
      <c r="C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B94C-2E3A-4DEC-BD77-19D3CAE32750}">
  <dimension ref="A1:D18"/>
  <sheetViews>
    <sheetView workbookViewId="0">
      <selection activeCell="E8" sqref="E8"/>
    </sheetView>
  </sheetViews>
  <sheetFormatPr defaultRowHeight="14.4" x14ac:dyDescent="0.3"/>
  <sheetData>
    <row r="1" spans="1:4" x14ac:dyDescent="0.3">
      <c r="A1" t="s">
        <v>22</v>
      </c>
    </row>
    <row r="2" spans="1:4" x14ac:dyDescent="0.3">
      <c r="A2" t="s">
        <v>11</v>
      </c>
      <c r="B2" t="s">
        <v>9</v>
      </c>
      <c r="C2" t="s">
        <v>10</v>
      </c>
      <c r="D2" t="s">
        <v>12</v>
      </c>
    </row>
    <row r="3" spans="1:4" x14ac:dyDescent="0.3">
      <c r="A3">
        <v>35271</v>
      </c>
      <c r="B3">
        <v>34139</v>
      </c>
      <c r="C3">
        <v>35222</v>
      </c>
      <c r="D3">
        <v>31778</v>
      </c>
    </row>
    <row r="4" spans="1:4" x14ac:dyDescent="0.3">
      <c r="A4">
        <v>37140</v>
      </c>
      <c r="B4">
        <v>36302.999999999884</v>
      </c>
      <c r="C4">
        <v>33695.999999999767</v>
      </c>
      <c r="D4">
        <v>28334</v>
      </c>
    </row>
    <row r="5" spans="1:4" x14ac:dyDescent="0.3">
      <c r="A5">
        <v>38714.000000000233</v>
      </c>
      <c r="B5">
        <v>34729</v>
      </c>
      <c r="C5">
        <v>32564.999999999767</v>
      </c>
      <c r="D5">
        <v>28925</v>
      </c>
    </row>
    <row r="6" spans="1:4" x14ac:dyDescent="0.3">
      <c r="A6">
        <v>31089</v>
      </c>
      <c r="B6">
        <v>31089</v>
      </c>
      <c r="C6">
        <v>34821</v>
      </c>
      <c r="D6">
        <v>34245.999999999884</v>
      </c>
    </row>
    <row r="7" spans="1:4" x14ac:dyDescent="0.3">
      <c r="A7">
        <v>34336</v>
      </c>
      <c r="B7">
        <v>28679</v>
      </c>
      <c r="C7">
        <v>28430.999999999884</v>
      </c>
      <c r="D7">
        <v>32335</v>
      </c>
    </row>
    <row r="8" spans="1:4" x14ac:dyDescent="0.3">
      <c r="A8">
        <v>33057</v>
      </c>
      <c r="B8">
        <v>32860</v>
      </c>
      <c r="C8">
        <v>29365.999999999767</v>
      </c>
      <c r="D8">
        <v>36846.000000000233</v>
      </c>
    </row>
    <row r="9" spans="1:4" x14ac:dyDescent="0.3">
      <c r="A9">
        <v>29972</v>
      </c>
      <c r="B9">
        <v>29828</v>
      </c>
      <c r="C9">
        <v>33115.999999999534</v>
      </c>
      <c r="D9">
        <v>35829.000000000233</v>
      </c>
    </row>
    <row r="10" spans="1:4" x14ac:dyDescent="0.3">
      <c r="A10">
        <v>34730</v>
      </c>
      <c r="B10">
        <v>27526</v>
      </c>
      <c r="C10">
        <v>32109</v>
      </c>
      <c r="D10">
        <v>34884</v>
      </c>
    </row>
    <row r="11" spans="1:4" x14ac:dyDescent="0.3">
      <c r="A11">
        <v>34102</v>
      </c>
      <c r="B11">
        <v>31133</v>
      </c>
      <c r="C11">
        <v>31715</v>
      </c>
      <c r="D11">
        <v>32092</v>
      </c>
    </row>
    <row r="12" spans="1:4" x14ac:dyDescent="0.3">
      <c r="A12">
        <v>35962</v>
      </c>
      <c r="B12">
        <v>30702</v>
      </c>
      <c r="C12">
        <v>29276</v>
      </c>
      <c r="D12">
        <v>28550</v>
      </c>
    </row>
    <row r="13" spans="1:4" x14ac:dyDescent="0.3">
      <c r="A13">
        <v>33932</v>
      </c>
      <c r="B13">
        <v>27209</v>
      </c>
      <c r="C13">
        <v>37187</v>
      </c>
      <c r="D13">
        <v>27815</v>
      </c>
    </row>
    <row r="14" spans="1:4" x14ac:dyDescent="0.3">
      <c r="A14">
        <v>32477</v>
      </c>
      <c r="B14">
        <v>29120</v>
      </c>
    </row>
    <row r="15" spans="1:4" x14ac:dyDescent="0.3">
      <c r="A15">
        <v>36099.000000000116</v>
      </c>
      <c r="B15">
        <v>29291</v>
      </c>
    </row>
    <row r="16" spans="1:4" x14ac:dyDescent="0.3">
      <c r="A16">
        <v>33632</v>
      </c>
      <c r="B16">
        <v>27723</v>
      </c>
    </row>
    <row r="17" spans="1:2" x14ac:dyDescent="0.3">
      <c r="A17">
        <v>33532</v>
      </c>
      <c r="B17">
        <v>35286</v>
      </c>
    </row>
    <row r="18" spans="1:2" x14ac:dyDescent="0.3">
      <c r="A18">
        <v>33760</v>
      </c>
      <c r="B18">
        <v>32720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pos-neg</vt:lpstr>
      <vt:lpstr>Sheet6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2020-08-27T11:36:15Z</dcterms:created>
  <dcterms:modified xsi:type="dcterms:W3CDTF">2020-09-01T12:47:02Z</dcterms:modified>
</cp:coreProperties>
</file>