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timeline\"/>
    </mc:Choice>
  </mc:AlternateContent>
  <xr:revisionPtr revIDLastSave="0" documentId="13_ncr:1_{258996FD-732B-475A-8565-0A1CD4BD1B6F}" xr6:coauthVersionLast="45" xr6:coauthVersionMax="45" xr10:uidLastSave="{00000000-0000-0000-0000-000000000000}"/>
  <bookViews>
    <workbookView xWindow="12708" yWindow="1200" windowWidth="17280" windowHeight="8964" xr2:uid="{F3D3CC1E-F028-4ED4-A8FF-81D6AED5479C}"/>
  </bookViews>
  <sheets>
    <sheet name="Sheet1" sheetId="1" r:id="rId1"/>
    <sheet name="pos-neg" sheetId="3" r:id="rId2"/>
    <sheet name="Sheet4" sheetId="4" r:id="rId3"/>
    <sheet name="testi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C22" i="1"/>
  <c r="D22" i="1"/>
  <c r="M24" i="1" l="1"/>
  <c r="K24" i="1"/>
  <c r="M23" i="1"/>
  <c r="M20" i="1"/>
  <c r="M21" i="1"/>
  <c r="K23" i="1"/>
  <c r="K20" i="1"/>
  <c r="K21" i="1" s="1"/>
  <c r="L23" i="1"/>
  <c r="L21" i="1"/>
  <c r="D20" i="1"/>
  <c r="F13" i="1"/>
  <c r="L20" i="1"/>
  <c r="J23" i="1"/>
  <c r="J20" i="1"/>
  <c r="J21" i="1"/>
  <c r="M5" i="1"/>
  <c r="F5" i="1"/>
  <c r="C20" i="1"/>
  <c r="AA6" i="1"/>
  <c r="AA7" i="1"/>
  <c r="AA8" i="1"/>
  <c r="AA9" i="1"/>
  <c r="AA10" i="1"/>
  <c r="AA11" i="1"/>
  <c r="AA12" i="1"/>
  <c r="AA13" i="1"/>
  <c r="AA14" i="1"/>
  <c r="AA15" i="1"/>
  <c r="AA5" i="1"/>
  <c r="T6" i="1"/>
  <c r="T7" i="1"/>
  <c r="T8" i="1"/>
  <c r="T9" i="1"/>
  <c r="T10" i="1"/>
  <c r="T11" i="1"/>
  <c r="T12" i="1"/>
  <c r="T13" i="1"/>
  <c r="T14" i="1"/>
  <c r="T15" i="1"/>
  <c r="T5" i="1"/>
  <c r="M6" i="1"/>
  <c r="M7" i="1"/>
  <c r="M8" i="1"/>
  <c r="M9" i="1"/>
  <c r="M10" i="1"/>
  <c r="M11" i="1"/>
  <c r="M12" i="1"/>
  <c r="M13" i="1"/>
  <c r="M14" i="1"/>
  <c r="M15" i="1"/>
  <c r="F6" i="1"/>
  <c r="F7" i="1"/>
  <c r="F8" i="1"/>
  <c r="F9" i="1"/>
  <c r="F10" i="1"/>
  <c r="F11" i="1"/>
  <c r="F12" i="1"/>
  <c r="F14" i="1"/>
  <c r="F15" i="1"/>
  <c r="Z6" i="1"/>
  <c r="Z7" i="1"/>
  <c r="Z8" i="1"/>
  <c r="Z9" i="1"/>
  <c r="Z10" i="1"/>
  <c r="Z11" i="1"/>
  <c r="Z12" i="1"/>
  <c r="Z13" i="1"/>
  <c r="Z14" i="1"/>
  <c r="Z15" i="1"/>
  <c r="Z16" i="1"/>
  <c r="Z5" i="1"/>
  <c r="S6" i="1"/>
  <c r="S7" i="1"/>
  <c r="S8" i="1"/>
  <c r="S9" i="1"/>
  <c r="S10" i="1"/>
  <c r="S11" i="1"/>
  <c r="S12" i="1"/>
  <c r="S13" i="1"/>
  <c r="S14" i="1"/>
  <c r="S15" i="1"/>
  <c r="S16" i="1"/>
  <c r="S5" i="1"/>
  <c r="L6" i="1"/>
  <c r="L7" i="1"/>
  <c r="L8" i="1"/>
  <c r="L9" i="1"/>
  <c r="L10" i="1"/>
  <c r="L11" i="1"/>
  <c r="L12" i="1"/>
  <c r="L13" i="1"/>
  <c r="L14" i="1"/>
  <c r="L15" i="1"/>
  <c r="L16" i="1"/>
  <c r="E6" i="1"/>
  <c r="E7" i="1"/>
  <c r="E8" i="1"/>
  <c r="E9" i="1"/>
  <c r="E10" i="1"/>
  <c r="E11" i="1"/>
  <c r="E12" i="1"/>
  <c r="E13" i="1"/>
  <c r="E14" i="1"/>
  <c r="E15" i="1"/>
  <c r="E16" i="1"/>
  <c r="D6" i="1" l="1"/>
  <c r="Y6" i="1"/>
  <c r="Y7" i="1"/>
  <c r="Y8" i="1"/>
  <c r="Y9" i="1"/>
  <c r="Y10" i="1"/>
  <c r="Y11" i="1"/>
  <c r="Y12" i="1"/>
  <c r="Y13" i="1"/>
  <c r="Y14" i="1"/>
  <c r="Y15" i="1"/>
  <c r="Y16" i="1"/>
  <c r="W6" i="1"/>
  <c r="W7" i="1"/>
  <c r="W8" i="1"/>
  <c r="W9" i="1"/>
  <c r="W10" i="1"/>
  <c r="W11" i="1"/>
  <c r="W12" i="1"/>
  <c r="W13" i="1"/>
  <c r="W14" i="1"/>
  <c r="W15" i="1"/>
  <c r="W16" i="1"/>
  <c r="R16" i="1"/>
  <c r="R6" i="1"/>
  <c r="R7" i="1"/>
  <c r="R8" i="1"/>
  <c r="R9" i="1"/>
  <c r="R10" i="1"/>
  <c r="R11" i="1"/>
  <c r="R12" i="1"/>
  <c r="R13" i="1"/>
  <c r="R14" i="1"/>
  <c r="R15" i="1"/>
  <c r="P6" i="1"/>
  <c r="P7" i="1"/>
  <c r="P8" i="1"/>
  <c r="P9" i="1"/>
  <c r="P10" i="1"/>
  <c r="P11" i="1"/>
  <c r="P12" i="1"/>
  <c r="P13" i="1"/>
  <c r="P14" i="1"/>
  <c r="P15" i="1"/>
  <c r="P16" i="1"/>
  <c r="K6" i="1"/>
  <c r="K7" i="1"/>
  <c r="K8" i="1"/>
  <c r="K9" i="1"/>
  <c r="K10" i="1"/>
  <c r="K11" i="1"/>
  <c r="K12" i="1"/>
  <c r="K13" i="1"/>
  <c r="K14" i="1"/>
  <c r="K15" i="1"/>
  <c r="K16" i="1"/>
  <c r="I6" i="1"/>
  <c r="I7" i="1"/>
  <c r="I8" i="1"/>
  <c r="I9" i="1"/>
  <c r="I10" i="1"/>
  <c r="I11" i="1"/>
  <c r="I12" i="1"/>
  <c r="I13" i="1"/>
  <c r="I14" i="1"/>
  <c r="I15" i="1"/>
  <c r="I16" i="1"/>
  <c r="Y5" i="1"/>
  <c r="W5" i="1"/>
  <c r="R5" i="1"/>
  <c r="P5" i="1"/>
  <c r="K5" i="1"/>
  <c r="I5" i="1"/>
  <c r="D7" i="1"/>
  <c r="D8" i="1"/>
  <c r="D9" i="1"/>
  <c r="D10" i="1"/>
  <c r="D11" i="1"/>
  <c r="D12" i="1"/>
  <c r="D13" i="1"/>
  <c r="D14" i="1"/>
  <c r="D15" i="1"/>
  <c r="D16" i="1"/>
  <c r="D5" i="1"/>
  <c r="E5" i="1" s="1"/>
  <c r="B6" i="1"/>
  <c r="B7" i="1"/>
  <c r="B8" i="1"/>
  <c r="B9" i="1"/>
  <c r="B10" i="1"/>
  <c r="B11" i="1"/>
  <c r="B12" i="1"/>
  <c r="B13" i="1"/>
  <c r="B14" i="1"/>
  <c r="B15" i="1"/>
  <c r="B16" i="1"/>
  <c r="B5" i="1"/>
  <c r="L5" i="1" l="1"/>
  <c r="C23" i="1" l="1"/>
  <c r="C21" i="1"/>
  <c r="D23" i="1"/>
  <c r="D21" i="1"/>
</calcChain>
</file>

<file path=xl/sharedStrings.xml><?xml version="1.0" encoding="utf-8"?>
<sst xmlns="http://schemas.openxmlformats.org/spreadsheetml/2006/main" count="129" uniqueCount="38">
  <si>
    <t>STUDY 5</t>
  </si>
  <si>
    <t>STUDY 6</t>
  </si>
  <si>
    <t>STUDY 7</t>
  </si>
  <si>
    <t>STUDY 8</t>
  </si>
  <si>
    <t>start</t>
  </si>
  <si>
    <t>end</t>
  </si>
  <si>
    <t>ms end</t>
  </si>
  <si>
    <t>ms start</t>
  </si>
  <si>
    <t xml:space="preserve">in sec: </t>
  </si>
  <si>
    <t>verb valence</t>
  </si>
  <si>
    <t>&lt;</t>
  </si>
  <si>
    <t>-</t>
  </si>
  <si>
    <t>+</t>
  </si>
  <si>
    <t>&gt;</t>
  </si>
  <si>
    <t>avg:</t>
  </si>
  <si>
    <t>avg trial</t>
  </si>
  <si>
    <t>avg break</t>
  </si>
  <si>
    <t>trial</t>
  </si>
  <si>
    <t>break</t>
  </si>
  <si>
    <t xml:space="preserve">avg: </t>
  </si>
  <si>
    <t xml:space="preserve">size: </t>
  </si>
  <si>
    <t>size</t>
  </si>
  <si>
    <t>trial ms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</si>
  <si>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</si>
  <si>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</si>
  <si>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</si>
  <si>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</si>
  <si>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</si>
  <si>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</si>
  <si>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</si>
  <si>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</si>
  <si>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</si>
  <si>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</si>
  <si>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</si>
  <si>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</si>
  <si>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</si>
  <si>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SE: </t>
  </si>
  <si>
    <t>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</si>
</sst>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5B84-64E7-4AFF-84F2-239F80390C0F}">
  <dimension ref="A1:AB24"/>
  <sheetViews>
    <sheetView tabSelected="1" topLeftCell="G1" workbookViewId="0">
      <selection activeCell="Z15" activeCellId="1" sqref="Z12 Z15:Z16"/>
    </sheetView>
  </sheetViews>
  <sheetFormatPr defaultRowHeight="14.4" x14ac:dyDescent="0.3"/>
  <cols>
    <col min="3" max="3" width="11" bestFit="1" customWidth="1"/>
    <col min="9" max="9" width="10.109375" customWidth="1"/>
    <col min="11" max="13" width="10.6640625" customWidth="1"/>
    <col min="30" max="30" width="10.44140625" customWidth="1"/>
    <col min="31" max="31" width="12.109375" customWidth="1"/>
  </cols>
  <sheetData>
    <row r="1" spans="1:28" x14ac:dyDescent="0.3">
      <c r="A1" t="s">
        <v>0</v>
      </c>
      <c r="H1" t="s">
        <v>1</v>
      </c>
      <c r="O1" t="s">
        <v>2</v>
      </c>
      <c r="V1" t="s">
        <v>3</v>
      </c>
    </row>
    <row r="2" spans="1:28" x14ac:dyDescent="0.3">
      <c r="A2" s="1" t="s">
        <v>4</v>
      </c>
      <c r="B2" t="s">
        <v>7</v>
      </c>
      <c r="C2" s="1" t="s">
        <v>5</v>
      </c>
      <c r="D2" t="s">
        <v>6</v>
      </c>
      <c r="E2" t="s">
        <v>15</v>
      </c>
      <c r="F2" t="s">
        <v>16</v>
      </c>
      <c r="G2" t="s">
        <v>9</v>
      </c>
      <c r="H2" t="s">
        <v>4</v>
      </c>
      <c r="I2" t="s">
        <v>7</v>
      </c>
      <c r="J2" t="s">
        <v>5</v>
      </c>
      <c r="K2" t="s">
        <v>6</v>
      </c>
      <c r="L2" t="s">
        <v>15</v>
      </c>
      <c r="M2" t="s">
        <v>16</v>
      </c>
      <c r="N2" t="s">
        <v>9</v>
      </c>
      <c r="O2" s="1" t="s">
        <v>4</v>
      </c>
      <c r="P2" t="s">
        <v>7</v>
      </c>
      <c r="Q2" s="1" t="s">
        <v>5</v>
      </c>
      <c r="R2" t="s">
        <v>6</v>
      </c>
      <c r="S2" t="s">
        <v>15</v>
      </c>
      <c r="T2" t="s">
        <v>16</v>
      </c>
      <c r="U2" t="s">
        <v>9</v>
      </c>
      <c r="V2" s="1" t="s">
        <v>4</v>
      </c>
      <c r="W2" t="s">
        <v>7</v>
      </c>
      <c r="X2" s="1" t="s">
        <v>5</v>
      </c>
      <c r="Y2" t="s">
        <v>6</v>
      </c>
      <c r="Z2" t="s">
        <v>15</v>
      </c>
      <c r="AA2" t="s">
        <v>16</v>
      </c>
      <c r="AB2" t="s">
        <v>9</v>
      </c>
    </row>
    <row r="3" spans="1:28" hidden="1" x14ac:dyDescent="0.3">
      <c r="A3">
        <v>2.1568299999999998</v>
      </c>
      <c r="C3">
        <v>2.5398999999999998</v>
      </c>
      <c r="H3">
        <v>1.10771</v>
      </c>
      <c r="J3">
        <v>1.43662</v>
      </c>
      <c r="O3">
        <v>0.31757000000000002</v>
      </c>
      <c r="Q3">
        <v>1.0730299999999999</v>
      </c>
      <c r="V3" s="2">
        <v>0</v>
      </c>
      <c r="X3" s="2">
        <v>0</v>
      </c>
    </row>
    <row r="4" spans="1:28" hidden="1" x14ac:dyDescent="0.3">
      <c r="A4">
        <v>3.17136</v>
      </c>
      <c r="C4">
        <v>3.5625300000000002</v>
      </c>
      <c r="H4">
        <v>1.5808599999999999</v>
      </c>
      <c r="J4">
        <v>2.30653</v>
      </c>
      <c r="O4">
        <v>0</v>
      </c>
      <c r="Q4">
        <v>0</v>
      </c>
      <c r="V4">
        <v>0</v>
      </c>
      <c r="X4">
        <v>0</v>
      </c>
    </row>
    <row r="5" spans="1:28" x14ac:dyDescent="0.3">
      <c r="A5">
        <v>4.3080999999999996</v>
      </c>
      <c r="B5">
        <f>(MOD(A5*100000-MOD(A5*100000,100000),10000000)/100000*60000)+(MOD(A5*100000-MOD(A5*100000,1000),100000))+(MOD(A5*100000,1000))</f>
        <v>270809.99999999994</v>
      </c>
      <c r="C5">
        <v>5.1161700000000003</v>
      </c>
      <c r="D5">
        <f>(MOD(C5*100000-MOD(C5*100000,100000),10000000)/100000*60000)+(MOD(C5*100000-MOD(C5*100000,1000),100000))+(MOD(C5*100000,1000))</f>
        <v>311617.00000000006</v>
      </c>
      <c r="E5">
        <f>D5-B5</f>
        <v>40807.000000000116</v>
      </c>
      <c r="F5">
        <f>B6-D5</f>
        <v>12544.999999999942</v>
      </c>
      <c r="G5" t="s">
        <v>10</v>
      </c>
      <c r="H5">
        <v>3.4612400000000001</v>
      </c>
      <c r="I5">
        <f>(MOD(H5*100000-MOD(H5*100000,100000),10000000)/100000*60000)+(MOD(H5*100000-MOD(H5*100000,1000),100000))+(MOD(H5*100000,1000))</f>
        <v>226124</v>
      </c>
      <c r="J5">
        <v>4.1535000000000002</v>
      </c>
      <c r="K5">
        <f>(MOD(J5*100000-MOD(J5*100000,100000),10000000)/100000*60000)+(MOD(J5*100000-MOD(J5*100000,1000),100000))+(MOD(J5*100000,1000))</f>
        <v>255350</v>
      </c>
      <c r="L5">
        <f>K5-I5</f>
        <v>29226</v>
      </c>
      <c r="M5">
        <f>I6-K5</f>
        <v>10306.000000000058</v>
      </c>
      <c r="N5" t="s">
        <v>13</v>
      </c>
      <c r="O5">
        <v>1.5904199999999999</v>
      </c>
      <c r="P5">
        <f>(MOD(O5*100000-MOD(O5*100000,100000),10000000)/100000*60000)+(MOD(O5*100000-MOD(O5*100000,1000),100000))+(MOD(O5*100000,1000))</f>
        <v>119042</v>
      </c>
      <c r="Q5">
        <v>2.31643</v>
      </c>
      <c r="R5">
        <f>(MOD(Q5*100000-MOD(Q5*100000,100000),10000000)/100000*60000)+(MOD(Q5*100000-MOD(Q5*100000,1000),100000))+(MOD(Q5*100000,1000))</f>
        <v>151643</v>
      </c>
      <c r="S5">
        <f>R5-P5</f>
        <v>32601</v>
      </c>
      <c r="T5">
        <f>P6-R5</f>
        <v>22443</v>
      </c>
      <c r="U5" t="s">
        <v>13</v>
      </c>
      <c r="V5">
        <v>2.4061300000000001</v>
      </c>
      <c r="W5">
        <f>(MOD(V5*100000-MOD(V5*100000,100000),10000000)/100000*60000)+(MOD(V5*100000-MOD(V5*100000,1000),100000))+(MOD(V5*100000,1000))</f>
        <v>160613</v>
      </c>
      <c r="X5">
        <v>3.0496500000000002</v>
      </c>
      <c r="Y5">
        <f>(MOD(X5*100000-MOD(X5*100000,100000),10000000)/100000*60000)+(MOD(X5*100000-MOD(X5*100000,1000),100000))+(MOD(X5*100000,1000))</f>
        <v>184965</v>
      </c>
      <c r="Z5">
        <f>Y5-W5</f>
        <v>24352</v>
      </c>
      <c r="AA5">
        <f>W6-Y5</f>
        <v>8256</v>
      </c>
      <c r="AB5" t="s">
        <v>10</v>
      </c>
    </row>
    <row r="6" spans="1:28" x14ac:dyDescent="0.3">
      <c r="A6">
        <v>5.2416200000000002</v>
      </c>
      <c r="B6">
        <f t="shared" ref="B6:B16" si="0">(MOD(A6*100000-MOD(A6*100000,100000),10000000)/100000*60000)+(MOD(A6*100000-MOD(A6*100000,1000),100000))+(MOD(A6*100000,1000))</f>
        <v>324162</v>
      </c>
      <c r="C6">
        <v>6.0346399999999996</v>
      </c>
      <c r="D6">
        <f>(MOD(C6*100000-MOD(C6*100000,100000),10000000)/100000*60000)+(MOD(C6*100000-MOD(C6*100000,1000),100000))+(MOD(C6*100000,1000))</f>
        <v>363464</v>
      </c>
      <c r="E6">
        <f t="shared" ref="E6:E16" si="1">D6-B6</f>
        <v>39302</v>
      </c>
      <c r="F6">
        <f t="shared" ref="F6:F16" si="2">B7-D6</f>
        <v>10994</v>
      </c>
      <c r="G6" t="s">
        <v>10</v>
      </c>
      <c r="H6">
        <v>4.2565600000000003</v>
      </c>
      <c r="I6">
        <f t="shared" ref="I6:I16" si="3">(MOD(H6*100000-MOD(H6*100000,100000),10000000)/100000*60000)+(MOD(H6*100000-MOD(H6*100000,1000),100000))+(MOD(H6*100000,1000))</f>
        <v>265656.00000000006</v>
      </c>
      <c r="J6">
        <v>4.5331900000000003</v>
      </c>
      <c r="K6">
        <f t="shared" ref="K6:K16" si="4">(MOD(J6*100000-MOD(J6*100000,100000),10000000)/100000*60000)+(MOD(J6*100000-MOD(J6*100000,1000),100000))+(MOD(J6*100000,1000))</f>
        <v>293319</v>
      </c>
      <c r="L6">
        <f t="shared" ref="L6:L16" si="5">K6-I6</f>
        <v>27662.999999999942</v>
      </c>
      <c r="M6">
        <f t="shared" ref="M6:M15" si="6">I7-K6</f>
        <v>8455</v>
      </c>
      <c r="N6" t="s">
        <v>13</v>
      </c>
      <c r="O6">
        <v>2.5408599999999999</v>
      </c>
      <c r="P6">
        <f t="shared" ref="P6:P16" si="7">(MOD(O6*100000-MOD(O6*100000,100000),10000000)/100000*60000)+(MOD(O6*100000-MOD(O6*100000,1000),100000))+(MOD(O6*100000,1000))</f>
        <v>174086</v>
      </c>
      <c r="Q6">
        <v>3.2533599999999998</v>
      </c>
      <c r="R6">
        <f t="shared" ref="R6:R15" si="8">(MOD(Q6*100000-MOD(Q6*100000,100000),10000000)/100000*60000)+(MOD(Q6*100000-MOD(Q6*100000,1000),100000))+(MOD(Q6*100000,1000))</f>
        <v>205336</v>
      </c>
      <c r="S6">
        <f t="shared" ref="S6:S16" si="9">R6-P6</f>
        <v>31250</v>
      </c>
      <c r="T6">
        <f t="shared" ref="T6:T15" si="10">P7-R6</f>
        <v>11198</v>
      </c>
      <c r="U6" t="s">
        <v>13</v>
      </c>
      <c r="V6">
        <v>3.1322100000000002</v>
      </c>
      <c r="W6">
        <f t="shared" ref="W6:W16" si="11">(MOD(V6*100000-MOD(V6*100000,100000),10000000)/100000*60000)+(MOD(V6*100000-MOD(V6*100000,1000),100000))+(MOD(V6*100000,1000))</f>
        <v>193221</v>
      </c>
      <c r="X6">
        <v>3.3988200000000002</v>
      </c>
      <c r="Y6">
        <f t="shared" ref="Y6:Y16" si="12">(MOD(X6*100000-MOD(X6*100000,100000),10000000)/100000*60000)+(MOD(X6*100000-MOD(X6*100000,1000),100000))+(MOD(X6*100000,1000))</f>
        <v>219882</v>
      </c>
      <c r="Z6">
        <f t="shared" ref="Z6:Z16" si="13">Y6-W6</f>
        <v>26661</v>
      </c>
      <c r="AA6">
        <f t="shared" ref="AA6:AA15" si="14">W7-Y6</f>
        <v>77182</v>
      </c>
      <c r="AB6" t="s">
        <v>12</v>
      </c>
    </row>
    <row r="7" spans="1:28" x14ac:dyDescent="0.3">
      <c r="A7">
        <v>6.1445800000000004</v>
      </c>
      <c r="B7">
        <f t="shared" si="0"/>
        <v>374458</v>
      </c>
      <c r="C7">
        <v>6.5403799999999999</v>
      </c>
      <c r="D7">
        <f t="shared" ref="D7:D16" si="15">(MOD(C7*100000-MOD(C7*100000,100000),10000000)/100000*60000)+(MOD(C7*100000-MOD(C7*100000,1000),100000))+(MOD(C7*100000,1000))</f>
        <v>414038</v>
      </c>
      <c r="E7">
        <f t="shared" si="1"/>
        <v>39580</v>
      </c>
      <c r="F7">
        <f t="shared" si="2"/>
        <v>12939</v>
      </c>
      <c r="G7" t="s">
        <v>11</v>
      </c>
      <c r="H7">
        <v>5.0177399999999999</v>
      </c>
      <c r="I7">
        <f t="shared" si="3"/>
        <v>301774</v>
      </c>
      <c r="J7">
        <v>5.3279199999999998</v>
      </c>
      <c r="K7">
        <f t="shared" si="4"/>
        <v>332792</v>
      </c>
      <c r="L7">
        <f t="shared" si="5"/>
        <v>31018</v>
      </c>
      <c r="M7">
        <f t="shared" si="6"/>
        <v>5806</v>
      </c>
      <c r="N7" t="s">
        <v>13</v>
      </c>
      <c r="O7">
        <v>3.3653400000000002</v>
      </c>
      <c r="P7">
        <f t="shared" si="7"/>
        <v>216534</v>
      </c>
      <c r="Q7">
        <v>4.0976299999999997</v>
      </c>
      <c r="R7">
        <f t="shared" si="8"/>
        <v>249762.99999999994</v>
      </c>
      <c r="S7">
        <f t="shared" si="9"/>
        <v>33228.999999999942</v>
      </c>
      <c r="T7">
        <f t="shared" si="10"/>
        <v>8760.0000000000582</v>
      </c>
      <c r="U7" t="s">
        <v>13</v>
      </c>
      <c r="V7">
        <v>4.57064</v>
      </c>
      <c r="W7">
        <f t="shared" si="11"/>
        <v>297064</v>
      </c>
      <c r="X7">
        <v>5.2149099999999997</v>
      </c>
      <c r="Y7">
        <f t="shared" si="12"/>
        <v>321491</v>
      </c>
      <c r="Z7">
        <f t="shared" si="13"/>
        <v>24427</v>
      </c>
      <c r="AA7">
        <f t="shared" si="14"/>
        <v>31055</v>
      </c>
      <c r="AB7" t="s">
        <v>11</v>
      </c>
    </row>
    <row r="8" spans="1:28" x14ac:dyDescent="0.3">
      <c r="A8">
        <v>7.0697700000000001</v>
      </c>
      <c r="B8">
        <f t="shared" si="0"/>
        <v>426977</v>
      </c>
      <c r="C8">
        <v>7.4614000000000003</v>
      </c>
      <c r="D8">
        <f t="shared" si="15"/>
        <v>466140</v>
      </c>
      <c r="E8">
        <f t="shared" si="1"/>
        <v>39163</v>
      </c>
      <c r="F8">
        <f t="shared" si="2"/>
        <v>9999</v>
      </c>
      <c r="G8" t="s">
        <v>10</v>
      </c>
      <c r="H8">
        <v>5.38598</v>
      </c>
      <c r="I8">
        <f t="shared" si="3"/>
        <v>338598</v>
      </c>
      <c r="J8">
        <v>6.0658000000000003</v>
      </c>
      <c r="K8">
        <f t="shared" si="4"/>
        <v>366580</v>
      </c>
      <c r="L8">
        <f t="shared" si="5"/>
        <v>27982</v>
      </c>
      <c r="M8">
        <f t="shared" si="6"/>
        <v>7956</v>
      </c>
      <c r="N8" t="s">
        <v>13</v>
      </c>
      <c r="O8">
        <v>4.1852299999999998</v>
      </c>
      <c r="P8">
        <f t="shared" si="7"/>
        <v>258523</v>
      </c>
      <c r="Q8">
        <v>4.4793900000000004</v>
      </c>
      <c r="R8">
        <f t="shared" si="8"/>
        <v>287939.00000000006</v>
      </c>
      <c r="S8">
        <f t="shared" si="9"/>
        <v>29416.000000000058</v>
      </c>
      <c r="T8">
        <f t="shared" si="10"/>
        <v>9024.9999999998836</v>
      </c>
      <c r="U8" t="s">
        <v>13</v>
      </c>
      <c r="V8">
        <v>5.5254599999999998</v>
      </c>
      <c r="W8">
        <f t="shared" si="11"/>
        <v>352546</v>
      </c>
      <c r="X8">
        <v>6.1746499999999997</v>
      </c>
      <c r="Y8">
        <f t="shared" si="12"/>
        <v>377465</v>
      </c>
      <c r="Z8">
        <f t="shared" si="13"/>
        <v>24919</v>
      </c>
      <c r="AA8">
        <f t="shared" si="14"/>
        <v>7726</v>
      </c>
      <c r="AB8" t="s">
        <v>10</v>
      </c>
    </row>
    <row r="9" spans="1:28" x14ac:dyDescent="0.3">
      <c r="A9">
        <v>7.5613900000000003</v>
      </c>
      <c r="B9">
        <f t="shared" si="0"/>
        <v>476139</v>
      </c>
      <c r="C9">
        <v>8.3129799999999996</v>
      </c>
      <c r="D9">
        <f t="shared" si="15"/>
        <v>511298</v>
      </c>
      <c r="E9">
        <f t="shared" si="1"/>
        <v>35159</v>
      </c>
      <c r="F9">
        <f t="shared" si="2"/>
        <v>9884</v>
      </c>
      <c r="G9" t="s">
        <v>12</v>
      </c>
      <c r="H9">
        <v>6.1453600000000002</v>
      </c>
      <c r="I9">
        <f t="shared" si="3"/>
        <v>374536</v>
      </c>
      <c r="J9">
        <v>6.4622200000000003</v>
      </c>
      <c r="K9">
        <f t="shared" si="4"/>
        <v>406222</v>
      </c>
      <c r="L9">
        <f t="shared" si="5"/>
        <v>31686</v>
      </c>
      <c r="M9">
        <f t="shared" si="6"/>
        <v>8723</v>
      </c>
      <c r="N9" t="s">
        <v>11</v>
      </c>
      <c r="O9">
        <v>4.5696399999999997</v>
      </c>
      <c r="P9">
        <f t="shared" si="7"/>
        <v>296963.99999999994</v>
      </c>
      <c r="Q9">
        <v>5.2886699999999998</v>
      </c>
      <c r="R9">
        <f t="shared" si="8"/>
        <v>328867</v>
      </c>
      <c r="S9">
        <f t="shared" si="9"/>
        <v>31903.000000000058</v>
      </c>
      <c r="T9">
        <f t="shared" si="10"/>
        <v>7794</v>
      </c>
      <c r="U9" t="s">
        <v>12</v>
      </c>
      <c r="V9">
        <v>6.2519099999999996</v>
      </c>
      <c r="W9">
        <f t="shared" si="11"/>
        <v>385191</v>
      </c>
      <c r="X9">
        <v>6.4973200000000002</v>
      </c>
      <c r="Y9">
        <f t="shared" si="12"/>
        <v>409732</v>
      </c>
      <c r="Z9">
        <f t="shared" si="13"/>
        <v>24541</v>
      </c>
      <c r="AA9">
        <f t="shared" si="14"/>
        <v>7233</v>
      </c>
      <c r="AB9" t="s">
        <v>10</v>
      </c>
    </row>
    <row r="10" spans="1:28" x14ac:dyDescent="0.3">
      <c r="A10">
        <v>8.4118200000000005</v>
      </c>
      <c r="B10">
        <f t="shared" si="0"/>
        <v>521182</v>
      </c>
      <c r="C10">
        <v>9.2046100000000006</v>
      </c>
      <c r="D10">
        <f t="shared" si="15"/>
        <v>560461.00000000012</v>
      </c>
      <c r="E10">
        <f t="shared" si="1"/>
        <v>39279.000000000116</v>
      </c>
      <c r="F10">
        <f t="shared" si="2"/>
        <v>20761.999999999767</v>
      </c>
      <c r="G10" t="s">
        <v>13</v>
      </c>
      <c r="H10">
        <v>6.5494500000000002</v>
      </c>
      <c r="I10">
        <f t="shared" si="3"/>
        <v>414945</v>
      </c>
      <c r="J10">
        <v>7.2276699999999998</v>
      </c>
      <c r="K10">
        <f t="shared" si="4"/>
        <v>442767</v>
      </c>
      <c r="L10">
        <f t="shared" si="5"/>
        <v>27822</v>
      </c>
      <c r="M10">
        <f t="shared" si="6"/>
        <v>91612.999999999884</v>
      </c>
      <c r="N10" t="s">
        <v>12</v>
      </c>
      <c r="O10">
        <v>5.3666099999999997</v>
      </c>
      <c r="P10">
        <f t="shared" si="7"/>
        <v>336661</v>
      </c>
      <c r="Q10">
        <v>6.0516100000000002</v>
      </c>
      <c r="R10">
        <f t="shared" si="8"/>
        <v>365161</v>
      </c>
      <c r="S10">
        <f t="shared" si="9"/>
        <v>28500</v>
      </c>
      <c r="T10">
        <f t="shared" si="10"/>
        <v>27124</v>
      </c>
      <c r="U10" t="s">
        <v>11</v>
      </c>
      <c r="V10">
        <v>6.5696500000000002</v>
      </c>
      <c r="W10">
        <f t="shared" si="11"/>
        <v>416965</v>
      </c>
      <c r="X10">
        <v>7.2214999999999998</v>
      </c>
      <c r="Y10">
        <f t="shared" si="12"/>
        <v>442150</v>
      </c>
      <c r="Z10">
        <f t="shared" si="13"/>
        <v>25185</v>
      </c>
      <c r="AA10">
        <f t="shared" si="14"/>
        <v>22874</v>
      </c>
      <c r="AB10" t="s">
        <v>10</v>
      </c>
    </row>
    <row r="11" spans="1:28" x14ac:dyDescent="0.3">
      <c r="A11">
        <v>9.4122299999999992</v>
      </c>
      <c r="B11">
        <f t="shared" si="0"/>
        <v>581222.99999999988</v>
      </c>
      <c r="C11">
        <v>10.2645</v>
      </c>
      <c r="D11">
        <f t="shared" si="15"/>
        <v>626450</v>
      </c>
      <c r="E11">
        <f t="shared" si="1"/>
        <v>45227.000000000116</v>
      </c>
      <c r="F11">
        <f t="shared" si="2"/>
        <v>8657</v>
      </c>
      <c r="G11" t="s">
        <v>10</v>
      </c>
      <c r="H11">
        <v>8.5437999999999992</v>
      </c>
      <c r="I11">
        <f t="shared" si="3"/>
        <v>534379.99999999988</v>
      </c>
      <c r="J11">
        <v>9.2498000000000005</v>
      </c>
      <c r="K11">
        <f t="shared" si="4"/>
        <v>564980</v>
      </c>
      <c r="L11">
        <f t="shared" si="5"/>
        <v>30600.000000000116</v>
      </c>
      <c r="M11">
        <f t="shared" si="6"/>
        <v>5706</v>
      </c>
      <c r="N11" t="s">
        <v>10</v>
      </c>
      <c r="O11">
        <v>6.3228499999999999</v>
      </c>
      <c r="P11">
        <f t="shared" si="7"/>
        <v>392285</v>
      </c>
      <c r="Q11">
        <v>7.0749300000000002</v>
      </c>
      <c r="R11">
        <f t="shared" si="8"/>
        <v>427493</v>
      </c>
      <c r="S11">
        <f t="shared" si="9"/>
        <v>35208</v>
      </c>
      <c r="T11">
        <f t="shared" si="10"/>
        <v>48311</v>
      </c>
      <c r="U11" t="s">
        <v>10</v>
      </c>
      <c r="V11">
        <v>7.45024</v>
      </c>
      <c r="W11">
        <f t="shared" si="11"/>
        <v>465024</v>
      </c>
      <c r="X11">
        <v>8.1274599999999992</v>
      </c>
      <c r="Y11">
        <f t="shared" si="12"/>
        <v>492745.99999999988</v>
      </c>
      <c r="Z11">
        <f t="shared" si="13"/>
        <v>27721.999999999884</v>
      </c>
      <c r="AA11">
        <f t="shared" si="14"/>
        <v>6287.0000000001164</v>
      </c>
      <c r="AB11" t="s">
        <v>10</v>
      </c>
    </row>
    <row r="12" spans="1:28" x14ac:dyDescent="0.3">
      <c r="A12">
        <v>10.35107</v>
      </c>
      <c r="B12">
        <f t="shared" si="0"/>
        <v>635107</v>
      </c>
      <c r="C12">
        <v>11.13645</v>
      </c>
      <c r="D12">
        <f t="shared" si="15"/>
        <v>673645</v>
      </c>
      <c r="E12">
        <f t="shared" si="1"/>
        <v>38538</v>
      </c>
      <c r="F12">
        <f t="shared" si="2"/>
        <v>8564</v>
      </c>
      <c r="G12" t="s">
        <v>10</v>
      </c>
      <c r="H12">
        <v>9.3068600000000004</v>
      </c>
      <c r="I12">
        <f t="shared" si="3"/>
        <v>570686</v>
      </c>
      <c r="J12">
        <v>9.5979299999999999</v>
      </c>
      <c r="K12">
        <f t="shared" si="4"/>
        <v>599793</v>
      </c>
      <c r="L12">
        <f t="shared" si="5"/>
        <v>29107</v>
      </c>
      <c r="M12">
        <f t="shared" si="6"/>
        <v>6561.9999999998836</v>
      </c>
      <c r="N12" t="s">
        <v>10</v>
      </c>
      <c r="O12">
        <v>7.5580400000000001</v>
      </c>
      <c r="P12">
        <f t="shared" si="7"/>
        <v>475804</v>
      </c>
      <c r="Q12">
        <v>8.2735800000000008</v>
      </c>
      <c r="R12">
        <f t="shared" si="8"/>
        <v>507358.00000000012</v>
      </c>
      <c r="S12">
        <f t="shared" si="9"/>
        <v>31554.000000000116</v>
      </c>
      <c r="T12">
        <f t="shared" si="10"/>
        <v>10555.999999999884</v>
      </c>
      <c r="U12" t="s">
        <v>10</v>
      </c>
      <c r="V12">
        <v>8.1903299999999994</v>
      </c>
      <c r="W12">
        <f t="shared" si="11"/>
        <v>499033</v>
      </c>
      <c r="X12">
        <v>8.4781499999999994</v>
      </c>
      <c r="Y12">
        <f t="shared" si="12"/>
        <v>527814.99999999988</v>
      </c>
      <c r="Z12">
        <f t="shared" si="13"/>
        <v>28781.999999999884</v>
      </c>
      <c r="AA12">
        <f t="shared" si="14"/>
        <v>5833</v>
      </c>
      <c r="AB12" t="s">
        <v>13</v>
      </c>
    </row>
    <row r="13" spans="1:28" x14ac:dyDescent="0.3">
      <c r="A13">
        <v>11.22209</v>
      </c>
      <c r="B13">
        <f t="shared" si="0"/>
        <v>682209</v>
      </c>
      <c r="C13">
        <v>12.0665</v>
      </c>
      <c r="D13">
        <f t="shared" si="15"/>
        <v>726650</v>
      </c>
      <c r="E13">
        <f t="shared" si="1"/>
        <v>44441</v>
      </c>
      <c r="F13">
        <f>B14-D13</f>
        <v>9976</v>
      </c>
      <c r="G13" t="s">
        <v>11</v>
      </c>
      <c r="H13">
        <v>10.063549999999999</v>
      </c>
      <c r="I13">
        <f t="shared" si="3"/>
        <v>606354.99999999988</v>
      </c>
      <c r="J13">
        <v>10.39973</v>
      </c>
      <c r="K13">
        <f t="shared" si="4"/>
        <v>639973</v>
      </c>
      <c r="L13">
        <f t="shared" si="5"/>
        <v>33618.000000000116</v>
      </c>
      <c r="M13">
        <f t="shared" si="6"/>
        <v>6244</v>
      </c>
      <c r="N13" t="s">
        <v>10</v>
      </c>
      <c r="O13">
        <v>8.3791399999999996</v>
      </c>
      <c r="P13">
        <f t="shared" si="7"/>
        <v>517914</v>
      </c>
      <c r="Q13">
        <v>9.1140899999999991</v>
      </c>
      <c r="R13">
        <f t="shared" si="8"/>
        <v>551408.99999999988</v>
      </c>
      <c r="S13">
        <f t="shared" si="9"/>
        <v>33494.999999999884</v>
      </c>
      <c r="T13">
        <f t="shared" si="10"/>
        <v>7577.0000000001164</v>
      </c>
      <c r="U13" t="s">
        <v>10</v>
      </c>
      <c r="V13">
        <v>8.5364799999999992</v>
      </c>
      <c r="W13">
        <f t="shared" si="11"/>
        <v>533647.99999999988</v>
      </c>
      <c r="X13">
        <v>9.2034699999999994</v>
      </c>
      <c r="Y13">
        <f t="shared" si="12"/>
        <v>560346.99999999988</v>
      </c>
      <c r="Z13">
        <f t="shared" si="13"/>
        <v>26699</v>
      </c>
      <c r="AA13">
        <f t="shared" si="14"/>
        <v>5908</v>
      </c>
      <c r="AB13" t="s">
        <v>12</v>
      </c>
    </row>
    <row r="14" spans="1:28" x14ac:dyDescent="0.3">
      <c r="A14">
        <v>12.166259999999999</v>
      </c>
      <c r="B14">
        <f t="shared" si="0"/>
        <v>736626</v>
      </c>
      <c r="C14">
        <v>12.548400000000001</v>
      </c>
      <c r="D14">
        <f t="shared" si="15"/>
        <v>774840</v>
      </c>
      <c r="E14">
        <f t="shared" si="1"/>
        <v>38214</v>
      </c>
      <c r="F14">
        <f t="shared" si="2"/>
        <v>8888</v>
      </c>
      <c r="G14" t="s">
        <v>10</v>
      </c>
      <c r="H14">
        <v>10.46217</v>
      </c>
      <c r="I14">
        <f t="shared" si="3"/>
        <v>646217</v>
      </c>
      <c r="J14">
        <v>11.1616</v>
      </c>
      <c r="K14">
        <f t="shared" si="4"/>
        <v>676160</v>
      </c>
      <c r="L14">
        <f t="shared" si="5"/>
        <v>29943</v>
      </c>
      <c r="M14">
        <f t="shared" si="6"/>
        <v>6732</v>
      </c>
      <c r="N14" t="s">
        <v>10</v>
      </c>
      <c r="O14">
        <v>9.1898599999999995</v>
      </c>
      <c r="P14">
        <f t="shared" si="7"/>
        <v>558986</v>
      </c>
      <c r="Q14">
        <v>9.5301200000000001</v>
      </c>
      <c r="R14">
        <f t="shared" si="8"/>
        <v>593012</v>
      </c>
      <c r="S14">
        <f t="shared" si="9"/>
        <v>34026</v>
      </c>
      <c r="T14">
        <f t="shared" si="10"/>
        <v>6829</v>
      </c>
      <c r="U14" t="s">
        <v>10</v>
      </c>
      <c r="V14">
        <v>9.2625499999999992</v>
      </c>
      <c r="W14">
        <f t="shared" si="11"/>
        <v>566254.99999999988</v>
      </c>
      <c r="X14">
        <v>9.5329499999999996</v>
      </c>
      <c r="Y14">
        <f t="shared" si="12"/>
        <v>593295</v>
      </c>
      <c r="Z14">
        <f t="shared" si="13"/>
        <v>27040.000000000116</v>
      </c>
      <c r="AA14">
        <f t="shared" si="14"/>
        <v>5454.0000000001164</v>
      </c>
      <c r="AB14" t="s">
        <v>11</v>
      </c>
    </row>
    <row r="15" spans="1:28" x14ac:dyDescent="0.3">
      <c r="A15">
        <v>13.037280000000001</v>
      </c>
      <c r="B15">
        <f t="shared" si="0"/>
        <v>783728</v>
      </c>
      <c r="C15">
        <v>13.4354</v>
      </c>
      <c r="D15">
        <f t="shared" si="15"/>
        <v>823540</v>
      </c>
      <c r="E15">
        <f t="shared" si="1"/>
        <v>39812</v>
      </c>
      <c r="F15">
        <f t="shared" si="2"/>
        <v>7337</v>
      </c>
      <c r="G15" t="s">
        <v>12</v>
      </c>
      <c r="H15">
        <v>11.22892</v>
      </c>
      <c r="I15">
        <f t="shared" si="3"/>
        <v>682892</v>
      </c>
      <c r="J15">
        <v>11.49419</v>
      </c>
      <c r="K15">
        <f t="shared" si="4"/>
        <v>709419</v>
      </c>
      <c r="L15">
        <f t="shared" si="5"/>
        <v>26527</v>
      </c>
      <c r="M15">
        <f t="shared" si="6"/>
        <v>5667</v>
      </c>
      <c r="N15" t="s">
        <v>11</v>
      </c>
      <c r="O15">
        <v>9.5984099999999994</v>
      </c>
      <c r="P15">
        <f t="shared" si="7"/>
        <v>599841</v>
      </c>
      <c r="Q15">
        <v>10.37655</v>
      </c>
      <c r="R15">
        <f t="shared" si="8"/>
        <v>637655</v>
      </c>
      <c r="S15">
        <f t="shared" si="9"/>
        <v>37814</v>
      </c>
      <c r="T15">
        <f t="shared" si="10"/>
        <v>6709</v>
      </c>
      <c r="U15" t="s">
        <v>12</v>
      </c>
      <c r="V15">
        <v>9.5874900000000007</v>
      </c>
      <c r="W15">
        <f t="shared" si="11"/>
        <v>598749.00000000012</v>
      </c>
      <c r="X15">
        <v>10.24994</v>
      </c>
      <c r="Y15">
        <f t="shared" si="12"/>
        <v>624994</v>
      </c>
      <c r="Z15">
        <f t="shared" si="13"/>
        <v>26244.999999999884</v>
      </c>
      <c r="AA15">
        <f t="shared" si="14"/>
        <v>12876</v>
      </c>
      <c r="AB15" t="s">
        <v>13</v>
      </c>
    </row>
    <row r="16" spans="1:28" x14ac:dyDescent="0.3">
      <c r="A16">
        <v>13.50877</v>
      </c>
      <c r="B16">
        <f t="shared" si="0"/>
        <v>830877</v>
      </c>
      <c r="C16">
        <v>14.29485</v>
      </c>
      <c r="D16">
        <f t="shared" si="15"/>
        <v>869485</v>
      </c>
      <c r="E16">
        <f t="shared" si="1"/>
        <v>38608</v>
      </c>
      <c r="G16" t="s">
        <v>10</v>
      </c>
      <c r="H16">
        <v>11.55086</v>
      </c>
      <c r="I16">
        <f t="shared" si="3"/>
        <v>715086</v>
      </c>
      <c r="J16">
        <v>12.25835</v>
      </c>
      <c r="K16">
        <f t="shared" si="4"/>
        <v>745835</v>
      </c>
      <c r="L16">
        <f t="shared" si="5"/>
        <v>30749</v>
      </c>
      <c r="N16" t="s">
        <v>12</v>
      </c>
      <c r="O16">
        <v>10.44364</v>
      </c>
      <c r="P16">
        <f t="shared" si="7"/>
        <v>644364</v>
      </c>
      <c r="Q16">
        <v>11.15687</v>
      </c>
      <c r="R16">
        <f>(MOD(Q16*100000-MOD(Q16*100000,100000),10000000)/100000*60000)+(MOD(Q16*100000-MOD(Q16*100000,1000),100000))+(MOD(Q16*100000,1000))</f>
        <v>675687</v>
      </c>
      <c r="S16">
        <f t="shared" si="9"/>
        <v>31323</v>
      </c>
      <c r="U16" t="s">
        <v>11</v>
      </c>
      <c r="V16">
        <v>10.3787</v>
      </c>
      <c r="W16">
        <f t="shared" si="11"/>
        <v>637870</v>
      </c>
      <c r="X16">
        <v>11.051</v>
      </c>
      <c r="Y16">
        <f t="shared" si="12"/>
        <v>665100</v>
      </c>
      <c r="Z16">
        <f t="shared" si="13"/>
        <v>27230</v>
      </c>
      <c r="AB16" t="s">
        <v>13</v>
      </c>
    </row>
    <row r="19" spans="2:13" x14ac:dyDescent="0.3">
      <c r="C19" t="s">
        <v>17</v>
      </c>
      <c r="D19" t="s">
        <v>18</v>
      </c>
      <c r="J19" t="s">
        <v>12</v>
      </c>
      <c r="K19" t="s">
        <v>10</v>
      </c>
      <c r="L19" t="s">
        <v>11</v>
      </c>
      <c r="M19" t="s">
        <v>13</v>
      </c>
    </row>
    <row r="20" spans="2:13" x14ac:dyDescent="0.3">
      <c r="B20" t="s">
        <v>14</v>
      </c>
      <c r="C20">
        <f>AVERAGE(E5:E16,L5:L16,S5:S16,Z5:Z16)</f>
        <v>32045.687500000011</v>
      </c>
      <c r="D20">
        <f>AVERAGE(F5:F15,M5:M15,T5:T15,AA5:AA15)</f>
        <v>14575.568181818177</v>
      </c>
      <c r="I20" t="s">
        <v>19</v>
      </c>
      <c r="J20">
        <f>AVERAGE(E9,E15,L10,L16,S9,S15,Z6,Z13)</f>
        <v>32077.375000000007</v>
      </c>
      <c r="K20">
        <f>AVERAGE(E5:E6,E8,E11:E12,E14,E16,L11:L14,S11:S14,Z5,Z8:Z11)</f>
        <v>33206.450000000019</v>
      </c>
      <c r="L20">
        <f>AVERAGE(E7,E13,L9,L15,S10,S16,Z7,Z14)</f>
        <v>31690.500000000015</v>
      </c>
      <c r="M20">
        <f>AVERAGE(E10,L5:L8,S5:S8,Z12,Z15:Z16)</f>
        <v>30326.749999999985</v>
      </c>
    </row>
    <row r="21" spans="2:13" x14ac:dyDescent="0.3">
      <c r="B21" t="s">
        <v>8</v>
      </c>
      <c r="C21">
        <f>C20/1000</f>
        <v>32.045687500000014</v>
      </c>
      <c r="D21">
        <f>D20/1000</f>
        <v>14.575568181818177</v>
      </c>
      <c r="I21" t="s">
        <v>8</v>
      </c>
      <c r="J21">
        <f>J20/1000</f>
        <v>32.077375000000011</v>
      </c>
      <c r="K21">
        <f t="shared" ref="K21:M21" si="16">K20/1000</f>
        <v>33.206450000000018</v>
      </c>
      <c r="L21">
        <f t="shared" si="16"/>
        <v>31.690500000000014</v>
      </c>
      <c r="M21">
        <f t="shared" si="16"/>
        <v>30.326749999999986</v>
      </c>
    </row>
    <row r="22" spans="2:13" x14ac:dyDescent="0.3">
      <c r="B22" t="s">
        <v>36</v>
      </c>
      <c r="C22">
        <f>_xlfn.STDEV.S(E5:E16,L5:L16,S5:S16,Z5:Z16)/SQRT(COUNT(E5:E16,L5:L16,S5:S16,Z5:Z16))</f>
        <v>797.38643956601607</v>
      </c>
      <c r="D22">
        <f>_xlfn.STDEV.S(F5:F16,M5:M16,T5:T16,AA5:AA16)/SQRT(COUNT(F5:F16,M5:M16,T5:T16,AA5:AA16))</f>
        <v>2636.3614142910897</v>
      </c>
      <c r="I22" t="s">
        <v>37</v>
      </c>
      <c r="J22">
        <f>_xlfn.STDEV.S(E9,E15,L10,L16,S9,S15,Z6,Z13)/SQRT(COUNT(E9,E15,L10,L16,S9,S15,Z6,Z13))</f>
        <v>1794.818643220972</v>
      </c>
      <c r="K22">
        <f>_xlfn.STDEV.S(E5:E6,E8,E11:E12,E14,E16,L11:L14,S11:S14,Z5,Z8:Z11)/SQRT(COUNT(E5:E6,E8,E11:E12,E14,E16,L11:L14,S11:S14,Z5,Z8:Z11))</f>
        <v>1372.744255851645</v>
      </c>
      <c r="L22">
        <f>_xlfn.STDEV.S(E7,E13,L9,L15,S10,S16,Z7,Z14)/SQRT(COUNT(E7,E13,L9,L15,S10,S16,Z7,Z14))</f>
        <v>2450.1499298147883</v>
      </c>
      <c r="M22">
        <f>_xlfn.STDEV.S(E10,L5:L8,S5:S8,Z12,Z15:Z16)/SQRT(COUNT(E10,L5:L8,S5:S8,Z12,Z15:Z16))</f>
        <v>1023.7320104239661</v>
      </c>
    </row>
    <row r="23" spans="2:13" x14ac:dyDescent="0.3">
      <c r="B23" t="s">
        <v>8</v>
      </c>
      <c r="C23">
        <f>C22/1000</f>
        <v>0.79738643956601607</v>
      </c>
      <c r="D23">
        <f>D22/1000</f>
        <v>2.6363614142910898</v>
      </c>
      <c r="I23" t="s">
        <v>8</v>
      </c>
      <c r="J23">
        <f>J22/1000</f>
        <v>1.7948186432209721</v>
      </c>
      <c r="K23">
        <f t="shared" ref="K23:M23" si="17">K22/1000</f>
        <v>1.3727442558516449</v>
      </c>
      <c r="L23">
        <f t="shared" si="17"/>
        <v>2.4501499298147884</v>
      </c>
      <c r="M23">
        <f t="shared" si="17"/>
        <v>1.0237320104239662</v>
      </c>
    </row>
    <row r="24" spans="2:13" x14ac:dyDescent="0.3">
      <c r="B24" t="s">
        <v>21</v>
      </c>
      <c r="C24">
        <v>44</v>
      </c>
      <c r="D24">
        <v>40</v>
      </c>
      <c r="I24" t="s">
        <v>20</v>
      </c>
      <c r="J24">
        <v>8</v>
      </c>
      <c r="K24">
        <f>7+4+4+5</f>
        <v>20</v>
      </c>
      <c r="L24">
        <v>8</v>
      </c>
      <c r="M24">
        <f>1+4+4+3</f>
        <v>12</v>
      </c>
    </row>
  </sheetData>
  <conditionalFormatting sqref="G5:G16 N5:N16 U5:U16 AB5:AB16">
    <cfRule type="containsText" dxfId="1" priority="1" operator="containsText" text="&gt;">
      <formula>NOT(ISERROR(SEARCH("&gt;",G5)))</formula>
    </cfRule>
    <cfRule type="containsText" dxfId="0" priority="2" operator="containsText" text="&lt;">
      <formula>NOT(ISERROR(SEARCH("&lt;",G5)))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14E5560-2B1F-45F4-8DDE-F324BB93D226}">
            <xm:f>NOT(ISERROR(SEARCH("+",G5)))</xm:f>
            <xm:f>"+"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14B5528C-C474-4158-96E8-08A94F5CA1E4}">
            <xm:f>NOT(ISERROR(SEARCH("-",G5)))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N5:N16 U5:U16 AB5:AB16 G5:G16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4D2A-DC5F-4B8D-A63D-613E50155351}">
  <dimension ref="A1:C13"/>
  <sheetViews>
    <sheetView workbookViewId="0">
      <selection activeCell="B12" sqref="B12"/>
    </sheetView>
  </sheetViews>
  <sheetFormatPr defaultRowHeight="14.4" x14ac:dyDescent="0.3"/>
  <cols>
    <col min="1" max="1" width="18.33203125" customWidth="1"/>
  </cols>
  <sheetData>
    <row r="1" spans="1:3" x14ac:dyDescent="0.3">
      <c r="A1" t="s">
        <v>23</v>
      </c>
    </row>
    <row r="2" spans="1:3" ht="15" thickBot="1" x14ac:dyDescent="0.35">
      <c r="B2" t="s">
        <v>12</v>
      </c>
      <c r="C2" t="s">
        <v>11</v>
      </c>
    </row>
    <row r="3" spans="1:3" x14ac:dyDescent="0.3">
      <c r="A3" s="5"/>
      <c r="B3" s="5" t="s">
        <v>24</v>
      </c>
      <c r="C3" s="5" t="s">
        <v>25</v>
      </c>
    </row>
    <row r="4" spans="1:3" x14ac:dyDescent="0.3">
      <c r="A4" s="3" t="s">
        <v>26</v>
      </c>
      <c r="B4" s="3">
        <v>32077.375000000007</v>
      </c>
      <c r="C4" s="3">
        <v>31690.500000000015</v>
      </c>
    </row>
    <row r="5" spans="1:3" x14ac:dyDescent="0.3">
      <c r="A5" s="3" t="s">
        <v>27</v>
      </c>
      <c r="B5" s="3">
        <v>25770991.696428571</v>
      </c>
      <c r="C5" s="3">
        <v>48025877.428571291</v>
      </c>
    </row>
    <row r="6" spans="1:3" x14ac:dyDescent="0.3">
      <c r="A6" s="3" t="s">
        <v>28</v>
      </c>
      <c r="B6" s="3">
        <v>8</v>
      </c>
      <c r="C6" s="3">
        <v>8</v>
      </c>
    </row>
    <row r="7" spans="1:3" x14ac:dyDescent="0.3">
      <c r="A7" s="3" t="s">
        <v>29</v>
      </c>
      <c r="B7" s="3">
        <v>0</v>
      </c>
      <c r="C7" s="3"/>
    </row>
    <row r="8" spans="1:3" x14ac:dyDescent="0.3">
      <c r="A8" s="3" t="s">
        <v>30</v>
      </c>
      <c r="B8" s="3">
        <v>13</v>
      </c>
      <c r="C8" s="3"/>
    </row>
    <row r="9" spans="1:3" x14ac:dyDescent="0.3">
      <c r="A9" s="3" t="s">
        <v>31</v>
      </c>
      <c r="B9" s="3">
        <v>0.12737866453884325</v>
      </c>
      <c r="C9" s="3"/>
    </row>
    <row r="10" spans="1:3" x14ac:dyDescent="0.3">
      <c r="A10" s="3" t="s">
        <v>32</v>
      </c>
      <c r="B10" s="3">
        <v>0.45029497521184209</v>
      </c>
      <c r="C10" s="3"/>
    </row>
    <row r="11" spans="1:3" x14ac:dyDescent="0.3">
      <c r="A11" s="3" t="s">
        <v>33</v>
      </c>
      <c r="B11" s="3">
        <v>1.7709333959868729</v>
      </c>
      <c r="C11" s="3"/>
    </row>
    <row r="12" spans="1:3" x14ac:dyDescent="0.3">
      <c r="A12" s="3" t="s">
        <v>34</v>
      </c>
      <c r="B12" s="6">
        <v>0.90058995042368417</v>
      </c>
      <c r="C12" s="3"/>
    </row>
    <row r="13" spans="1:3" ht="15" thickBot="1" x14ac:dyDescent="0.35">
      <c r="A13" s="4" t="s">
        <v>35</v>
      </c>
      <c r="B13" s="4">
        <v>2.1603686564627926</v>
      </c>
      <c r="C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6D8-97DA-4E16-AE77-FD264FEE3CB6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23</v>
      </c>
    </row>
    <row r="2" spans="1:3" ht="15" thickBot="1" x14ac:dyDescent="0.35"/>
    <row r="3" spans="1:3" x14ac:dyDescent="0.3">
      <c r="A3" s="5"/>
      <c r="B3" s="5" t="s">
        <v>24</v>
      </c>
      <c r="C3" s="5" t="s">
        <v>25</v>
      </c>
    </row>
    <row r="4" spans="1:3" x14ac:dyDescent="0.3">
      <c r="A4" s="3" t="s">
        <v>26</v>
      </c>
      <c r="B4" s="3">
        <v>33206.450000000019</v>
      </c>
      <c r="C4" s="3">
        <v>30326.749999999985</v>
      </c>
    </row>
    <row r="5" spans="1:3" x14ac:dyDescent="0.3">
      <c r="A5" s="3" t="s">
        <v>27</v>
      </c>
      <c r="B5" s="3">
        <v>37688535.839473926</v>
      </c>
      <c r="C5" s="3">
        <v>12576326.750000346</v>
      </c>
    </row>
    <row r="6" spans="1:3" x14ac:dyDescent="0.3">
      <c r="A6" s="3" t="s">
        <v>28</v>
      </c>
      <c r="B6" s="3">
        <v>20</v>
      </c>
      <c r="C6" s="3">
        <v>12</v>
      </c>
    </row>
    <row r="7" spans="1:3" x14ac:dyDescent="0.3">
      <c r="A7" s="3" t="s">
        <v>29</v>
      </c>
      <c r="B7" s="3">
        <v>0</v>
      </c>
      <c r="C7" s="3"/>
    </row>
    <row r="8" spans="1:3" x14ac:dyDescent="0.3">
      <c r="A8" s="3" t="s">
        <v>30</v>
      </c>
      <c r="B8" s="3">
        <v>30</v>
      </c>
      <c r="C8" s="3"/>
    </row>
    <row r="9" spans="1:3" x14ac:dyDescent="0.3">
      <c r="A9" s="3" t="s">
        <v>31</v>
      </c>
      <c r="B9" s="3">
        <v>1.6816346240571673</v>
      </c>
      <c r="C9" s="3"/>
    </row>
    <row r="10" spans="1:3" x14ac:dyDescent="0.3">
      <c r="A10" s="3" t="s">
        <v>32</v>
      </c>
      <c r="B10" s="3">
        <v>5.1511360811256443E-2</v>
      </c>
      <c r="C10" s="3"/>
    </row>
    <row r="11" spans="1:3" x14ac:dyDescent="0.3">
      <c r="A11" s="3" t="s">
        <v>33</v>
      </c>
      <c r="B11" s="3">
        <v>1.6972608865939587</v>
      </c>
      <c r="C11" s="3"/>
    </row>
    <row r="12" spans="1:3" x14ac:dyDescent="0.3">
      <c r="A12" s="3" t="s">
        <v>34</v>
      </c>
      <c r="B12" s="3">
        <v>0.10302272162251289</v>
      </c>
      <c r="C12" s="3"/>
    </row>
    <row r="13" spans="1:3" ht="15" thickBot="1" x14ac:dyDescent="0.35">
      <c r="A13" s="4" t="s">
        <v>35</v>
      </c>
      <c r="B13" s="4">
        <v>2.0422724563012378</v>
      </c>
      <c r="C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5A5B-E2A2-4618-8113-C44111533098}">
  <dimension ref="A1:D22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22</v>
      </c>
    </row>
    <row r="2" spans="1:4" x14ac:dyDescent="0.3">
      <c r="A2" t="s">
        <v>12</v>
      </c>
      <c r="B2" t="s">
        <v>11</v>
      </c>
      <c r="C2" t="s">
        <v>10</v>
      </c>
      <c r="D2" t="s">
        <v>13</v>
      </c>
    </row>
    <row r="3" spans="1:4" x14ac:dyDescent="0.3">
      <c r="A3">
        <v>35159</v>
      </c>
      <c r="B3">
        <v>39580</v>
      </c>
      <c r="C3">
        <v>30600.000000000116</v>
      </c>
      <c r="D3">
        <v>39279.000000000116</v>
      </c>
    </row>
    <row r="4" spans="1:4" x14ac:dyDescent="0.3">
      <c r="A4">
        <v>39812</v>
      </c>
      <c r="B4">
        <v>44441</v>
      </c>
      <c r="C4">
        <v>29107</v>
      </c>
      <c r="D4">
        <v>29226</v>
      </c>
    </row>
    <row r="5" spans="1:4" x14ac:dyDescent="0.3">
      <c r="A5">
        <v>27822</v>
      </c>
      <c r="B5">
        <v>31686</v>
      </c>
      <c r="C5">
        <v>33618.000000000116</v>
      </c>
      <c r="D5">
        <v>27662.999999999942</v>
      </c>
    </row>
    <row r="6" spans="1:4" x14ac:dyDescent="0.3">
      <c r="A6">
        <v>30749</v>
      </c>
      <c r="B6">
        <v>26527</v>
      </c>
      <c r="C6">
        <v>29943</v>
      </c>
      <c r="D6">
        <v>31018</v>
      </c>
    </row>
    <row r="7" spans="1:4" x14ac:dyDescent="0.3">
      <c r="A7">
        <v>31903.000000000058</v>
      </c>
      <c r="B7">
        <v>28500</v>
      </c>
      <c r="C7">
        <v>35208</v>
      </c>
      <c r="D7">
        <v>27982</v>
      </c>
    </row>
    <row r="8" spans="1:4" x14ac:dyDescent="0.3">
      <c r="A8">
        <v>37814</v>
      </c>
      <c r="B8">
        <v>31323</v>
      </c>
      <c r="C8">
        <v>31554.000000000116</v>
      </c>
      <c r="D8">
        <v>32601</v>
      </c>
    </row>
    <row r="9" spans="1:4" x14ac:dyDescent="0.3">
      <c r="A9">
        <v>26661</v>
      </c>
      <c r="B9">
        <v>24427</v>
      </c>
      <c r="C9">
        <v>33494.999999999884</v>
      </c>
      <c r="D9">
        <v>31250</v>
      </c>
    </row>
    <row r="10" spans="1:4" x14ac:dyDescent="0.3">
      <c r="A10">
        <v>26699</v>
      </c>
      <c r="B10">
        <v>27040.000000000116</v>
      </c>
      <c r="C10">
        <v>34026</v>
      </c>
      <c r="D10">
        <v>33228.999999999942</v>
      </c>
    </row>
    <row r="11" spans="1:4" x14ac:dyDescent="0.3">
      <c r="C11">
        <v>24352</v>
      </c>
      <c r="D11">
        <v>29416.000000000058</v>
      </c>
    </row>
    <row r="12" spans="1:4" x14ac:dyDescent="0.3">
      <c r="C12">
        <v>24919</v>
      </c>
      <c r="D12">
        <v>28781.999999999884</v>
      </c>
    </row>
    <row r="13" spans="1:4" x14ac:dyDescent="0.3">
      <c r="C13">
        <v>24541</v>
      </c>
      <c r="D13">
        <v>26244.999999999884</v>
      </c>
    </row>
    <row r="14" spans="1:4" x14ac:dyDescent="0.3">
      <c r="C14">
        <v>25185</v>
      </c>
      <c r="D14">
        <v>27230</v>
      </c>
    </row>
    <row r="15" spans="1:4" x14ac:dyDescent="0.3">
      <c r="C15">
        <v>27721.999999999884</v>
      </c>
    </row>
    <row r="16" spans="1:4" x14ac:dyDescent="0.3">
      <c r="C16">
        <v>40807.000000000116</v>
      </c>
    </row>
    <row r="17" spans="3:3" x14ac:dyDescent="0.3">
      <c r="C17">
        <v>39302</v>
      </c>
    </row>
    <row r="18" spans="3:3" x14ac:dyDescent="0.3">
      <c r="C18">
        <v>39163</v>
      </c>
    </row>
    <row r="19" spans="3:3" x14ac:dyDescent="0.3">
      <c r="C19">
        <v>45227.000000000116</v>
      </c>
    </row>
    <row r="20" spans="3:3" x14ac:dyDescent="0.3">
      <c r="C20">
        <v>38538</v>
      </c>
    </row>
    <row r="21" spans="3:3" x14ac:dyDescent="0.3">
      <c r="C21">
        <v>38214</v>
      </c>
    </row>
    <row r="22" spans="3:3" x14ac:dyDescent="0.3">
      <c r="C22">
        <v>38608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pos-neg</vt:lpstr>
      <vt:lpstr>Sheet4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2020-08-27T13:06:05Z</dcterms:created>
  <dcterms:modified xsi:type="dcterms:W3CDTF">2020-09-01T12:47:05Z</dcterms:modified>
</cp:coreProperties>
</file>