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2980" windowHeight="928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0" i="1" l="1"/>
  <c r="G20" i="1"/>
  <c r="F20" i="1"/>
  <c r="E20" i="1"/>
  <c r="K12" i="1"/>
  <c r="K14" i="1"/>
  <c r="K15" i="1"/>
  <c r="K16" i="1"/>
  <c r="H11" i="1"/>
  <c r="K11" i="1" s="1"/>
  <c r="H9" i="1"/>
  <c r="K9" i="1" s="1"/>
  <c r="H8" i="1"/>
  <c r="K8" i="1" s="1"/>
  <c r="K20" i="1" s="1"/>
  <c r="H10" i="1"/>
  <c r="K10" i="1" s="1"/>
  <c r="H13" i="1"/>
  <c r="K13" i="1" s="1"/>
  <c r="H20" i="1" l="1"/>
  <c r="M12" i="1"/>
  <c r="L8" i="1"/>
  <c r="L9" i="1"/>
  <c r="L10" i="1"/>
  <c r="L11" i="1"/>
  <c r="L12" i="1"/>
  <c r="L13" i="1"/>
  <c r="L14" i="1"/>
  <c r="L15" i="1"/>
  <c r="L16" i="1"/>
  <c r="L7" i="1"/>
  <c r="J8" i="1"/>
  <c r="J20" i="1" s="1"/>
  <c r="J9" i="1"/>
  <c r="J10" i="1"/>
  <c r="J11" i="1"/>
  <c r="M11" i="1" s="1"/>
  <c r="J12" i="1"/>
  <c r="J13" i="1"/>
  <c r="M13" i="1" s="1"/>
  <c r="J14" i="1"/>
  <c r="M14" i="1" s="1"/>
  <c r="J15" i="1"/>
  <c r="M15" i="1" s="1"/>
  <c r="J16" i="1"/>
  <c r="J7" i="1"/>
  <c r="H7" i="1"/>
  <c r="K7" i="1" s="1"/>
  <c r="M16" i="1" l="1"/>
  <c r="M8" i="1"/>
  <c r="M20" i="1" s="1"/>
  <c r="L20" i="1"/>
  <c r="M10" i="1"/>
  <c r="M9" i="1"/>
  <c r="M7" i="1"/>
  <c r="O7" i="1" l="1"/>
  <c r="N7" i="1"/>
</calcChain>
</file>

<file path=xl/sharedStrings.xml><?xml version="1.0" encoding="utf-8"?>
<sst xmlns="http://schemas.openxmlformats.org/spreadsheetml/2006/main" count="59" uniqueCount="40">
  <si>
    <t>SL No</t>
  </si>
  <si>
    <t>Emp ID</t>
  </si>
  <si>
    <t>Name</t>
  </si>
  <si>
    <t>Designation</t>
  </si>
  <si>
    <t>Basic Salary</t>
  </si>
  <si>
    <t>HR</t>
  </si>
  <si>
    <t>MA</t>
  </si>
  <si>
    <t>PF</t>
  </si>
  <si>
    <t>Gross Salary</t>
  </si>
  <si>
    <t>IT</t>
  </si>
  <si>
    <t>Net Salary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</si>
  <si>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</si>
  <si>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</si>
  <si>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</si>
  <si>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</si>
  <si>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</si>
  <si>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</si>
  <si>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</si>
  <si>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</si>
  <si>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</si>
  <si>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</si>
  <si>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Principal</t>
  </si>
  <si>
    <t>JPO</t>
  </si>
  <si>
    <t>Trainer</t>
  </si>
  <si>
    <t>Lead Trainer</t>
  </si>
  <si>
    <t>IT Officer</t>
  </si>
  <si>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</si>
  <si>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</si>
  <si>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</si>
  <si>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</si>
  <si>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</si>
  <si>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</si>
  <si>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</si>
  <si>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</si>
  <si>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</si>
  <si>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</si>
  <si>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</si>
  <si>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Max</t>
  </si>
  <si>
    <t>Min</t>
  </si>
  <si>
    <t xml:space="preserve">         Salary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</si>
</sst>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/>
    </xf>
    <xf numFmtId="0" fontId="4" fillId="0" borderId="1" xfId="0" quotePrefix="1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5</xdr:row>
      <xdr:rowOff>304800</xdr:rowOff>
    </xdr:to>
    <xdr:sp macro="" textlink="">
      <xdr:nvSpPr>
        <xdr:cNvPr id="1028" name="AutoShape 4" descr="Salary slip Royalty Free Vector Image - VectorStock"/>
        <xdr:cNvSpPr>
          <a:spLocks noChangeAspect="1" noChangeArrowheads="1"/>
        </xdr:cNvSpPr>
      </xdr:nvSpPr>
      <xdr:spPr bwMode="auto">
        <a:xfrm>
          <a:off x="11231880" y="1127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5</xdr:row>
      <xdr:rowOff>0</xdr:rowOff>
    </xdr:from>
    <xdr:to>
      <xdr:col>16</xdr:col>
      <xdr:colOff>304800</xdr:colOff>
      <xdr:row>5</xdr:row>
      <xdr:rowOff>304800</xdr:rowOff>
    </xdr:to>
    <xdr:sp macro="" textlink="">
      <xdr:nvSpPr>
        <xdr:cNvPr id="1030" name="AutoShape 6" descr="Salary slip Royalty Free Vector Image - VectorStock"/>
        <xdr:cNvSpPr>
          <a:spLocks noChangeAspect="1" noChangeArrowheads="1"/>
        </xdr:cNvSpPr>
      </xdr:nvSpPr>
      <xdr:spPr bwMode="auto">
        <a:xfrm>
          <a:off x="10622280" y="1127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5</xdr:row>
      <xdr:rowOff>0</xdr:rowOff>
    </xdr:from>
    <xdr:to>
      <xdr:col>16</xdr:col>
      <xdr:colOff>304800</xdr:colOff>
      <xdr:row>5</xdr:row>
      <xdr:rowOff>304800</xdr:rowOff>
    </xdr:to>
    <xdr:sp macro="" textlink="">
      <xdr:nvSpPr>
        <xdr:cNvPr id="1031" name="AutoShape 7" descr="Salary slip Royalty Free Vector Image - VectorStock"/>
        <xdr:cNvSpPr>
          <a:spLocks noChangeAspect="1" noChangeArrowheads="1"/>
        </xdr:cNvSpPr>
      </xdr:nvSpPr>
      <xdr:spPr bwMode="auto">
        <a:xfrm>
          <a:off x="10622280" y="1127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83820</xdr:colOff>
      <xdr:row>1</xdr:row>
      <xdr:rowOff>7620</xdr:rowOff>
    </xdr:from>
    <xdr:to>
      <xdr:col>1</xdr:col>
      <xdr:colOff>541020</xdr:colOff>
      <xdr:row>3</xdr:row>
      <xdr:rowOff>72166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" y="190500"/>
          <a:ext cx="457200" cy="4303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22"/>
  <sheetViews>
    <sheetView tabSelected="1" workbookViewId="0">
      <selection activeCell="S8" sqref="S8"/>
    </sheetView>
  </sheetViews>
  <sheetFormatPr defaultRowHeight="14.4" x14ac:dyDescent="0.3"/>
  <cols>
    <col min="4" max="4" width="11.109375" customWidth="1"/>
    <col min="5" max="5" width="10.109375" customWidth="1"/>
    <col min="6" max="6" width="13.21875" customWidth="1"/>
    <col min="8" max="8" width="8.88671875" style="1"/>
    <col min="9" max="13" width="8.88671875" style="2"/>
    <col min="16" max="16" width="13.77734375" customWidth="1"/>
  </cols>
  <sheetData>
    <row r="4" spans="2:15" ht="24.6" x14ac:dyDescent="0.4">
      <c r="C4" s="23" t="s">
        <v>39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3"/>
      <c r="O4" s="3"/>
    </row>
    <row r="5" spans="2:15" ht="21" x14ac:dyDescent="0.4"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2:15" ht="34.799999999999997" x14ac:dyDescent="0.3">
      <c r="C6" s="4" t="s">
        <v>0</v>
      </c>
      <c r="D6" s="4" t="s">
        <v>1</v>
      </c>
      <c r="E6" s="4" t="s">
        <v>2</v>
      </c>
      <c r="F6" s="4" t="s">
        <v>3</v>
      </c>
      <c r="G6" s="5" t="s">
        <v>4</v>
      </c>
      <c r="H6" s="4" t="s">
        <v>5</v>
      </c>
      <c r="I6" s="4" t="s">
        <v>6</v>
      </c>
      <c r="J6" s="4" t="s">
        <v>7</v>
      </c>
      <c r="K6" s="6" t="s">
        <v>8</v>
      </c>
      <c r="L6" s="4" t="s">
        <v>9</v>
      </c>
      <c r="M6" s="6" t="s">
        <v>10</v>
      </c>
      <c r="N6" s="7" t="s">
        <v>37</v>
      </c>
      <c r="O6" s="8" t="s">
        <v>38</v>
      </c>
    </row>
    <row r="7" spans="2:15" ht="17.399999999999999" x14ac:dyDescent="0.3">
      <c r="B7" t="s">
        <v>26</v>
      </c>
      <c r="C7" s="9" t="s">
        <v>27</v>
      </c>
      <c r="D7" s="10">
        <v>101001</v>
      </c>
      <c r="E7" s="11" t="s">
        <v>11</v>
      </c>
      <c r="F7" s="12" t="s">
        <v>21</v>
      </c>
      <c r="G7" s="13">
        <v>16000</v>
      </c>
      <c r="H7" s="13">
        <f>G7*55%</f>
        <v>8800</v>
      </c>
      <c r="I7" s="11">
        <v>1500</v>
      </c>
      <c r="J7" s="11">
        <f>G7*20%</f>
        <v>3200</v>
      </c>
      <c r="K7" s="11">
        <f>G7+H7+I7</f>
        <v>26300</v>
      </c>
      <c r="L7" s="11">
        <f>G7*15%</f>
        <v>2400</v>
      </c>
      <c r="M7" s="11">
        <f>K7-(J7+L7)</f>
        <v>20700</v>
      </c>
      <c r="N7" s="24">
        <f>MAX(M7:M16)</f>
        <v>20700</v>
      </c>
      <c r="O7" s="24">
        <f>MIN(M7:M16)</f>
        <v>11850</v>
      </c>
    </row>
    <row r="8" spans="2:15" ht="17.399999999999999" x14ac:dyDescent="0.3">
      <c r="C8" s="9" t="s">
        <v>28</v>
      </c>
      <c r="D8" s="10">
        <v>101002</v>
      </c>
      <c r="E8" s="11" t="s">
        <v>12</v>
      </c>
      <c r="F8" s="12" t="s">
        <v>22</v>
      </c>
      <c r="G8" s="13">
        <v>9000</v>
      </c>
      <c r="H8" s="13">
        <f>G8*50%</f>
        <v>4500</v>
      </c>
      <c r="I8" s="11">
        <v>1500</v>
      </c>
      <c r="J8" s="11">
        <f t="shared" ref="J8:J16" si="0">G8*20%</f>
        <v>1800</v>
      </c>
      <c r="K8" s="11">
        <f t="shared" ref="K8:K16" si="1">G8+H8+I8</f>
        <v>15000</v>
      </c>
      <c r="L8" s="11">
        <f t="shared" ref="L8:L16" si="2">G8*15%</f>
        <v>1350</v>
      </c>
      <c r="M8" s="11">
        <f t="shared" ref="M8:M16" si="3">K8-(J8+L8)</f>
        <v>11850</v>
      </c>
      <c r="N8" s="25"/>
      <c r="O8" s="25"/>
    </row>
    <row r="9" spans="2:15" ht="17.399999999999999" x14ac:dyDescent="0.3">
      <c r="C9" s="9" t="s">
        <v>29</v>
      </c>
      <c r="D9" s="10">
        <v>101003</v>
      </c>
      <c r="E9" s="11" t="s">
        <v>13</v>
      </c>
      <c r="F9" s="12" t="s">
        <v>23</v>
      </c>
      <c r="G9" s="13">
        <v>8500</v>
      </c>
      <c r="H9" s="13">
        <f>G9*60%</f>
        <v>5100</v>
      </c>
      <c r="I9" s="11">
        <v>1500</v>
      </c>
      <c r="J9" s="11">
        <f t="shared" si="0"/>
        <v>1700</v>
      </c>
      <c r="K9" s="11">
        <f t="shared" si="1"/>
        <v>15100</v>
      </c>
      <c r="L9" s="11">
        <f t="shared" si="2"/>
        <v>1275</v>
      </c>
      <c r="M9" s="11">
        <f t="shared" si="3"/>
        <v>12125</v>
      </c>
      <c r="N9" s="25"/>
      <c r="O9" s="25"/>
    </row>
    <row r="10" spans="2:15" ht="17.399999999999999" x14ac:dyDescent="0.3">
      <c r="C10" s="9" t="s">
        <v>30</v>
      </c>
      <c r="D10" s="10">
        <v>101004</v>
      </c>
      <c r="E10" s="11" t="s">
        <v>14</v>
      </c>
      <c r="F10" s="12" t="s">
        <v>24</v>
      </c>
      <c r="G10" s="13">
        <v>9500</v>
      </c>
      <c r="H10" s="13">
        <f>G10*50%</f>
        <v>4750</v>
      </c>
      <c r="I10" s="11">
        <v>1500</v>
      </c>
      <c r="J10" s="11">
        <f t="shared" si="0"/>
        <v>1900</v>
      </c>
      <c r="K10" s="11">
        <f t="shared" si="1"/>
        <v>15750</v>
      </c>
      <c r="L10" s="11">
        <f t="shared" si="2"/>
        <v>1425</v>
      </c>
      <c r="M10" s="11">
        <f t="shared" si="3"/>
        <v>12425</v>
      </c>
      <c r="N10" s="25"/>
      <c r="O10" s="25"/>
    </row>
    <row r="11" spans="2:15" ht="17.399999999999999" x14ac:dyDescent="0.3">
      <c r="C11" s="9" t="s">
        <v>31</v>
      </c>
      <c r="D11" s="10">
        <v>101005</v>
      </c>
      <c r="E11" s="11" t="s">
        <v>15</v>
      </c>
      <c r="F11" s="12" t="s">
        <v>23</v>
      </c>
      <c r="G11" s="13">
        <v>8500</v>
      </c>
      <c r="H11" s="13">
        <f>G11*60%</f>
        <v>5100</v>
      </c>
      <c r="I11" s="11">
        <v>1500</v>
      </c>
      <c r="J11" s="11">
        <f t="shared" si="0"/>
        <v>1700</v>
      </c>
      <c r="K11" s="11">
        <f t="shared" si="1"/>
        <v>15100</v>
      </c>
      <c r="L11" s="11">
        <f t="shared" si="2"/>
        <v>1275</v>
      </c>
      <c r="M11" s="11">
        <f t="shared" si="3"/>
        <v>12125</v>
      </c>
      <c r="N11" s="25"/>
      <c r="O11" s="25"/>
    </row>
    <row r="12" spans="2:15" ht="17.399999999999999" x14ac:dyDescent="0.3">
      <c r="C12" s="9" t="s">
        <v>32</v>
      </c>
      <c r="D12" s="10">
        <v>101006</v>
      </c>
      <c r="E12" s="11" t="s">
        <v>16</v>
      </c>
      <c r="F12" s="12" t="s">
        <v>24</v>
      </c>
      <c r="G12" s="13">
        <v>9500</v>
      </c>
      <c r="H12" s="13">
        <v>4750</v>
      </c>
      <c r="I12" s="11">
        <v>1500</v>
      </c>
      <c r="J12" s="11">
        <f t="shared" si="0"/>
        <v>1900</v>
      </c>
      <c r="K12" s="11">
        <f t="shared" si="1"/>
        <v>15750</v>
      </c>
      <c r="L12" s="11">
        <f t="shared" si="2"/>
        <v>1425</v>
      </c>
      <c r="M12" s="11">
        <f t="shared" si="3"/>
        <v>12425</v>
      </c>
      <c r="N12" s="25"/>
      <c r="O12" s="25"/>
    </row>
    <row r="13" spans="2:15" ht="17.399999999999999" x14ac:dyDescent="0.3">
      <c r="C13" s="9" t="s">
        <v>33</v>
      </c>
      <c r="D13" s="10">
        <v>101007</v>
      </c>
      <c r="E13" s="11" t="s">
        <v>17</v>
      </c>
      <c r="F13" s="12" t="s">
        <v>25</v>
      </c>
      <c r="G13" s="13">
        <v>10000</v>
      </c>
      <c r="H13" s="13">
        <f>G13*55%</f>
        <v>5500</v>
      </c>
      <c r="I13" s="11">
        <v>1500</v>
      </c>
      <c r="J13" s="11">
        <f t="shared" si="0"/>
        <v>2000</v>
      </c>
      <c r="K13" s="11">
        <f t="shared" si="1"/>
        <v>17000</v>
      </c>
      <c r="L13" s="11">
        <f t="shared" si="2"/>
        <v>1500</v>
      </c>
      <c r="M13" s="11">
        <f t="shared" si="3"/>
        <v>13500</v>
      </c>
      <c r="N13" s="25"/>
      <c r="O13" s="25"/>
    </row>
    <row r="14" spans="2:15" ht="17.399999999999999" x14ac:dyDescent="0.3">
      <c r="C14" s="9" t="s">
        <v>34</v>
      </c>
      <c r="D14" s="10">
        <v>101008</v>
      </c>
      <c r="E14" s="11" t="s">
        <v>18</v>
      </c>
      <c r="F14" s="12" t="s">
        <v>23</v>
      </c>
      <c r="G14" s="13">
        <v>8500</v>
      </c>
      <c r="H14" s="13">
        <v>5100</v>
      </c>
      <c r="I14" s="11">
        <v>1500</v>
      </c>
      <c r="J14" s="11">
        <f t="shared" si="0"/>
        <v>1700</v>
      </c>
      <c r="K14" s="11">
        <f t="shared" si="1"/>
        <v>15100</v>
      </c>
      <c r="L14" s="11">
        <f t="shared" si="2"/>
        <v>1275</v>
      </c>
      <c r="M14" s="11">
        <f t="shared" si="3"/>
        <v>12125</v>
      </c>
      <c r="N14" s="25"/>
      <c r="O14" s="25"/>
    </row>
    <row r="15" spans="2:15" ht="17.399999999999999" x14ac:dyDescent="0.3">
      <c r="C15" s="9" t="s">
        <v>35</v>
      </c>
      <c r="D15" s="10">
        <v>101009</v>
      </c>
      <c r="E15" s="11" t="s">
        <v>19</v>
      </c>
      <c r="F15" s="12" t="s">
        <v>24</v>
      </c>
      <c r="G15" s="13">
        <v>9500</v>
      </c>
      <c r="H15" s="13">
        <v>4750</v>
      </c>
      <c r="I15" s="11">
        <v>1500</v>
      </c>
      <c r="J15" s="11">
        <f t="shared" si="0"/>
        <v>1900</v>
      </c>
      <c r="K15" s="11">
        <f t="shared" si="1"/>
        <v>15750</v>
      </c>
      <c r="L15" s="11">
        <f t="shared" si="2"/>
        <v>1425</v>
      </c>
      <c r="M15" s="11">
        <f t="shared" si="3"/>
        <v>12425</v>
      </c>
      <c r="N15" s="25"/>
      <c r="O15" s="25"/>
    </row>
    <row r="16" spans="2:15" ht="17.399999999999999" x14ac:dyDescent="0.3">
      <c r="C16" s="9" t="s">
        <v>36</v>
      </c>
      <c r="D16" s="10">
        <v>101010</v>
      </c>
      <c r="E16" s="11" t="s">
        <v>20</v>
      </c>
      <c r="F16" s="12" t="s">
        <v>23</v>
      </c>
      <c r="G16" s="13">
        <v>8500</v>
      </c>
      <c r="H16" s="13">
        <v>5100</v>
      </c>
      <c r="I16" s="11">
        <v>1500</v>
      </c>
      <c r="J16" s="11">
        <f t="shared" si="0"/>
        <v>1700</v>
      </c>
      <c r="K16" s="11">
        <f t="shared" si="1"/>
        <v>15100</v>
      </c>
      <c r="L16" s="11">
        <f t="shared" si="2"/>
        <v>1275</v>
      </c>
      <c r="M16" s="11">
        <f t="shared" si="3"/>
        <v>12125</v>
      </c>
      <c r="N16" s="26"/>
      <c r="O16" s="26"/>
    </row>
    <row r="17" spans="3:15" ht="17.399999999999999" x14ac:dyDescent="0.3">
      <c r="C17" s="14"/>
      <c r="D17" s="14"/>
      <c r="E17" s="14"/>
      <c r="F17" s="14"/>
      <c r="G17" s="14"/>
      <c r="H17" s="15"/>
      <c r="I17" s="16"/>
      <c r="J17" s="16"/>
      <c r="K17" s="16"/>
      <c r="L17" s="16"/>
      <c r="M17" s="16"/>
      <c r="N17" s="14"/>
      <c r="O17" s="14"/>
    </row>
    <row r="18" spans="3:15" ht="17.399999999999999" x14ac:dyDescent="0.3">
      <c r="C18" s="14"/>
      <c r="D18" s="14"/>
      <c r="E18" s="14"/>
      <c r="F18" s="14"/>
      <c r="G18" s="14"/>
      <c r="H18" s="15"/>
      <c r="I18" s="16"/>
      <c r="J18" s="16"/>
      <c r="K18" s="16"/>
      <c r="L18" s="16"/>
      <c r="M18" s="16"/>
      <c r="N18" s="14"/>
      <c r="O18" s="14"/>
    </row>
    <row r="19" spans="3:15" ht="34.799999999999997" x14ac:dyDescent="0.3">
      <c r="C19" s="17" t="s">
        <v>0</v>
      </c>
      <c r="D19" s="17" t="s">
        <v>1</v>
      </c>
      <c r="E19" s="17" t="s">
        <v>2</v>
      </c>
      <c r="F19" s="17" t="s">
        <v>3</v>
      </c>
      <c r="G19" s="18" t="s">
        <v>4</v>
      </c>
      <c r="H19" s="17" t="s">
        <v>5</v>
      </c>
      <c r="I19" s="17" t="s">
        <v>6</v>
      </c>
      <c r="J19" s="17" t="s">
        <v>7</v>
      </c>
      <c r="K19" s="19" t="s">
        <v>8</v>
      </c>
      <c r="L19" s="17" t="s">
        <v>9</v>
      </c>
      <c r="M19" s="19" t="s">
        <v>10</v>
      </c>
      <c r="N19" s="14"/>
      <c r="O19" s="14"/>
    </row>
    <row r="20" spans="3:15" ht="17.399999999999999" x14ac:dyDescent="0.3">
      <c r="C20" s="20" t="s">
        <v>27</v>
      </c>
      <c r="D20" s="20">
        <v>101002</v>
      </c>
      <c r="E20" s="21" t="str">
        <f>VLOOKUP($D$8,$D$7:$M$16,2,1)</f>
        <v>B</v>
      </c>
      <c r="F20" s="21" t="str">
        <f>VLOOKUP($D$8,$D$7:$M$16,3,1)</f>
        <v>JPO</v>
      </c>
      <c r="G20" s="21">
        <f>VLOOKUP($D$8,$D$7:$M$16,4,1)</f>
        <v>9000</v>
      </c>
      <c r="H20" s="21">
        <f>VLOOKUP($D$8,$D$7:$M$16,5,1)</f>
        <v>4500</v>
      </c>
      <c r="I20" s="21">
        <f>VLOOKUP($D$8,$D$7:$M$16,6,1)</f>
        <v>1500</v>
      </c>
      <c r="J20" s="21">
        <f>VLOOKUP($D$8,$D$7:$M$16,7,1)</f>
        <v>1800</v>
      </c>
      <c r="K20" s="21">
        <f>VLOOKUP($D$8,$D$7:$M$16,8,1)</f>
        <v>15000</v>
      </c>
      <c r="L20" s="21">
        <f>VLOOKUP($D$8,$D$7:$M$16,9,1)</f>
        <v>1350</v>
      </c>
      <c r="M20" s="21">
        <f>VLOOKUP($D$8,$D$7:$M$16,10,1)</f>
        <v>11850</v>
      </c>
      <c r="N20" s="14"/>
      <c r="O20" s="14"/>
    </row>
    <row r="22" spans="3:15" x14ac:dyDescent="0.3">
      <c r="M22" s="2" t="s">
        <v>26</v>
      </c>
      <c r="N22" t="s">
        <v>26</v>
      </c>
    </row>
  </sheetData>
  <mergeCells count="4">
    <mergeCell ref="C5:M5"/>
    <mergeCell ref="C4:M4"/>
    <mergeCell ref="N7:N16"/>
    <mergeCell ref="O7:O16"/>
  </mergeCells>
  <dataValidations count="2">
    <dataValidation type="textLength" operator="equal" allowBlank="1" showInputMessage="1" showErrorMessage="1" sqref="D7:D16">
      <formula1>6</formula1>
    </dataValidation>
    <dataValidation type="list" allowBlank="1" showInputMessage="1" showErrorMessage="1" sqref="F7:F16">
      <formula1>$T$10:$T$19</formula1>
    </dataValidation>
  </dataValidations>
  <pageMargins left="0.7" right="0.7" top="0.75" bottom="0.75" header="0.3" footer="0.3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2024-05-28T08:24:53Z</cp:lastPrinted>
  <dcterms:created xsi:type="dcterms:W3CDTF">2024-05-27T12:12:43Z</dcterms:created>
  <dcterms:modified xsi:type="dcterms:W3CDTF">2024-05-28T08:24:59Z</dcterms:modified>
</cp:coreProperties>
</file>