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<sst xmlns="http://schemas.openxmlformats.org/spreadsheetml/2006/main" count="60" uniqueCount="59">
  <si>
    <t>AMH Clinic Employee Payroll</t>
  </si>
  <si>
    <t>Hours Worked</t>
  </si>
  <si>
    <t>Over Time Hours</t>
  </si>
  <si>
    <t>Pay</t>
  </si>
  <si>
    <t>Over Time Bonus</t>
  </si>
  <si>
    <t>Total Pay</t>
  </si>
  <si>
    <t>First Name</t>
  </si>
  <si>
    <t>Last Name</t>
  </si>
  <si>
    <t>Role</t>
  </si>
  <si>
    <t>Hourly Rate (₦)</t>
  </si>
  <si>
    <t>Dr. Adeola</t>
  </si>
  <si>
    <t>Okafor</t>
  </si>
  <si>
    <t>Medical Doctor (GP)</t>
  </si>
  <si>
    <t>Dr. Chinedu</t>
  </si>
  <si>
    <t>Adebayo</t>
  </si>
  <si>
    <t>Surgeon (Part-Time)</t>
  </si>
  <si>
    <t>Nurse Funmi</t>
  </si>
  <si>
    <t>Ibrahim</t>
  </si>
  <si>
    <t>Head Nurse</t>
  </si>
  <si>
    <t>Oluwaseun</t>
  </si>
  <si>
    <t>Bello</t>
  </si>
  <si>
    <t>Nurse (RN)</t>
  </si>
  <si>
    <t>Ifeoma</t>
  </si>
  <si>
    <t>Okonkwo</t>
  </si>
  <si>
    <t>Midwife</t>
  </si>
  <si>
    <t>Emeka</t>
  </si>
  <si>
    <t>Onyema</t>
  </si>
  <si>
    <t>Laboratory Technician</t>
  </si>
  <si>
    <t>Ngozi</t>
  </si>
  <si>
    <t>Eze</t>
  </si>
  <si>
    <t>Pharmacist</t>
  </si>
  <si>
    <t>Olumide</t>
  </si>
  <si>
    <t>Adegoke</t>
  </si>
  <si>
    <t>Accountant/Admin</t>
  </si>
  <si>
    <t>Chinwe</t>
  </si>
  <si>
    <t>Receptionist</t>
  </si>
  <si>
    <t>Tunde</t>
  </si>
  <si>
    <t>Balogun</t>
  </si>
  <si>
    <t>Security Officer</t>
  </si>
  <si>
    <t>Aminat</t>
  </si>
  <si>
    <t>Mohammed</t>
  </si>
  <si>
    <t>Cleaner/Housekeeping</t>
  </si>
  <si>
    <t>Olanrewaju</t>
  </si>
  <si>
    <t>Adeleke</t>
  </si>
  <si>
    <t>Ambulance Driver</t>
  </si>
  <si>
    <t>Adetokunbo</t>
  </si>
  <si>
    <t>Ogunleye</t>
  </si>
  <si>
    <t>IT/Records Officer</t>
  </si>
  <si>
    <t>Chioma</t>
  </si>
  <si>
    <t>Uche</t>
  </si>
  <si>
    <t>Physiotherapist</t>
  </si>
  <si>
    <t>Yusuf</t>
  </si>
  <si>
    <t>Suleiman</t>
  </si>
  <si>
    <t>Cook (Staff Cafeteria)</t>
  </si>
  <si>
    <t>Max</t>
  </si>
  <si>
    <t>Min</t>
  </si>
  <si>
    <t>Average</t>
  </si>
  <si>
    <t>Total</t>
  </si>
  <si>
    <t xml:space="preserve">Total Paid for month of January </t>
  </si>
</sst>
</file>

<file path=xl/styles.xml><?xml version="1.0" encoding="utf-8"?>
<styleSheet xmlns="http://schemas.openxmlformats.org/spreadsheetml/2006/main">
  <numFmts count="8">
    <numFmt numFmtId="176" formatCode="0_ "/>
    <numFmt numFmtId="177" formatCode="dd\-mmm"/>
    <numFmt numFmtId="178" formatCode="#,##0_ 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179" formatCode="0.0_ "/>
    <numFmt numFmtId="42" formatCode="_-&quot;£&quot;* #,##0_-;\-&quot;£&quot;* #,##0_-;_-&quot;£&quot;* &quot;-&quot;_-;_-@_-"/>
  </numFmts>
  <fonts count="30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9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b/>
      <sz val="11"/>
      <color theme="7"/>
      <name val="Calibri"/>
      <charset val="134"/>
      <scheme val="minor"/>
    </font>
    <font>
      <sz val="11"/>
      <color rgb="FF00B050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1"/>
      <color theme="5"/>
      <name val="Calibri"/>
      <charset val="134"/>
      <scheme val="minor"/>
    </font>
    <font>
      <b/>
      <sz val="11"/>
      <color theme="9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37">
    <border>
      <left/>
      <right/>
      <top/>
      <bottom/>
      <diagonal/>
    </border>
    <border>
      <left style="thick">
        <color rgb="FFFFFF00"/>
      </left>
      <right style="thin">
        <color auto="1"/>
      </right>
      <top style="thick">
        <color rgb="FFFFFF00"/>
      </top>
      <bottom/>
      <diagonal/>
    </border>
    <border>
      <left style="thin">
        <color auto="1"/>
      </left>
      <right style="thin">
        <color auto="1"/>
      </right>
      <top style="thick">
        <color rgb="FFFFFF00"/>
      </top>
      <bottom/>
      <diagonal/>
    </border>
    <border>
      <left style="thick">
        <color rgb="FFFFFF00"/>
      </left>
      <right/>
      <top/>
      <bottom/>
      <diagonal/>
    </border>
    <border>
      <left style="thick">
        <color rgb="FFFFFF00"/>
      </left>
      <right/>
      <top/>
      <bottom style="thick">
        <color rgb="FFFFFF00"/>
      </bottom>
      <diagonal/>
    </border>
    <border>
      <left/>
      <right/>
      <top/>
      <bottom style="thick">
        <color rgb="FFFFFF00"/>
      </bottom>
      <diagonal/>
    </border>
    <border>
      <left style="thin">
        <color auto="1"/>
      </left>
      <right style="thick">
        <color rgb="FFFFFF00"/>
      </right>
      <top style="thick">
        <color rgb="FFFFFF00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rgb="FFFFFF00"/>
      </right>
      <top/>
      <bottom/>
      <diagonal/>
    </border>
    <border>
      <left/>
      <right style="thick">
        <color rgb="FFFFFF00"/>
      </right>
      <top/>
      <bottom style="thick">
        <color rgb="FFFFFF00"/>
      </bottom>
      <diagonal/>
    </border>
    <border>
      <left/>
      <right/>
      <top/>
      <bottom style="thick">
        <color theme="3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/>
      <top/>
      <bottom style="thick">
        <color theme="4"/>
      </bottom>
      <diagonal/>
    </border>
    <border>
      <left style="thick">
        <color theme="5"/>
      </left>
      <right/>
      <top style="thick">
        <color theme="5"/>
      </top>
      <bottom/>
      <diagonal/>
    </border>
    <border>
      <left style="thick">
        <color theme="5"/>
      </left>
      <right/>
      <top/>
      <bottom/>
      <diagonal/>
    </border>
    <border>
      <left style="thick">
        <color theme="5"/>
      </left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/>
      <right/>
      <top/>
      <bottom style="thick">
        <color theme="5"/>
      </bottom>
      <diagonal/>
    </border>
    <border>
      <left style="thick">
        <color theme="9"/>
      </left>
      <right/>
      <top style="thick">
        <color theme="9"/>
      </top>
      <bottom/>
      <diagonal/>
    </border>
    <border>
      <left/>
      <right/>
      <top style="thick">
        <color theme="9"/>
      </top>
      <bottom/>
      <diagonal/>
    </border>
    <border>
      <left style="thick">
        <color theme="9"/>
      </left>
      <right/>
      <top/>
      <bottom/>
      <diagonal/>
    </border>
    <border>
      <left style="thick">
        <color theme="9"/>
      </left>
      <right/>
      <top/>
      <bottom style="thick">
        <color theme="9"/>
      </bottom>
      <diagonal/>
    </border>
    <border>
      <left/>
      <right/>
      <top/>
      <bottom style="thick">
        <color theme="9"/>
      </bottom>
      <diagonal/>
    </border>
    <border>
      <left/>
      <right style="thick">
        <color theme="9"/>
      </right>
      <top style="thick">
        <color theme="9"/>
      </top>
      <bottom/>
      <diagonal/>
    </border>
    <border>
      <left/>
      <right style="thick">
        <color theme="9"/>
      </right>
      <top/>
      <bottom/>
      <diagonal/>
    </border>
    <border>
      <left/>
      <right style="thick">
        <color theme="9"/>
      </right>
      <top/>
      <bottom style="thick">
        <color theme="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1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0" borderId="33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0" borderId="34" applyNumberFormat="0" applyFill="0" applyAlignment="0" applyProtection="0">
      <alignment vertical="center"/>
    </xf>
    <xf numFmtId="0" fontId="12" fillId="4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0" fillId="10" borderId="35" applyNumberFormat="0" applyFont="0" applyAlignment="0" applyProtection="0">
      <alignment vertical="center"/>
    </xf>
    <xf numFmtId="0" fontId="16" fillId="7" borderId="31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4" borderId="31" applyNumberForma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3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3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33" borderId="36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Border="1">
      <alignment vertical="center"/>
    </xf>
    <xf numFmtId="3" fontId="0" fillId="0" borderId="0" xfId="0" applyNumberFormat="1" applyBorder="1">
      <alignment vertical="center"/>
    </xf>
    <xf numFmtId="3" fontId="0" fillId="0" borderId="0" xfId="0" applyNumberFormat="1">
      <alignment vertical="center"/>
    </xf>
    <xf numFmtId="0" fontId="2" fillId="0" borderId="0" xfId="0" applyFont="1">
      <alignment vertical="center"/>
    </xf>
    <xf numFmtId="178" fontId="4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0" fontId="6" fillId="0" borderId="0" xfId="0" applyFont="1">
      <alignment vertical="center"/>
    </xf>
    <xf numFmtId="177" fontId="0" fillId="0" borderId="1" xfId="0" applyNumberFormat="1" applyFill="1" applyBorder="1">
      <alignment vertical="center"/>
    </xf>
    <xf numFmtId="177" fontId="0" fillId="0" borderId="2" xfId="0" applyNumberFormat="1" applyFill="1" applyBorder="1">
      <alignment vertical="center"/>
    </xf>
    <xf numFmtId="0" fontId="0" fillId="0" borderId="3" xfId="0" applyFill="1" applyBorder="1">
      <alignment vertical="center"/>
    </xf>
    <xf numFmtId="178" fontId="0" fillId="0" borderId="0" xfId="0" applyNumberFormat="1" applyFill="1" applyBorder="1">
      <alignment vertical="center"/>
    </xf>
    <xf numFmtId="0" fontId="0" fillId="0" borderId="4" xfId="0" applyFill="1" applyBorder="1">
      <alignment vertical="center"/>
    </xf>
    <xf numFmtId="178" fontId="0" fillId="0" borderId="5" xfId="0" applyNumberFormat="1" applyFill="1" applyBorder="1">
      <alignment vertical="center"/>
    </xf>
    <xf numFmtId="17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4" fillId="2" borderId="0" xfId="0" applyFont="1" applyFill="1">
      <alignment vertical="center"/>
    </xf>
    <xf numFmtId="177" fontId="0" fillId="0" borderId="6" xfId="0" applyNumberFormat="1" applyFill="1" applyBorder="1">
      <alignment vertical="center"/>
    </xf>
    <xf numFmtId="177" fontId="0" fillId="0" borderId="7" xfId="0" applyNumberFormat="1" applyBorder="1">
      <alignment vertical="center"/>
    </xf>
    <xf numFmtId="177" fontId="0" fillId="0" borderId="7" xfId="0" applyNumberFormat="1" applyBorder="1">
      <alignment vertical="center"/>
    </xf>
    <xf numFmtId="178" fontId="0" fillId="0" borderId="8" xfId="0" applyNumberFormat="1" applyFill="1" applyBorder="1">
      <alignment vertical="center"/>
    </xf>
    <xf numFmtId="178" fontId="0" fillId="0" borderId="0" xfId="0" applyNumberFormat="1" applyBorder="1">
      <alignment vertical="center"/>
    </xf>
    <xf numFmtId="178" fontId="0" fillId="0" borderId="9" xfId="0" applyNumberFormat="1" applyFill="1" applyBorder="1">
      <alignment vertical="center"/>
    </xf>
    <xf numFmtId="178" fontId="0" fillId="0" borderId="10" xfId="0" applyNumberFormat="1" applyBorder="1">
      <alignment vertical="center"/>
    </xf>
    <xf numFmtId="178" fontId="0" fillId="0" borderId="10" xfId="0" applyNumberFormat="1" applyBorder="1">
      <alignment vertical="center"/>
    </xf>
    <xf numFmtId="179" fontId="0" fillId="0" borderId="0" xfId="0" applyNumberFormat="1">
      <alignment vertical="center"/>
    </xf>
    <xf numFmtId="0" fontId="0" fillId="0" borderId="0" xfId="0" applyNumberFormat="1" applyBorder="1">
      <alignment vertical="center"/>
    </xf>
    <xf numFmtId="177" fontId="0" fillId="0" borderId="7" xfId="0" applyNumberFormat="1" applyBorder="1">
      <alignment vertical="center"/>
    </xf>
    <xf numFmtId="177" fontId="0" fillId="0" borderId="11" xfId="0" applyNumberFormat="1" applyBorder="1">
      <alignment vertical="center"/>
    </xf>
    <xf numFmtId="177" fontId="0" fillId="0" borderId="12" xfId="0" applyNumberFormat="1" applyBorder="1">
      <alignment vertical="center"/>
    </xf>
    <xf numFmtId="178" fontId="0" fillId="0" borderId="0" xfId="0" applyNumberFormat="1" applyBorder="1">
      <alignment vertical="center"/>
    </xf>
    <xf numFmtId="178" fontId="0" fillId="0" borderId="13" xfId="0" applyNumberFormat="1" applyBorder="1">
      <alignment vertical="center"/>
    </xf>
    <xf numFmtId="178" fontId="0" fillId="0" borderId="10" xfId="0" applyNumberFormat="1" applyBorder="1">
      <alignment vertical="center"/>
    </xf>
    <xf numFmtId="178" fontId="0" fillId="0" borderId="14" xfId="0" applyNumberFormat="1" applyBorder="1">
      <alignment vertical="center"/>
    </xf>
    <xf numFmtId="178" fontId="0" fillId="0" borderId="15" xfId="0" applyNumberFormat="1" applyBorder="1">
      <alignment vertical="center"/>
    </xf>
    <xf numFmtId="178" fontId="7" fillId="0" borderId="0" xfId="0" applyNumberFormat="1" applyFont="1">
      <alignment vertical="center"/>
    </xf>
    <xf numFmtId="0" fontId="8" fillId="0" borderId="0" xfId="0" applyFont="1">
      <alignment vertical="center"/>
    </xf>
    <xf numFmtId="177" fontId="0" fillId="0" borderId="12" xfId="0" applyNumberFormat="1" applyBorder="1">
      <alignment vertical="center"/>
    </xf>
    <xf numFmtId="177" fontId="0" fillId="0" borderId="16" xfId="0" applyNumberFormat="1" applyBorder="1">
      <alignment vertical="center"/>
    </xf>
    <xf numFmtId="178" fontId="0" fillId="0" borderId="17" xfId="0" applyNumberFormat="1" applyBorder="1">
      <alignment vertical="center"/>
    </xf>
    <xf numFmtId="178" fontId="0" fillId="0" borderId="15" xfId="0" applyNumberFormat="1" applyBorder="1">
      <alignment vertical="center"/>
    </xf>
    <xf numFmtId="178" fontId="0" fillId="0" borderId="18" xfId="0" applyNumberFormat="1" applyBorder="1">
      <alignment vertical="center"/>
    </xf>
    <xf numFmtId="0" fontId="9" fillId="0" borderId="0" xfId="0" applyFont="1">
      <alignment vertical="center"/>
    </xf>
    <xf numFmtId="177" fontId="0" fillId="0" borderId="19" xfId="0" applyNumberFormat="1" applyBorder="1">
      <alignment vertical="center"/>
    </xf>
    <xf numFmtId="177" fontId="0" fillId="0" borderId="19" xfId="0" applyNumberFormat="1" applyBorder="1">
      <alignment vertical="center"/>
    </xf>
    <xf numFmtId="178" fontId="0" fillId="0" borderId="20" xfId="0" applyNumberFormat="1" applyBorder="1">
      <alignment vertical="center"/>
    </xf>
    <xf numFmtId="178" fontId="0" fillId="0" borderId="20" xfId="0" applyNumberFormat="1" applyBorder="1">
      <alignment vertical="center"/>
    </xf>
    <xf numFmtId="0" fontId="10" fillId="0" borderId="0" xfId="0" applyFont="1" applyBorder="1">
      <alignment vertical="center"/>
    </xf>
    <xf numFmtId="177" fontId="0" fillId="0" borderId="21" xfId="0" applyNumberFormat="1" applyBorder="1">
      <alignment vertical="center"/>
    </xf>
    <xf numFmtId="177" fontId="0" fillId="0" borderId="22" xfId="0" applyNumberFormat="1" applyBorder="1">
      <alignment vertical="center"/>
    </xf>
    <xf numFmtId="178" fontId="0" fillId="0" borderId="23" xfId="0" applyNumberFormat="1" applyBorder="1">
      <alignment vertical="center"/>
    </xf>
    <xf numFmtId="178" fontId="0" fillId="0" borderId="24" xfId="0" applyNumberFormat="1" applyBorder="1">
      <alignment vertical="center"/>
    </xf>
    <xf numFmtId="178" fontId="0" fillId="0" borderId="25" xfId="0" applyNumberFormat="1" applyBorder="1">
      <alignment vertical="center"/>
    </xf>
    <xf numFmtId="177" fontId="0" fillId="0" borderId="26" xfId="0" applyNumberFormat="1" applyBorder="1">
      <alignment vertical="center"/>
    </xf>
    <xf numFmtId="178" fontId="0" fillId="0" borderId="27" xfId="0" applyNumberFormat="1" applyBorder="1">
      <alignment vertical="center"/>
    </xf>
    <xf numFmtId="178" fontId="0" fillId="0" borderId="28" xfId="0" applyNumberFormat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abSelected="1" workbookViewId="0">
      <selection activeCell="E16" sqref="E16"/>
    </sheetView>
  </sheetViews>
  <sheetFormatPr defaultColWidth="8.8" defaultRowHeight="15"/>
  <cols>
    <col min="1" max="1" width="15.6" customWidth="1"/>
    <col min="2" max="2" width="14.7" customWidth="1"/>
    <col min="3" max="3" width="15.8" customWidth="1"/>
    <col min="4" max="4" width="13.8" customWidth="1"/>
    <col min="5" max="5" width="17.3" customWidth="1"/>
    <col min="6" max="15" width="13.6"/>
    <col min="16" max="19" width="12.6"/>
    <col min="20" max="20" width="9.8"/>
    <col min="21" max="25" width="12.6"/>
    <col min="26" max="29" width="9.8"/>
  </cols>
  <sheetData>
    <row r="1" ht="23.25" spans="1:1">
      <c r="A1" s="1" t="s">
        <v>0</v>
      </c>
    </row>
    <row r="2" spans="1:28">
      <c r="A2" s="2"/>
      <c r="B2" s="2"/>
      <c r="C2" s="2"/>
      <c r="D2" s="2"/>
      <c r="E2" s="2"/>
      <c r="F2" s="2"/>
      <c r="G2" s="10" t="s">
        <v>1</v>
      </c>
      <c r="H2" s="2"/>
      <c r="I2" s="2"/>
      <c r="J2" s="2"/>
      <c r="K2" s="7" t="s">
        <v>2</v>
      </c>
      <c r="L2" s="2"/>
      <c r="M2" s="2"/>
      <c r="N2" s="2"/>
      <c r="O2" s="2"/>
      <c r="P2" s="2"/>
      <c r="Q2" s="40" t="s">
        <v>3</v>
      </c>
      <c r="R2" s="7"/>
      <c r="S2" s="2"/>
      <c r="T2" s="2"/>
      <c r="U2" s="46" t="s">
        <v>4</v>
      </c>
      <c r="V2" s="2"/>
      <c r="W2" s="2"/>
      <c r="X2" s="2"/>
      <c r="Y2" s="2"/>
      <c r="Z2" s="2"/>
      <c r="AA2" s="51" t="s">
        <v>5</v>
      </c>
      <c r="AB2" s="2"/>
    </row>
    <row r="3" ht="15.75"/>
    <row r="4" ht="15.75" spans="1:29">
      <c r="A4" s="3" t="s">
        <v>6</v>
      </c>
      <c r="B4" s="3" t="s">
        <v>7</v>
      </c>
      <c r="C4" s="3" t="s">
        <v>8</v>
      </c>
      <c r="D4" s="4" t="s">
        <v>9</v>
      </c>
      <c r="E4" s="11">
        <f>DATE(2025,1,1)</f>
        <v>45658</v>
      </c>
      <c r="F4" s="12">
        <v>45665</v>
      </c>
      <c r="G4" s="12">
        <v>45672</v>
      </c>
      <c r="H4" s="12">
        <v>45679</v>
      </c>
      <c r="I4" s="21">
        <v>45685</v>
      </c>
      <c r="J4" s="22">
        <f>DATE(2025,1,1)</f>
        <v>45658</v>
      </c>
      <c r="K4" s="23">
        <v>45665</v>
      </c>
      <c r="L4" s="23">
        <v>45672</v>
      </c>
      <c r="M4" s="23">
        <v>45679</v>
      </c>
      <c r="N4" s="31">
        <v>45685</v>
      </c>
      <c r="O4" s="32">
        <f>DATE(2025,1,1)</f>
        <v>45658</v>
      </c>
      <c r="P4" s="33">
        <v>45665</v>
      </c>
      <c r="Q4" s="33">
        <v>45672</v>
      </c>
      <c r="R4" s="33">
        <v>45679</v>
      </c>
      <c r="S4" s="41">
        <v>45685</v>
      </c>
      <c r="T4" s="42">
        <f>DATE(2025,1,1)</f>
        <v>45658</v>
      </c>
      <c r="U4" s="47">
        <v>45665</v>
      </c>
      <c r="V4" s="47">
        <v>45672</v>
      </c>
      <c r="W4" s="47">
        <v>45679</v>
      </c>
      <c r="X4" s="48">
        <v>45685</v>
      </c>
      <c r="Y4" s="52">
        <f>DATE(2025,1,1)</f>
        <v>45658</v>
      </c>
      <c r="Z4" s="53">
        <v>45665</v>
      </c>
      <c r="AA4" s="53">
        <v>45672</v>
      </c>
      <c r="AB4" s="53">
        <v>45679</v>
      </c>
      <c r="AC4" s="57">
        <v>45685</v>
      </c>
    </row>
    <row r="5" spans="1:29">
      <c r="A5" t="s">
        <v>10</v>
      </c>
      <c r="B5" t="s">
        <v>11</v>
      </c>
      <c r="C5" t="s">
        <v>12</v>
      </c>
      <c r="D5" s="5">
        <v>5000</v>
      </c>
      <c r="E5" s="13">
        <v>45</v>
      </c>
      <c r="F5" s="14">
        <v>48</v>
      </c>
      <c r="G5" s="14">
        <v>42</v>
      </c>
      <c r="H5" s="14">
        <v>44</v>
      </c>
      <c r="I5" s="24">
        <v>47</v>
      </c>
      <c r="J5" s="25">
        <f>IF(E5&gt;40,E5-40,0)</f>
        <v>5</v>
      </c>
      <c r="K5" s="17">
        <f>IF(F5&gt;40,F5-40,0)</f>
        <v>8</v>
      </c>
      <c r="L5" s="17">
        <f>IF(G5&gt;40,G5-40,0)</f>
        <v>2</v>
      </c>
      <c r="M5" s="17">
        <f>IF(H5&gt;40,H5-40,0)</f>
        <v>4</v>
      </c>
      <c r="N5" s="34">
        <f>IF(I5&gt;40,I5-40,0)</f>
        <v>7</v>
      </c>
      <c r="O5" s="35">
        <f>$D5*E5</f>
        <v>225000</v>
      </c>
      <c r="P5" s="17">
        <f>$D5*F5</f>
        <v>240000</v>
      </c>
      <c r="Q5" s="17">
        <f>$D5*G5</f>
        <v>210000</v>
      </c>
      <c r="R5" s="17">
        <f>$D5*H5</f>
        <v>220000</v>
      </c>
      <c r="S5" s="34">
        <f>$D5*I5</f>
        <v>235000</v>
      </c>
      <c r="T5" s="43">
        <f>$D5/2*J5</f>
        <v>12500</v>
      </c>
      <c r="U5" s="17">
        <f>$D5/2*K5</f>
        <v>20000</v>
      </c>
      <c r="V5" s="17">
        <f>$D5/2*L5</f>
        <v>5000</v>
      </c>
      <c r="W5" s="17">
        <f>$D5/2*M5</f>
        <v>10000</v>
      </c>
      <c r="X5" s="34">
        <f>$D5/2*N5</f>
        <v>17500</v>
      </c>
      <c r="Y5" s="54">
        <f>O5+T5</f>
        <v>237500</v>
      </c>
      <c r="Z5" s="17">
        <f>P5+U5</f>
        <v>260000</v>
      </c>
      <c r="AA5" s="17">
        <f>Q5+V5</f>
        <v>215000</v>
      </c>
      <c r="AB5" s="17">
        <f>R5+W5</f>
        <v>230000</v>
      </c>
      <c r="AC5" s="58">
        <f>S5+X5</f>
        <v>252500</v>
      </c>
    </row>
    <row r="6" spans="1:29">
      <c r="A6" t="s">
        <v>13</v>
      </c>
      <c r="B6" t="s">
        <v>14</v>
      </c>
      <c r="C6" t="s">
        <v>15</v>
      </c>
      <c r="D6" s="6">
        <v>6500</v>
      </c>
      <c r="E6" s="13">
        <v>30</v>
      </c>
      <c r="F6" s="14">
        <v>30</v>
      </c>
      <c r="G6" s="14">
        <v>32</v>
      </c>
      <c r="H6" s="14">
        <v>28</v>
      </c>
      <c r="I6" s="24">
        <v>31</v>
      </c>
      <c r="J6" s="25">
        <f t="shared" ref="J6:J19" si="0">IF(E6&gt;40,E6-40,0)</f>
        <v>0</v>
      </c>
      <c r="K6" s="17">
        <f t="shared" ref="K6:K19" si="1">IF(F6&gt;40,F6-40,0)</f>
        <v>0</v>
      </c>
      <c r="L6" s="17">
        <f t="shared" ref="L6:L19" si="2">IF(G6&gt;40,G6-40,0)</f>
        <v>0</v>
      </c>
      <c r="M6" s="17">
        <f t="shared" ref="M6:M19" si="3">IF(H6&gt;40,H6-40,0)</f>
        <v>0</v>
      </c>
      <c r="N6" s="34">
        <f t="shared" ref="N6:N19" si="4">IF(I6&gt;40,I6-40,0)</f>
        <v>0</v>
      </c>
      <c r="O6" s="35">
        <f t="shared" ref="O6:O19" si="5">$D6*E6</f>
        <v>195000</v>
      </c>
      <c r="P6" s="17">
        <f t="shared" ref="P6:P19" si="6">$D6*F6</f>
        <v>195000</v>
      </c>
      <c r="Q6" s="17">
        <f t="shared" ref="Q6:Q19" si="7">$D6*G6</f>
        <v>208000</v>
      </c>
      <c r="R6" s="17">
        <f t="shared" ref="R6:R19" si="8">$D6*H6</f>
        <v>182000</v>
      </c>
      <c r="S6" s="34">
        <f t="shared" ref="S6:S19" si="9">$D6*I6</f>
        <v>201500</v>
      </c>
      <c r="T6" s="43">
        <f t="shared" ref="T6:T19" si="10">$D6/2*J6</f>
        <v>0</v>
      </c>
      <c r="U6" s="17">
        <f>$D6/2*K6</f>
        <v>0</v>
      </c>
      <c r="V6" s="17">
        <f>$D6/2*L6</f>
        <v>0</v>
      </c>
      <c r="W6" s="17">
        <f>$D6/2*M6</f>
        <v>0</v>
      </c>
      <c r="X6" s="34">
        <f>$D6/2*N6</f>
        <v>0</v>
      </c>
      <c r="Y6" s="54">
        <f t="shared" ref="Y6:Y19" si="11">O6+T6</f>
        <v>195000</v>
      </c>
      <c r="Z6" s="17">
        <f>P6+U6</f>
        <v>195000</v>
      </c>
      <c r="AA6" s="17">
        <f>Q6+V6</f>
        <v>208000</v>
      </c>
      <c r="AB6" s="17">
        <f>R6+W6</f>
        <v>182000</v>
      </c>
      <c r="AC6" s="58">
        <f>S6+X6</f>
        <v>201500</v>
      </c>
    </row>
    <row r="7" spans="1:29">
      <c r="A7" t="s">
        <v>16</v>
      </c>
      <c r="B7" t="s">
        <v>17</v>
      </c>
      <c r="C7" t="s">
        <v>18</v>
      </c>
      <c r="D7" s="6">
        <v>2800</v>
      </c>
      <c r="E7" s="13">
        <v>48</v>
      </c>
      <c r="F7" s="14">
        <v>50</v>
      </c>
      <c r="G7" s="14">
        <v>48</v>
      </c>
      <c r="H7" s="14">
        <v>50</v>
      </c>
      <c r="I7" s="24">
        <v>51</v>
      </c>
      <c r="J7" s="25">
        <f t="shared" si="0"/>
        <v>8</v>
      </c>
      <c r="K7" s="17">
        <f t="shared" si="1"/>
        <v>10</v>
      </c>
      <c r="L7" s="17">
        <f t="shared" si="2"/>
        <v>8</v>
      </c>
      <c r="M7" s="17">
        <f t="shared" si="3"/>
        <v>10</v>
      </c>
      <c r="N7" s="34">
        <f t="shared" si="4"/>
        <v>11</v>
      </c>
      <c r="O7" s="35">
        <f t="shared" si="5"/>
        <v>134400</v>
      </c>
      <c r="P7" s="17">
        <f t="shared" si="6"/>
        <v>140000</v>
      </c>
      <c r="Q7" s="17">
        <f t="shared" si="7"/>
        <v>134400</v>
      </c>
      <c r="R7" s="17">
        <f t="shared" si="8"/>
        <v>140000</v>
      </c>
      <c r="S7" s="34">
        <f t="shared" si="9"/>
        <v>142800</v>
      </c>
      <c r="T7" s="43">
        <f t="shared" si="10"/>
        <v>11200</v>
      </c>
      <c r="U7" s="17">
        <f>$D7/2*K7</f>
        <v>14000</v>
      </c>
      <c r="V7" s="17">
        <f>$D7/2*L7</f>
        <v>11200</v>
      </c>
      <c r="W7" s="17">
        <f>$D7/2*M7</f>
        <v>14000</v>
      </c>
      <c r="X7" s="34">
        <f>$D7/2*N7</f>
        <v>15400</v>
      </c>
      <c r="Y7" s="54">
        <f t="shared" si="11"/>
        <v>145600</v>
      </c>
      <c r="Z7" s="17">
        <f>P7+U7</f>
        <v>154000</v>
      </c>
      <c r="AA7" s="17">
        <f>Q7+V7</f>
        <v>145600</v>
      </c>
      <c r="AB7" s="17">
        <f>R7+W7</f>
        <v>154000</v>
      </c>
      <c r="AC7" s="58">
        <f>S7+X7</f>
        <v>158200</v>
      </c>
    </row>
    <row r="8" spans="1:29">
      <c r="A8" t="s">
        <v>19</v>
      </c>
      <c r="B8" t="s">
        <v>20</v>
      </c>
      <c r="C8" t="s">
        <v>21</v>
      </c>
      <c r="D8" s="6">
        <v>2200</v>
      </c>
      <c r="E8" s="13">
        <v>42</v>
      </c>
      <c r="F8" s="14">
        <v>42</v>
      </c>
      <c r="G8" s="14">
        <v>42</v>
      </c>
      <c r="H8" s="14">
        <v>40</v>
      </c>
      <c r="I8" s="24">
        <v>43</v>
      </c>
      <c r="J8" s="25">
        <f t="shared" si="0"/>
        <v>2</v>
      </c>
      <c r="K8" s="17">
        <f t="shared" si="1"/>
        <v>2</v>
      </c>
      <c r="L8" s="17">
        <f t="shared" si="2"/>
        <v>2</v>
      </c>
      <c r="M8" s="17">
        <f t="shared" si="3"/>
        <v>0</v>
      </c>
      <c r="N8" s="34">
        <f t="shared" si="4"/>
        <v>3</v>
      </c>
      <c r="O8" s="35">
        <f t="shared" si="5"/>
        <v>92400</v>
      </c>
      <c r="P8" s="17">
        <f t="shared" si="6"/>
        <v>92400</v>
      </c>
      <c r="Q8" s="17">
        <f t="shared" si="7"/>
        <v>92400</v>
      </c>
      <c r="R8" s="17">
        <f t="shared" si="8"/>
        <v>88000</v>
      </c>
      <c r="S8" s="34">
        <f t="shared" si="9"/>
        <v>94600</v>
      </c>
      <c r="T8" s="43">
        <f t="shared" si="10"/>
        <v>2200</v>
      </c>
      <c r="U8" s="17">
        <f>$D8/2*K8</f>
        <v>2200</v>
      </c>
      <c r="V8" s="17">
        <f>$D8/2*L8</f>
        <v>2200</v>
      </c>
      <c r="W8" s="17">
        <f>$D8/2*M8</f>
        <v>0</v>
      </c>
      <c r="X8" s="34">
        <f>$D8/2*N8</f>
        <v>3300</v>
      </c>
      <c r="Y8" s="54">
        <f t="shared" si="11"/>
        <v>94600</v>
      </c>
      <c r="Z8" s="17">
        <f>P8+U8</f>
        <v>94600</v>
      </c>
      <c r="AA8" s="17">
        <f>Q8+V8</f>
        <v>94600</v>
      </c>
      <c r="AB8" s="17">
        <f>R8+W8</f>
        <v>88000</v>
      </c>
      <c r="AC8" s="58">
        <f>S8+X8</f>
        <v>97900</v>
      </c>
    </row>
    <row r="9" spans="1:29">
      <c r="A9" t="s">
        <v>22</v>
      </c>
      <c r="B9" t="s">
        <v>23</v>
      </c>
      <c r="C9" t="s">
        <v>24</v>
      </c>
      <c r="D9" s="6">
        <v>2500</v>
      </c>
      <c r="E9" s="13">
        <v>40</v>
      </c>
      <c r="F9" s="14">
        <v>42</v>
      </c>
      <c r="G9" s="14">
        <v>42</v>
      </c>
      <c r="H9" s="14">
        <v>39</v>
      </c>
      <c r="I9" s="24">
        <v>41</v>
      </c>
      <c r="J9" s="25">
        <f t="shared" si="0"/>
        <v>0</v>
      </c>
      <c r="K9" s="17">
        <f t="shared" si="1"/>
        <v>2</v>
      </c>
      <c r="L9" s="17">
        <f t="shared" si="2"/>
        <v>2</v>
      </c>
      <c r="M9" s="17">
        <f t="shared" si="3"/>
        <v>0</v>
      </c>
      <c r="N9" s="34">
        <f t="shared" si="4"/>
        <v>1</v>
      </c>
      <c r="O9" s="35">
        <f t="shared" si="5"/>
        <v>100000</v>
      </c>
      <c r="P9" s="17">
        <f t="shared" si="6"/>
        <v>105000</v>
      </c>
      <c r="Q9" s="17">
        <f t="shared" si="7"/>
        <v>105000</v>
      </c>
      <c r="R9" s="17">
        <f t="shared" si="8"/>
        <v>97500</v>
      </c>
      <c r="S9" s="34">
        <f t="shared" si="9"/>
        <v>102500</v>
      </c>
      <c r="T9" s="43">
        <f t="shared" si="10"/>
        <v>0</v>
      </c>
      <c r="U9" s="17">
        <f>$D9/2*K9</f>
        <v>2500</v>
      </c>
      <c r="V9" s="17">
        <f>$D9/2*L9</f>
        <v>2500</v>
      </c>
      <c r="W9" s="17">
        <f>$D9/2*M9</f>
        <v>0</v>
      </c>
      <c r="X9" s="34">
        <f>$D9/2*N9</f>
        <v>1250</v>
      </c>
      <c r="Y9" s="54">
        <f t="shared" si="11"/>
        <v>100000</v>
      </c>
      <c r="Z9" s="17">
        <f>P9+U9</f>
        <v>107500</v>
      </c>
      <c r="AA9" s="17">
        <f>Q9+V9</f>
        <v>107500</v>
      </c>
      <c r="AB9" s="17">
        <f>R9+W9</f>
        <v>97500</v>
      </c>
      <c r="AC9" s="58">
        <f>S9+X9</f>
        <v>103750</v>
      </c>
    </row>
    <row r="10" spans="1:29">
      <c r="A10" t="s">
        <v>25</v>
      </c>
      <c r="B10" t="s">
        <v>26</v>
      </c>
      <c r="C10" t="s">
        <v>27</v>
      </c>
      <c r="D10" s="6">
        <v>2000</v>
      </c>
      <c r="E10" s="13">
        <v>38</v>
      </c>
      <c r="F10" s="14">
        <v>40</v>
      </c>
      <c r="G10" s="14">
        <v>40</v>
      </c>
      <c r="H10" s="14">
        <v>38</v>
      </c>
      <c r="I10" s="24">
        <v>39</v>
      </c>
      <c r="J10" s="25">
        <f t="shared" si="0"/>
        <v>0</v>
      </c>
      <c r="K10" s="17">
        <f t="shared" si="1"/>
        <v>0</v>
      </c>
      <c r="L10" s="17">
        <f t="shared" si="2"/>
        <v>0</v>
      </c>
      <c r="M10" s="17">
        <f t="shared" si="3"/>
        <v>0</v>
      </c>
      <c r="N10" s="34">
        <f t="shared" si="4"/>
        <v>0</v>
      </c>
      <c r="O10" s="35">
        <f t="shared" si="5"/>
        <v>76000</v>
      </c>
      <c r="P10" s="17">
        <f t="shared" si="6"/>
        <v>80000</v>
      </c>
      <c r="Q10" s="17">
        <f t="shared" si="7"/>
        <v>80000</v>
      </c>
      <c r="R10" s="17">
        <f t="shared" si="8"/>
        <v>76000</v>
      </c>
      <c r="S10" s="34">
        <f t="shared" si="9"/>
        <v>78000</v>
      </c>
      <c r="T10" s="43">
        <f t="shared" si="10"/>
        <v>0</v>
      </c>
      <c r="U10" s="17">
        <f>$D10/2*K10</f>
        <v>0</v>
      </c>
      <c r="V10" s="17">
        <f>$D10/2*L10</f>
        <v>0</v>
      </c>
      <c r="W10" s="17">
        <f>$D10/2*M10</f>
        <v>0</v>
      </c>
      <c r="X10" s="34">
        <f>$D10/2*N10</f>
        <v>0</v>
      </c>
      <c r="Y10" s="54">
        <f t="shared" si="11"/>
        <v>76000</v>
      </c>
      <c r="Z10" s="17">
        <f>P10+U10</f>
        <v>80000</v>
      </c>
      <c r="AA10" s="17">
        <f>Q10+V10</f>
        <v>80000</v>
      </c>
      <c r="AB10" s="17">
        <f>R10+W10</f>
        <v>76000</v>
      </c>
      <c r="AC10" s="58">
        <f>S10+X10</f>
        <v>78000</v>
      </c>
    </row>
    <row r="11" spans="1:29">
      <c r="A11" t="s">
        <v>28</v>
      </c>
      <c r="B11" t="s">
        <v>29</v>
      </c>
      <c r="C11" t="s">
        <v>30</v>
      </c>
      <c r="D11" s="6">
        <v>3000</v>
      </c>
      <c r="E11" s="13">
        <v>40</v>
      </c>
      <c r="F11" s="14">
        <v>38</v>
      </c>
      <c r="G11" s="14">
        <v>38</v>
      </c>
      <c r="H11" s="14">
        <v>41</v>
      </c>
      <c r="I11" s="24">
        <v>42</v>
      </c>
      <c r="J11" s="25">
        <f t="shared" si="0"/>
        <v>0</v>
      </c>
      <c r="K11" s="17">
        <f t="shared" si="1"/>
        <v>0</v>
      </c>
      <c r="L11" s="17">
        <f t="shared" si="2"/>
        <v>0</v>
      </c>
      <c r="M11" s="17">
        <f t="shared" si="3"/>
        <v>1</v>
      </c>
      <c r="N11" s="34">
        <f t="shared" si="4"/>
        <v>2</v>
      </c>
      <c r="O11" s="35">
        <f t="shared" si="5"/>
        <v>120000</v>
      </c>
      <c r="P11" s="17">
        <f t="shared" si="6"/>
        <v>114000</v>
      </c>
      <c r="Q11" s="17">
        <f t="shared" si="7"/>
        <v>114000</v>
      </c>
      <c r="R11" s="17">
        <f t="shared" si="8"/>
        <v>123000</v>
      </c>
      <c r="S11" s="34">
        <f t="shared" si="9"/>
        <v>126000</v>
      </c>
      <c r="T11" s="43">
        <f t="shared" si="10"/>
        <v>0</v>
      </c>
      <c r="U11" s="17">
        <f>$D11/2*K11</f>
        <v>0</v>
      </c>
      <c r="V11" s="17">
        <f>$D11/2*L11</f>
        <v>0</v>
      </c>
      <c r="W11" s="17">
        <f>$D11/2*M11</f>
        <v>1500</v>
      </c>
      <c r="X11" s="34">
        <f>$D11/2*N11</f>
        <v>3000</v>
      </c>
      <c r="Y11" s="54">
        <f t="shared" si="11"/>
        <v>120000</v>
      </c>
      <c r="Z11" s="17">
        <f>P11+U11</f>
        <v>114000</v>
      </c>
      <c r="AA11" s="17">
        <f>Q11+V11</f>
        <v>114000</v>
      </c>
      <c r="AB11" s="17">
        <f>R11+W11</f>
        <v>124500</v>
      </c>
      <c r="AC11" s="58">
        <f>S11+X11</f>
        <v>129000</v>
      </c>
    </row>
    <row r="12" spans="1:29">
      <c r="A12" t="s">
        <v>31</v>
      </c>
      <c r="B12" t="s">
        <v>32</v>
      </c>
      <c r="C12" t="s">
        <v>33</v>
      </c>
      <c r="D12" s="6">
        <v>1800</v>
      </c>
      <c r="E12" s="13">
        <v>40</v>
      </c>
      <c r="F12" s="14">
        <v>40</v>
      </c>
      <c r="G12" s="14">
        <v>40</v>
      </c>
      <c r="H12" s="14">
        <v>38</v>
      </c>
      <c r="I12" s="24">
        <v>40</v>
      </c>
      <c r="J12" s="25">
        <f t="shared" si="0"/>
        <v>0</v>
      </c>
      <c r="K12" s="17">
        <f t="shared" si="1"/>
        <v>0</v>
      </c>
      <c r="L12" s="17">
        <f t="shared" si="2"/>
        <v>0</v>
      </c>
      <c r="M12" s="17">
        <f t="shared" si="3"/>
        <v>0</v>
      </c>
      <c r="N12" s="34">
        <f t="shared" si="4"/>
        <v>0</v>
      </c>
      <c r="O12" s="35">
        <f t="shared" si="5"/>
        <v>72000</v>
      </c>
      <c r="P12" s="17">
        <f t="shared" si="6"/>
        <v>72000</v>
      </c>
      <c r="Q12" s="17">
        <f t="shared" si="7"/>
        <v>72000</v>
      </c>
      <c r="R12" s="17">
        <f t="shared" si="8"/>
        <v>68400</v>
      </c>
      <c r="S12" s="34">
        <f t="shared" si="9"/>
        <v>72000</v>
      </c>
      <c r="T12" s="43">
        <f t="shared" si="10"/>
        <v>0</v>
      </c>
      <c r="U12" s="17">
        <f>$D12/2*K12</f>
        <v>0</v>
      </c>
      <c r="V12" s="17">
        <f>$D12/2*L12</f>
        <v>0</v>
      </c>
      <c r="W12" s="17">
        <f>$D12/2*M12</f>
        <v>0</v>
      </c>
      <c r="X12" s="34">
        <f>$D12/2*N12</f>
        <v>0</v>
      </c>
      <c r="Y12" s="54">
        <f t="shared" si="11"/>
        <v>72000</v>
      </c>
      <c r="Z12" s="17">
        <f>P12+U12</f>
        <v>72000</v>
      </c>
      <c r="AA12" s="17">
        <f>Q12+V12</f>
        <v>72000</v>
      </c>
      <c r="AB12" s="17">
        <f>R12+W12</f>
        <v>68400</v>
      </c>
      <c r="AC12" s="58">
        <f>S12+X12</f>
        <v>72000</v>
      </c>
    </row>
    <row r="13" spans="1:29">
      <c r="A13" t="s">
        <v>34</v>
      </c>
      <c r="B13" t="s">
        <v>11</v>
      </c>
      <c r="C13" t="s">
        <v>35</v>
      </c>
      <c r="D13" s="6">
        <v>1200</v>
      </c>
      <c r="E13" s="13">
        <v>40</v>
      </c>
      <c r="F13" s="14">
        <v>38</v>
      </c>
      <c r="G13" s="14">
        <v>38</v>
      </c>
      <c r="H13" s="14">
        <v>40</v>
      </c>
      <c r="I13" s="24">
        <v>38</v>
      </c>
      <c r="J13" s="25">
        <f t="shared" si="0"/>
        <v>0</v>
      </c>
      <c r="K13" s="17">
        <f t="shared" si="1"/>
        <v>0</v>
      </c>
      <c r="L13" s="17">
        <f t="shared" si="2"/>
        <v>0</v>
      </c>
      <c r="M13" s="17">
        <f t="shared" si="3"/>
        <v>0</v>
      </c>
      <c r="N13" s="34">
        <f t="shared" si="4"/>
        <v>0</v>
      </c>
      <c r="O13" s="35">
        <f t="shared" si="5"/>
        <v>48000</v>
      </c>
      <c r="P13" s="17">
        <f t="shared" si="6"/>
        <v>45600</v>
      </c>
      <c r="Q13" s="17">
        <f t="shared" si="7"/>
        <v>45600</v>
      </c>
      <c r="R13" s="17">
        <f t="shared" si="8"/>
        <v>48000</v>
      </c>
      <c r="S13" s="34">
        <f t="shared" si="9"/>
        <v>45600</v>
      </c>
      <c r="T13" s="43">
        <f t="shared" si="10"/>
        <v>0</v>
      </c>
      <c r="U13" s="17">
        <f>$D13/2*K13</f>
        <v>0</v>
      </c>
      <c r="V13" s="17">
        <f>$D13/2*L13</f>
        <v>0</v>
      </c>
      <c r="W13" s="17">
        <f>$D13/2*M13</f>
        <v>0</v>
      </c>
      <c r="X13" s="34">
        <f>$D13/2*N13</f>
        <v>0</v>
      </c>
      <c r="Y13" s="54">
        <f t="shared" si="11"/>
        <v>48000</v>
      </c>
      <c r="Z13" s="17">
        <f>P13+U13</f>
        <v>45600</v>
      </c>
      <c r="AA13" s="17">
        <f>Q13+V13</f>
        <v>45600</v>
      </c>
      <c r="AB13" s="17">
        <f>R13+W13</f>
        <v>48000</v>
      </c>
      <c r="AC13" s="58">
        <f>S13+X13</f>
        <v>45600</v>
      </c>
    </row>
    <row r="14" spans="1:29">
      <c r="A14" t="s">
        <v>36</v>
      </c>
      <c r="B14" t="s">
        <v>37</v>
      </c>
      <c r="C14" t="s">
        <v>38</v>
      </c>
      <c r="D14">
        <v>800</v>
      </c>
      <c r="E14" s="13">
        <v>48</v>
      </c>
      <c r="F14" s="14">
        <v>44</v>
      </c>
      <c r="G14" s="14">
        <v>48</v>
      </c>
      <c r="H14" s="14">
        <v>42</v>
      </c>
      <c r="I14" s="24">
        <v>44</v>
      </c>
      <c r="J14" s="25">
        <f t="shared" si="0"/>
        <v>8</v>
      </c>
      <c r="K14" s="17">
        <f t="shared" si="1"/>
        <v>4</v>
      </c>
      <c r="L14" s="17">
        <f t="shared" si="2"/>
        <v>8</v>
      </c>
      <c r="M14" s="17">
        <f t="shared" si="3"/>
        <v>2</v>
      </c>
      <c r="N14" s="34">
        <f t="shared" si="4"/>
        <v>4</v>
      </c>
      <c r="O14" s="35">
        <f t="shared" si="5"/>
        <v>38400</v>
      </c>
      <c r="P14" s="17">
        <f t="shared" si="6"/>
        <v>35200</v>
      </c>
      <c r="Q14" s="17">
        <f t="shared" si="7"/>
        <v>38400</v>
      </c>
      <c r="R14" s="17">
        <f t="shared" si="8"/>
        <v>33600</v>
      </c>
      <c r="S14" s="34">
        <f t="shared" si="9"/>
        <v>35200</v>
      </c>
      <c r="T14" s="43">
        <f t="shared" si="10"/>
        <v>3200</v>
      </c>
      <c r="U14" s="17">
        <f>$D14/2*K14</f>
        <v>1600</v>
      </c>
      <c r="V14" s="17">
        <f>$D14/2*L14</f>
        <v>3200</v>
      </c>
      <c r="W14" s="17">
        <f>$D14/2*M14</f>
        <v>800</v>
      </c>
      <c r="X14" s="34">
        <f>$D14/2*N14</f>
        <v>1600</v>
      </c>
      <c r="Y14" s="54">
        <f t="shared" si="11"/>
        <v>41600</v>
      </c>
      <c r="Z14" s="17">
        <f>P14+U14</f>
        <v>36800</v>
      </c>
      <c r="AA14" s="17">
        <f>Q14+V14</f>
        <v>41600</v>
      </c>
      <c r="AB14" s="17">
        <f>R14+W14</f>
        <v>34400</v>
      </c>
      <c r="AC14" s="58">
        <f>S14+X14</f>
        <v>36800</v>
      </c>
    </row>
    <row r="15" spans="1:29">
      <c r="A15" t="s">
        <v>39</v>
      </c>
      <c r="B15" t="s">
        <v>40</v>
      </c>
      <c r="C15" t="s">
        <v>41</v>
      </c>
      <c r="D15">
        <v>700</v>
      </c>
      <c r="E15" s="13">
        <v>35</v>
      </c>
      <c r="F15" s="14">
        <v>36</v>
      </c>
      <c r="G15" s="14">
        <v>35</v>
      </c>
      <c r="H15" s="14">
        <v>36</v>
      </c>
      <c r="I15" s="24">
        <v>36</v>
      </c>
      <c r="J15" s="25">
        <f t="shared" si="0"/>
        <v>0</v>
      </c>
      <c r="K15" s="17">
        <f t="shared" si="1"/>
        <v>0</v>
      </c>
      <c r="L15" s="17">
        <f t="shared" si="2"/>
        <v>0</v>
      </c>
      <c r="M15" s="17">
        <f t="shared" si="3"/>
        <v>0</v>
      </c>
      <c r="N15" s="34">
        <f t="shared" si="4"/>
        <v>0</v>
      </c>
      <c r="O15" s="35">
        <f t="shared" si="5"/>
        <v>24500</v>
      </c>
      <c r="P15" s="17">
        <f t="shared" si="6"/>
        <v>25200</v>
      </c>
      <c r="Q15" s="17">
        <f t="shared" si="7"/>
        <v>24500</v>
      </c>
      <c r="R15" s="17">
        <f t="shared" si="8"/>
        <v>25200</v>
      </c>
      <c r="S15" s="34">
        <f t="shared" si="9"/>
        <v>25200</v>
      </c>
      <c r="T15" s="43">
        <f t="shared" si="10"/>
        <v>0</v>
      </c>
      <c r="U15" s="17">
        <f>$D15/2*K15</f>
        <v>0</v>
      </c>
      <c r="V15" s="17">
        <f>$D15/2*L15</f>
        <v>0</v>
      </c>
      <c r="W15" s="17">
        <f>$D15/2*M15</f>
        <v>0</v>
      </c>
      <c r="X15" s="34">
        <f>$D15/2*N15</f>
        <v>0</v>
      </c>
      <c r="Y15" s="54">
        <f t="shared" si="11"/>
        <v>24500</v>
      </c>
      <c r="Z15" s="17">
        <f>P15+U15</f>
        <v>25200</v>
      </c>
      <c r="AA15" s="17">
        <f>Q15+V15</f>
        <v>24500</v>
      </c>
      <c r="AB15" s="17">
        <f>R15+W15</f>
        <v>25200</v>
      </c>
      <c r="AC15" s="58">
        <f>S15+X15</f>
        <v>25200</v>
      </c>
    </row>
    <row r="16" spans="1:29">
      <c r="A16" t="s">
        <v>42</v>
      </c>
      <c r="B16" t="s">
        <v>43</v>
      </c>
      <c r="C16" t="s">
        <v>44</v>
      </c>
      <c r="D16" s="6">
        <v>1500</v>
      </c>
      <c r="E16" s="13">
        <v>36</v>
      </c>
      <c r="F16" s="14">
        <v>35</v>
      </c>
      <c r="G16" s="14">
        <v>36</v>
      </c>
      <c r="H16" s="14">
        <v>40</v>
      </c>
      <c r="I16" s="24">
        <v>40</v>
      </c>
      <c r="J16" s="25">
        <f t="shared" si="0"/>
        <v>0</v>
      </c>
      <c r="K16" s="17">
        <f t="shared" si="1"/>
        <v>0</v>
      </c>
      <c r="L16" s="17">
        <f t="shared" si="2"/>
        <v>0</v>
      </c>
      <c r="M16" s="17">
        <f t="shared" si="3"/>
        <v>0</v>
      </c>
      <c r="N16" s="34">
        <f t="shared" si="4"/>
        <v>0</v>
      </c>
      <c r="O16" s="35">
        <f t="shared" si="5"/>
        <v>54000</v>
      </c>
      <c r="P16" s="17">
        <f t="shared" si="6"/>
        <v>52500</v>
      </c>
      <c r="Q16" s="17">
        <f t="shared" si="7"/>
        <v>54000</v>
      </c>
      <c r="R16" s="17">
        <f t="shared" si="8"/>
        <v>60000</v>
      </c>
      <c r="S16" s="34">
        <f t="shared" si="9"/>
        <v>60000</v>
      </c>
      <c r="T16" s="43">
        <f t="shared" si="10"/>
        <v>0</v>
      </c>
      <c r="U16" s="17">
        <f>$D16/2*K16</f>
        <v>0</v>
      </c>
      <c r="V16" s="17">
        <f>$D16/2*L16</f>
        <v>0</v>
      </c>
      <c r="W16" s="17">
        <f>$D16/2*M16</f>
        <v>0</v>
      </c>
      <c r="X16" s="34">
        <f>$D16/2*N16</f>
        <v>0</v>
      </c>
      <c r="Y16" s="54">
        <f t="shared" si="11"/>
        <v>54000</v>
      </c>
      <c r="Z16" s="17">
        <f>P16+U16</f>
        <v>52500</v>
      </c>
      <c r="AA16" s="17">
        <f>Q16+V16</f>
        <v>54000</v>
      </c>
      <c r="AB16" s="17">
        <f>R16+W16</f>
        <v>60000</v>
      </c>
      <c r="AC16" s="58">
        <f>S16+X16</f>
        <v>60000</v>
      </c>
    </row>
    <row r="17" spans="1:29">
      <c r="A17" t="s">
        <v>45</v>
      </c>
      <c r="B17" t="s">
        <v>46</v>
      </c>
      <c r="C17" t="s">
        <v>47</v>
      </c>
      <c r="D17" s="6">
        <v>1700</v>
      </c>
      <c r="E17" s="13">
        <v>38</v>
      </c>
      <c r="F17" s="14">
        <v>37</v>
      </c>
      <c r="G17" s="14">
        <v>38</v>
      </c>
      <c r="H17" s="14">
        <v>39</v>
      </c>
      <c r="I17" s="24">
        <v>39</v>
      </c>
      <c r="J17" s="25">
        <f t="shared" si="0"/>
        <v>0</v>
      </c>
      <c r="K17" s="17">
        <f t="shared" si="1"/>
        <v>0</v>
      </c>
      <c r="L17" s="17">
        <f t="shared" si="2"/>
        <v>0</v>
      </c>
      <c r="M17" s="17">
        <f t="shared" si="3"/>
        <v>0</v>
      </c>
      <c r="N17" s="34">
        <f t="shared" si="4"/>
        <v>0</v>
      </c>
      <c r="O17" s="35">
        <f t="shared" si="5"/>
        <v>64600</v>
      </c>
      <c r="P17" s="17">
        <f t="shared" si="6"/>
        <v>62900</v>
      </c>
      <c r="Q17" s="17">
        <f t="shared" si="7"/>
        <v>64600</v>
      </c>
      <c r="R17" s="17">
        <f t="shared" si="8"/>
        <v>66300</v>
      </c>
      <c r="S17" s="34">
        <f t="shared" si="9"/>
        <v>66300</v>
      </c>
      <c r="T17" s="43">
        <f t="shared" si="10"/>
        <v>0</v>
      </c>
      <c r="U17" s="17">
        <f>$D17/2*K17</f>
        <v>0</v>
      </c>
      <c r="V17" s="17">
        <f>$D17/2*L17</f>
        <v>0</v>
      </c>
      <c r="W17" s="17">
        <f>$D17/2*M17</f>
        <v>0</v>
      </c>
      <c r="X17" s="34">
        <f>$D17/2*N17</f>
        <v>0</v>
      </c>
      <c r="Y17" s="54">
        <f t="shared" si="11"/>
        <v>64600</v>
      </c>
      <c r="Z17" s="17">
        <f>P17+U17</f>
        <v>62900</v>
      </c>
      <c r="AA17" s="17">
        <f>Q17+V17</f>
        <v>64600</v>
      </c>
      <c r="AB17" s="17">
        <f>R17+W17</f>
        <v>66300</v>
      </c>
      <c r="AC17" s="58">
        <f>S17+X17</f>
        <v>66300</v>
      </c>
    </row>
    <row r="18" spans="1:29">
      <c r="A18" t="s">
        <v>48</v>
      </c>
      <c r="B18" t="s">
        <v>49</v>
      </c>
      <c r="C18" t="s">
        <v>50</v>
      </c>
      <c r="D18" s="6">
        <v>2300</v>
      </c>
      <c r="E18" s="13">
        <v>30</v>
      </c>
      <c r="F18" s="14">
        <v>39</v>
      </c>
      <c r="G18" s="14">
        <v>30</v>
      </c>
      <c r="H18" s="14">
        <v>32</v>
      </c>
      <c r="I18" s="24">
        <v>32</v>
      </c>
      <c r="J18" s="25">
        <f t="shared" si="0"/>
        <v>0</v>
      </c>
      <c r="K18" s="17">
        <f t="shared" si="1"/>
        <v>0</v>
      </c>
      <c r="L18" s="17">
        <f t="shared" si="2"/>
        <v>0</v>
      </c>
      <c r="M18" s="17">
        <f t="shared" si="3"/>
        <v>0</v>
      </c>
      <c r="N18" s="34">
        <f t="shared" si="4"/>
        <v>0</v>
      </c>
      <c r="O18" s="35">
        <f t="shared" si="5"/>
        <v>69000</v>
      </c>
      <c r="P18" s="17">
        <f t="shared" si="6"/>
        <v>89700</v>
      </c>
      <c r="Q18" s="17">
        <f t="shared" si="7"/>
        <v>69000</v>
      </c>
      <c r="R18" s="17">
        <f t="shared" si="8"/>
        <v>73600</v>
      </c>
      <c r="S18" s="34">
        <f t="shared" si="9"/>
        <v>73600</v>
      </c>
      <c r="T18" s="43">
        <f t="shared" si="10"/>
        <v>0</v>
      </c>
      <c r="U18" s="17">
        <f>$D18/2*K18</f>
        <v>0</v>
      </c>
      <c r="V18" s="17">
        <f>$D18/2*L18</f>
        <v>0</v>
      </c>
      <c r="W18" s="17">
        <f>$D18/2*M18</f>
        <v>0</v>
      </c>
      <c r="X18" s="34">
        <f>$D18/2*N18</f>
        <v>0</v>
      </c>
      <c r="Y18" s="54">
        <f t="shared" si="11"/>
        <v>69000</v>
      </c>
      <c r="Z18" s="17">
        <f>P18+U18</f>
        <v>89700</v>
      </c>
      <c r="AA18" s="17">
        <f>Q18+V18</f>
        <v>69000</v>
      </c>
      <c r="AB18" s="17">
        <f>R18+W18</f>
        <v>73600</v>
      </c>
      <c r="AC18" s="58">
        <f>S18+X18</f>
        <v>73600</v>
      </c>
    </row>
    <row r="19" ht="15.75" spans="1:29">
      <c r="A19" t="s">
        <v>51</v>
      </c>
      <c r="B19" t="s">
        <v>52</v>
      </c>
      <c r="C19" t="s">
        <v>53</v>
      </c>
      <c r="D19">
        <v>900</v>
      </c>
      <c r="E19" s="15">
        <v>35</v>
      </c>
      <c r="F19" s="16">
        <v>36</v>
      </c>
      <c r="G19" s="16">
        <v>35</v>
      </c>
      <c r="H19" s="16">
        <v>35</v>
      </c>
      <c r="I19" s="26">
        <v>35</v>
      </c>
      <c r="J19" s="27">
        <f t="shared" si="0"/>
        <v>0</v>
      </c>
      <c r="K19" s="28">
        <f t="shared" si="1"/>
        <v>0</v>
      </c>
      <c r="L19" s="28">
        <f t="shared" si="2"/>
        <v>0</v>
      </c>
      <c r="M19" s="28">
        <f t="shared" si="3"/>
        <v>0</v>
      </c>
      <c r="N19" s="36">
        <f t="shared" si="4"/>
        <v>0</v>
      </c>
      <c r="O19" s="37">
        <f t="shared" si="5"/>
        <v>31500</v>
      </c>
      <c r="P19" s="38">
        <f t="shared" si="6"/>
        <v>32400</v>
      </c>
      <c r="Q19" s="38">
        <f t="shared" si="7"/>
        <v>31500</v>
      </c>
      <c r="R19" s="38">
        <f t="shared" si="8"/>
        <v>31500</v>
      </c>
      <c r="S19" s="44">
        <f t="shared" si="9"/>
        <v>31500</v>
      </c>
      <c r="T19" s="45">
        <f t="shared" si="10"/>
        <v>0</v>
      </c>
      <c r="U19" s="49">
        <f>$D19/2*K19</f>
        <v>0</v>
      </c>
      <c r="V19" s="49">
        <f>$D19/2*L19</f>
        <v>0</v>
      </c>
      <c r="W19" s="49">
        <f>$D19/2*M19</f>
        <v>0</v>
      </c>
      <c r="X19" s="50">
        <f>$D19/2*N19</f>
        <v>0</v>
      </c>
      <c r="Y19" s="55">
        <f t="shared" si="11"/>
        <v>31500</v>
      </c>
      <c r="Z19" s="56">
        <f>P19+U19</f>
        <v>32400</v>
      </c>
      <c r="AA19" s="56">
        <f>Q19+V19</f>
        <v>31500</v>
      </c>
      <c r="AB19" s="56">
        <f>R19+W19</f>
        <v>31500</v>
      </c>
      <c r="AC19" s="59">
        <f>S19+X19</f>
        <v>31500</v>
      </c>
    </row>
    <row r="20" ht="15.75" spans="6:15">
      <c r="F20" s="17"/>
      <c r="G20" s="17"/>
      <c r="H20" s="17"/>
      <c r="I20" s="17"/>
      <c r="J20" s="17"/>
      <c r="K20" s="17"/>
      <c r="L20" s="17"/>
      <c r="M20" s="17"/>
      <c r="N20" s="17"/>
      <c r="O20" s="17"/>
    </row>
    <row r="21" spans="1:29">
      <c r="A21" s="7" t="s">
        <v>54</v>
      </c>
      <c r="B21" s="2"/>
      <c r="D21" s="8">
        <f>MAX(D5:D19)</f>
        <v>6500</v>
      </c>
      <c r="O21" s="39">
        <f>MAX(O5:O19)</f>
        <v>225000</v>
      </c>
      <c r="P21" s="39">
        <f>MAX(P5:P19)</f>
        <v>240000</v>
      </c>
      <c r="Q21" s="39">
        <f>MAX(Q5:Q19)</f>
        <v>210000</v>
      </c>
      <c r="R21" s="39">
        <f>MAX(R5:R19)</f>
        <v>220000</v>
      </c>
      <c r="S21" s="39">
        <f>MAX(S5:S19)</f>
        <v>235000</v>
      </c>
      <c r="T21" s="39"/>
      <c r="U21" s="39"/>
      <c r="V21" s="39"/>
      <c r="W21" s="39"/>
      <c r="X21" s="39"/>
      <c r="Y21" s="39">
        <f>MAX(Y5:Y19)</f>
        <v>237500</v>
      </c>
      <c r="Z21" s="39">
        <f>MAX(Z5:Z19)</f>
        <v>260000</v>
      </c>
      <c r="AA21" s="39">
        <f>MAX(AA5:AA19)</f>
        <v>215000</v>
      </c>
      <c r="AB21" s="39">
        <f>MAX(AB5:AB19)</f>
        <v>230000</v>
      </c>
      <c r="AC21" s="39">
        <f>MAX(AC5:AC19)</f>
        <v>252500</v>
      </c>
    </row>
    <row r="22" spans="1:29">
      <c r="A22" s="7" t="s">
        <v>55</v>
      </c>
      <c r="B22" s="2"/>
      <c r="D22" s="8">
        <f>MIN(D5:D19)</f>
        <v>700</v>
      </c>
      <c r="O22" s="39">
        <f>MIN(O5:O19)</f>
        <v>24500</v>
      </c>
      <c r="P22" s="39">
        <f>MIN(P5:P19)</f>
        <v>25200</v>
      </c>
      <c r="Q22" s="39">
        <f>MIN(Q5:Q19)</f>
        <v>24500</v>
      </c>
      <c r="R22" s="39">
        <f>MIN(R5:R19)</f>
        <v>25200</v>
      </c>
      <c r="S22" s="39">
        <f>MIN(S5:S19)</f>
        <v>25200</v>
      </c>
      <c r="T22" s="39"/>
      <c r="U22" s="39"/>
      <c r="V22" s="39"/>
      <c r="W22" s="39"/>
      <c r="X22" s="39"/>
      <c r="Y22" s="39">
        <f>MIN(Y5:Y19)</f>
        <v>24500</v>
      </c>
      <c r="Z22" s="39">
        <f>MIN(Z5:Z19)</f>
        <v>25200</v>
      </c>
      <c r="AA22" s="39">
        <f>MIN(AA5:AA19)</f>
        <v>24500</v>
      </c>
      <c r="AB22" s="39">
        <f>MIN(AB5:AB19)</f>
        <v>25200</v>
      </c>
      <c r="AC22" s="39">
        <f>MIN(AC5:AC19)</f>
        <v>25200</v>
      </c>
    </row>
    <row r="23" spans="1:29">
      <c r="A23" s="7" t="s">
        <v>56</v>
      </c>
      <c r="B23" s="2"/>
      <c r="D23" s="8">
        <f>AVERAGE(D5:D19)</f>
        <v>2326.66666666667</v>
      </c>
      <c r="F23" s="18"/>
      <c r="G23" s="18"/>
      <c r="H23" s="18"/>
      <c r="I23" s="18"/>
      <c r="J23" s="29"/>
      <c r="K23" s="18"/>
      <c r="L23" s="18"/>
      <c r="M23" s="18"/>
      <c r="N23" s="18"/>
      <c r="O23" s="39">
        <f>AVERAGE(O5:O19)</f>
        <v>89653.3333333333</v>
      </c>
      <c r="P23" s="39">
        <f>AVERAGE(P5:P19)</f>
        <v>92126.6666666667</v>
      </c>
      <c r="Q23" s="39">
        <f>AVERAGE(Q5:Q19)</f>
        <v>89560</v>
      </c>
      <c r="R23" s="39">
        <f>AVERAGE(R5:R19)</f>
        <v>88873.3333333333</v>
      </c>
      <c r="S23" s="39">
        <f>AVERAGE(S5:S19)</f>
        <v>92653.3333333333</v>
      </c>
      <c r="T23" s="39"/>
      <c r="U23" s="39"/>
      <c r="V23" s="39"/>
      <c r="W23" s="39"/>
      <c r="X23" s="39"/>
      <c r="Y23" s="39">
        <f>AVERAGE(Y5:Y19)</f>
        <v>91593.3333333333</v>
      </c>
      <c r="Z23" s="39">
        <f>AVERAGE(Z5:Z19)</f>
        <v>94813.3333333333</v>
      </c>
      <c r="AA23" s="39">
        <f>AVERAGE(AA5:AA19)</f>
        <v>91166.6666666667</v>
      </c>
      <c r="AB23" s="39">
        <f>AVERAGE(AB5:AB19)</f>
        <v>90626.6666666667</v>
      </c>
      <c r="AC23" s="39">
        <f>AVERAGE(AC5:AC19)</f>
        <v>95456.6666666667</v>
      </c>
    </row>
    <row r="24" spans="1:29">
      <c r="A24" s="7" t="s">
        <v>57</v>
      </c>
      <c r="B24" s="2"/>
      <c r="E24" s="19"/>
      <c r="F24" s="19"/>
      <c r="G24" s="19"/>
      <c r="H24" s="19"/>
      <c r="I24" s="19"/>
      <c r="J24" s="19"/>
      <c r="K24" s="19"/>
      <c r="L24" s="30"/>
      <c r="M24" s="19"/>
      <c r="N24" s="19"/>
      <c r="O24" s="39">
        <f>SUM(O5:O19)</f>
        <v>1344800</v>
      </c>
      <c r="P24" s="39">
        <f>SUM(P5:P19)</f>
        <v>1381900</v>
      </c>
      <c r="Q24" s="39">
        <f>SUM(Q5:Q19)</f>
        <v>1343400</v>
      </c>
      <c r="R24" s="39">
        <f>SUM(R5:R19)</f>
        <v>1333100</v>
      </c>
      <c r="S24" s="39">
        <f>SUM(S5:S19)</f>
        <v>1389800</v>
      </c>
      <c r="T24" s="39"/>
      <c r="U24" s="39"/>
      <c r="V24" s="39"/>
      <c r="W24" s="39"/>
      <c r="X24" s="39"/>
      <c r="Y24" s="39">
        <f>SUM(Y5:Y19)</f>
        <v>1373900</v>
      </c>
      <c r="Z24" s="39">
        <f>SUM(Z5:Z19)</f>
        <v>1422200</v>
      </c>
      <c r="AA24" s="39">
        <f>SUM(AA5:AA19)</f>
        <v>1367500</v>
      </c>
      <c r="AB24" s="39">
        <f>SUM(AB5:AB19)</f>
        <v>1359400</v>
      </c>
      <c r="AC24" s="39">
        <f>SUM(AC5:AC19)</f>
        <v>1431850</v>
      </c>
    </row>
    <row r="25" spans="1:3">
      <c r="A25" s="7" t="s">
        <v>58</v>
      </c>
      <c r="B25" s="2"/>
      <c r="C25" s="9">
        <f>SUM(Y24:AC24)</f>
        <v>6954850</v>
      </c>
    </row>
    <row r="27" spans="7:7">
      <c r="G27" s="20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acheems</dc:creator>
  <cp:lastModifiedBy>acheems</cp:lastModifiedBy>
  <dcterms:created xsi:type="dcterms:W3CDTF">2025-04-01T20:30:01Z</dcterms:created>
  <dcterms:modified xsi:type="dcterms:W3CDTF">2025-04-01T21:41:54Z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