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5.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Student-03\Desktop\"/>
    </mc:Choice>
  </mc:AlternateContent>
  <xr:revisionPtr revIDLastSave="0" documentId="13_ncr:1_{24B3D2C9-04FF-423A-9FF5-BBC074B14419}" xr6:coauthVersionLast="47" xr6:coauthVersionMax="47" xr10:uidLastSave="{00000000-0000-0000-0000-000000000000}"/>
  <bookViews>
    <workbookView xWindow="-120" yWindow="-120" windowWidth="20730" windowHeight="11160" firstSheet="6" activeTab="13" xr2:uid="{F461B88F-4E74-4854-8886-8A94437A9378}"/>
  </bookViews>
  <sheets>
    <sheet name="Sheet1" sheetId="1" r:id="rId1"/>
    <sheet name="Sheet2" sheetId="2" r:id="rId2"/>
    <sheet name="a" sheetId="4" r:id="rId3"/>
    <sheet name="Sheet5" sheetId="5" r:id="rId4"/>
    <sheet name="Sheet4" sheetId="7" r:id="rId5"/>
    <sheet name="Sheet3" sheetId="6" r:id="rId6"/>
    <sheet name="Sheet6" sheetId="9" r:id="rId7"/>
    <sheet name="Sheet8" sheetId="11" r:id="rId8"/>
    <sheet name="Sheet10" sheetId="13" r:id="rId9"/>
    <sheet name="Sheet11" sheetId="14" r:id="rId10"/>
    <sheet name="Sheet7" sheetId="15" r:id="rId11"/>
    <sheet name="New Text Document" sheetId="17" r:id="rId12"/>
    <sheet name="Sheet9" sheetId="16" r:id="rId13"/>
    <sheet name="Sheet14" sheetId="20" r:id="rId14"/>
  </sheets>
  <externalReferences>
    <externalReference r:id="rId15"/>
  </externalReferences>
  <definedNames>
    <definedName name="a">Sheet1!$D$3</definedName>
    <definedName name="ExternalData_1" localSheetId="11" hidden="1">'New Text Document'!$A$1:$D$10</definedName>
    <definedName name="ra">Sheet1!$C$3</definedName>
    <definedName name="s">Sheet1!$B$3</definedName>
    <definedName name="Slicer_REP">#N/A</definedName>
  </definedNames>
  <calcPr calcId="191029"/>
  <pivotCaches>
    <pivotCache cacheId="1"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G4" i="5"/>
  <c r="F4" i="5"/>
  <c r="C28" i="14"/>
  <c r="C27" i="14"/>
  <c r="F20" i="15"/>
  <c r="G20" i="15"/>
  <c r="E20" i="15"/>
  <c r="F16" i="15"/>
  <c r="G16" i="15"/>
  <c r="E16" i="15"/>
  <c r="F12" i="15"/>
  <c r="G12" i="15"/>
  <c r="E12" i="15"/>
  <c r="F8" i="15"/>
  <c r="G8" i="15"/>
  <c r="E8" i="15"/>
  <c r="N16" i="14"/>
  <c r="L22" i="14"/>
  <c r="F4" i="4"/>
  <c r="G4" i="4" s="1"/>
  <c r="F5" i="4"/>
  <c r="F6" i="4"/>
  <c r="F7" i="4"/>
  <c r="F8" i="4"/>
  <c r="G8" i="4" s="1"/>
  <c r="L11" i="14"/>
  <c r="L27" i="14"/>
  <c r="L12" i="14"/>
  <c r="L13" i="14"/>
  <c r="L14" i="14"/>
  <c r="H5" i="11"/>
  <c r="H6" i="11"/>
  <c r="H7" i="11"/>
  <c r="H8" i="11"/>
  <c r="H9" i="11"/>
  <c r="H10" i="11"/>
  <c r="H11" i="11"/>
  <c r="H12" i="11"/>
  <c r="H13" i="11"/>
  <c r="H14" i="11"/>
  <c r="H15" i="11"/>
  <c r="H4" i="11"/>
  <c r="H12" i="9"/>
  <c r="M20" i="4"/>
  <c r="C4" i="5"/>
  <c r="H8" i="4"/>
  <c r="H7" i="4"/>
  <c r="H6" i="4"/>
  <c r="H5" i="4"/>
  <c r="H4" i="4"/>
  <c r="H4" i="5" s="1"/>
  <c r="F5" i="5"/>
  <c r="F6" i="5"/>
  <c r="F7" i="5"/>
  <c r="F8" i="5"/>
  <c r="E5" i="5"/>
  <c r="E6" i="5"/>
  <c r="E7" i="5"/>
  <c r="E8" i="5"/>
  <c r="D5" i="5"/>
  <c r="D6" i="5"/>
  <c r="D7" i="5"/>
  <c r="D8" i="5"/>
  <c r="E4" i="5"/>
  <c r="C5" i="5"/>
  <c r="C6" i="5"/>
  <c r="C7" i="5"/>
  <c r="C8" i="5"/>
  <c r="D4" i="5"/>
  <c r="G6" i="4"/>
  <c r="G5" i="4"/>
  <c r="D10" i="2"/>
  <c r="D5" i="2"/>
  <c r="D6" i="2"/>
  <c r="D7" i="2"/>
  <c r="D8" i="2"/>
  <c r="D9" i="2"/>
  <c r="D11" i="2"/>
  <c r="D4" i="2"/>
  <c r="G6" i="1"/>
  <c r="G5" i="1"/>
  <c r="H4" i="1"/>
  <c r="H5" i="1"/>
  <c r="H6" i="1"/>
  <c r="H3" i="1"/>
  <c r="E6" i="1"/>
  <c r="F6" i="1" s="1"/>
  <c r="E5" i="1"/>
  <c r="F5" i="1" s="1"/>
  <c r="E4" i="1"/>
  <c r="F4" i="1" s="1"/>
  <c r="E3" i="1"/>
  <c r="F3" i="1" s="1"/>
  <c r="C26" i="14" l="1"/>
  <c r="E21" i="15"/>
  <c r="F21" i="15"/>
  <c r="G21" i="15"/>
  <c r="I21" i="14"/>
  <c r="I17" i="14"/>
  <c r="I24" i="14"/>
  <c r="I19" i="14"/>
  <c r="I16" i="14"/>
  <c r="I22" i="14"/>
  <c r="I14" i="14"/>
  <c r="I23" i="14"/>
  <c r="I20" i="14"/>
  <c r="I15" i="14"/>
  <c r="I12" i="14"/>
  <c r="I11" i="14"/>
  <c r="I18" i="14"/>
  <c r="I13" i="14"/>
  <c r="I10" i="14"/>
  <c r="L29" i="14"/>
  <c r="L28" i="14"/>
  <c r="L26" i="14"/>
  <c r="L25" i="14"/>
  <c r="L15" i="14"/>
  <c r="L16" i="14"/>
  <c r="H6" i="5"/>
  <c r="H5" i="5"/>
  <c r="G8" i="5"/>
  <c r="H7" i="5"/>
  <c r="H8" i="5"/>
  <c r="G7" i="4"/>
  <c r="G7" i="5" s="1"/>
  <c r="G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2022C5-2E12-488C-B5D1-B5BF3D0983AC}" keepAlive="1" name="Query - New Text Document" description="Connection to the 'New Text Document' query in the workbook." type="5" refreshedVersion="8" background="1" saveData="1">
    <dbPr connection="Provider=Microsoft.Mashup.OleDb.1;Data Source=$Workbook$;Location=&quot;New Text Document&quot;;Extended Properties=&quot;&quot;" command="SELECT * FROM [New Text Document]"/>
  </connection>
</connections>
</file>

<file path=xl/sharedStrings.xml><?xml version="1.0" encoding="utf-8"?>
<sst xmlns="http://schemas.openxmlformats.org/spreadsheetml/2006/main" count="356" uniqueCount="140">
  <si>
    <t>SUBJECT</t>
  </si>
  <si>
    <t>MARKS</t>
  </si>
  <si>
    <t>RESULT</t>
  </si>
  <si>
    <t>MATHS</t>
  </si>
  <si>
    <t>SCIENCE</t>
  </si>
  <si>
    <t>ENGLISH</t>
  </si>
  <si>
    <t>FAIL</t>
  </si>
  <si>
    <t>FORM</t>
  </si>
  <si>
    <t>NAME</t>
  </si>
  <si>
    <t>CLASS</t>
  </si>
  <si>
    <t>PIN</t>
  </si>
  <si>
    <t>PHONE</t>
  </si>
  <si>
    <t>A</t>
  </si>
  <si>
    <t>B</t>
  </si>
  <si>
    <t>C</t>
  </si>
  <si>
    <t>JAN</t>
  </si>
  <si>
    <t>FEB</t>
  </si>
  <si>
    <t>MAR</t>
  </si>
  <si>
    <t>APR</t>
  </si>
  <si>
    <t>MAY</t>
  </si>
  <si>
    <t>JUN</t>
  </si>
  <si>
    <t>JUL</t>
  </si>
  <si>
    <t>AUG</t>
  </si>
  <si>
    <t>SEP</t>
  </si>
  <si>
    <t>OCT</t>
  </si>
  <si>
    <t>NOV</t>
  </si>
  <si>
    <t>DEC</t>
  </si>
  <si>
    <t xml:space="preserve">JANUARY </t>
  </si>
  <si>
    <t>FEBRUARY</t>
  </si>
  <si>
    <t>MARCH</t>
  </si>
  <si>
    <t>APRIL</t>
  </si>
  <si>
    <t>JUNE</t>
  </si>
  <si>
    <t>JULY</t>
  </si>
  <si>
    <t>AUGUST</t>
  </si>
  <si>
    <t>SEPTEMBER</t>
  </si>
  <si>
    <t>OCTOBER</t>
  </si>
  <si>
    <t>NOVEMBER</t>
  </si>
  <si>
    <t>DECEMBER</t>
  </si>
  <si>
    <t>HINDI</t>
  </si>
  <si>
    <t>RAM</t>
  </si>
  <si>
    <t>RAJ</t>
  </si>
  <si>
    <t>RAI</t>
  </si>
  <si>
    <t>RAHUL</t>
  </si>
  <si>
    <t>TOTAL</t>
  </si>
  <si>
    <t>PERCENTAGE</t>
  </si>
  <si>
    <t>PASS/FAIL</t>
  </si>
  <si>
    <t>GRADE</t>
  </si>
  <si>
    <t>SRI</t>
  </si>
  <si>
    <t>RANI</t>
  </si>
  <si>
    <t>AKSHITHA</t>
  </si>
  <si>
    <t>SREE</t>
  </si>
  <si>
    <t>ESHA</t>
  </si>
  <si>
    <t>RAVI</t>
  </si>
  <si>
    <t xml:space="preserve">        MARKSHEET</t>
  </si>
  <si>
    <t>SAKSHI</t>
  </si>
  <si>
    <t>KHUSHI</t>
  </si>
  <si>
    <t>RIYA</t>
  </si>
  <si>
    <t>SL NO</t>
  </si>
  <si>
    <t>SECTION</t>
  </si>
  <si>
    <t>PHONE NUMBER</t>
  </si>
  <si>
    <t>SITA</t>
  </si>
  <si>
    <t>GITA</t>
  </si>
  <si>
    <t>RITA</t>
  </si>
  <si>
    <t>BBA</t>
  </si>
  <si>
    <t>BCOM</t>
  </si>
  <si>
    <t>BCA</t>
  </si>
  <si>
    <t xml:space="preserve"> </t>
  </si>
  <si>
    <t>MONTH</t>
  </si>
  <si>
    <t>MOBILE USERS</t>
  </si>
  <si>
    <t>LAPTOP USERS</t>
  </si>
  <si>
    <t>INTERNET USERS</t>
  </si>
  <si>
    <t xml:space="preserve">FEB </t>
  </si>
  <si>
    <t>Row Labels</t>
  </si>
  <si>
    <t>Grand Total</t>
  </si>
  <si>
    <t>ORDER DATE</t>
  </si>
  <si>
    <t>REGION</t>
  </si>
  <si>
    <t>REP</t>
  </si>
  <si>
    <t>ITEM</t>
  </si>
  <si>
    <t>UNITS</t>
  </si>
  <si>
    <t>UNIT COST</t>
  </si>
  <si>
    <t>EAST</t>
  </si>
  <si>
    <t>WEST</t>
  </si>
  <si>
    <t>NORTH</t>
  </si>
  <si>
    <t>SOUTH</t>
  </si>
  <si>
    <t>CENTRAL</t>
  </si>
  <si>
    <t xml:space="preserve">A </t>
  </si>
  <si>
    <t xml:space="preserve">B </t>
  </si>
  <si>
    <t>D</t>
  </si>
  <si>
    <t xml:space="preserve">PEN </t>
  </si>
  <si>
    <t>PENCIL</t>
  </si>
  <si>
    <t>ERASER</t>
  </si>
  <si>
    <t xml:space="preserve">SCALE </t>
  </si>
  <si>
    <t>Sum of TOTAL</t>
  </si>
  <si>
    <t>Column Labels</t>
  </si>
  <si>
    <t>KANNADA</t>
  </si>
  <si>
    <t>RIA</t>
  </si>
  <si>
    <t>TIA</t>
  </si>
  <si>
    <t>MIA</t>
  </si>
  <si>
    <t>LIA</t>
  </si>
  <si>
    <t>PIA</t>
  </si>
  <si>
    <t>ZIA</t>
  </si>
  <si>
    <t>SUNIL</t>
  </si>
  <si>
    <t>ANIL</t>
  </si>
  <si>
    <t>NIKHIL</t>
  </si>
  <si>
    <t>SAM</t>
  </si>
  <si>
    <t>PAM</t>
  </si>
  <si>
    <t xml:space="preserve">                            MARKS SHEET</t>
  </si>
  <si>
    <t>DAY</t>
  </si>
  <si>
    <t>DAYS</t>
  </si>
  <si>
    <t>MONDAY</t>
  </si>
  <si>
    <t>TUESDAY</t>
  </si>
  <si>
    <t>WEDNESDAY</t>
  </si>
  <si>
    <t>THURSDAY</t>
  </si>
  <si>
    <t>FRIDAY</t>
  </si>
  <si>
    <t>SATURDAY</t>
  </si>
  <si>
    <t>SUNDAY</t>
  </si>
  <si>
    <t xml:space="preserve">SL NO </t>
  </si>
  <si>
    <t>Q1</t>
  </si>
  <si>
    <t>Q2</t>
  </si>
  <si>
    <t>Q3</t>
  </si>
  <si>
    <t>Q4</t>
  </si>
  <si>
    <t>GRAND TOTAL</t>
  </si>
  <si>
    <t>-</t>
  </si>
  <si>
    <t>Column1</t>
  </si>
  <si>
    <t>Column2</t>
  </si>
  <si>
    <t>Column3</t>
  </si>
  <si>
    <t>Column4</t>
  </si>
  <si>
    <t>sri</t>
  </si>
  <si>
    <t>bangalore</t>
  </si>
  <si>
    <t>PHONE NO</t>
  </si>
  <si>
    <t>CITY</t>
  </si>
  <si>
    <t>AVG</t>
  </si>
  <si>
    <t>SUM</t>
  </si>
  <si>
    <t>MULTIPLY</t>
  </si>
  <si>
    <t>RECORD</t>
  </si>
  <si>
    <t>ID</t>
  </si>
  <si>
    <t>PAYSHEET</t>
  </si>
  <si>
    <t>SL.NO</t>
  </si>
  <si>
    <t>LEAVES</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</si>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</sst>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s>
  <fills count="14">
    <fill>
      <patternFill patternType="none"/>
    </fill>
    <fill>
      <patternFill patternType="gray125"/>
    </fill>
    <fill>
      <gradientFill degree="90">
        <stop position="0">
          <color rgb="FF9999FF"/>
        </stop>
        <stop position="1">
          <color theme="0"/>
        </stop>
      </gradientFill>
    </fill>
    <fill>
      <gradientFill degree="90">
        <stop position="0">
          <color theme="9" tint="0.40000610370189521"/>
        </stop>
        <stop position="1">
          <color theme="0"/>
        </stop>
      </gradientFill>
    </fill>
    <fill>
      <gradientFill degree="90">
        <stop position="0">
          <color theme="8" tint="0.40000610370189521"/>
        </stop>
        <stop position="1">
          <color theme="0"/>
        </stop>
      </gradientFill>
    </fill>
    <fill>
      <gradientFill degree="90">
        <stop position="0">
          <color rgb="FFCC0000"/>
        </stop>
        <stop position="1">
          <color theme="0"/>
        </stop>
      </gradientFill>
    </fill>
    <fill>
      <gradientFill degree="90">
        <stop position="0">
          <color theme="5" tint="-0.25098422193060094"/>
        </stop>
        <stop position="1">
          <color theme="0"/>
        </stop>
      </gradientFill>
    </fill>
    <fill>
      <gradientFill degree="90">
        <stop position="0">
          <color theme="7" tint="0.40000610370189521"/>
        </stop>
        <stop position="1">
          <color theme="0"/>
        </stop>
      </gradientFill>
    </fill>
    <fill>
      <gradientFill degree="90">
        <stop position="0">
          <color rgb="FFF385B7"/>
        </stop>
        <stop position="1">
          <color theme="0"/>
        </stop>
      </gradient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4" xfId="0" applyBorder="1" applyProtection="1">
      <protection locked="0"/>
    </xf>
    <xf numFmtId="0" fontId="0" fillId="0" borderId="1" xfId="0" applyBorder="1" applyProtection="1">
      <protection locked="0"/>
    </xf>
    <xf numFmtId="0" fontId="0" fillId="2" borderId="7" xfId="0" applyFill="1" applyBorder="1"/>
    <xf numFmtId="0" fontId="0" fillId="2" borderId="8"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1" fillId="2" borderId="9" xfId="0" applyFont="1" applyFill="1" applyBorder="1"/>
    <xf numFmtId="0" fontId="1" fillId="8" borderId="10" xfId="0" applyFont="1" applyFill="1" applyBorder="1" applyAlignment="1">
      <alignment horizontal="center"/>
    </xf>
    <xf numFmtId="0" fontId="0" fillId="7" borderId="6" xfId="0" applyFill="1" applyBorder="1"/>
    <xf numFmtId="0" fontId="0" fillId="3" borderId="4" xfId="0" applyFill="1" applyBorder="1" applyAlignment="1">
      <alignment horizontal="right"/>
    </xf>
    <xf numFmtId="0" fontId="0" fillId="3" borderId="4" xfId="0" applyFill="1" applyBorder="1" applyAlignment="1">
      <alignment horizontal="left"/>
    </xf>
    <xf numFmtId="0" fontId="0" fillId="3" borderId="1" xfId="0" applyFill="1" applyBorder="1" applyAlignment="1">
      <alignment horizontal="right"/>
    </xf>
    <xf numFmtId="0" fontId="0" fillId="3" borderId="1" xfId="0" applyFill="1" applyBorder="1" applyAlignment="1">
      <alignment horizontal="left"/>
    </xf>
    <xf numFmtId="0" fontId="0" fillId="0" borderId="11" xfId="0" applyBorder="1"/>
    <xf numFmtId="0" fontId="0" fillId="0" borderId="4" xfId="0" applyBorder="1"/>
    <xf numFmtId="0" fontId="0" fillId="0" borderId="12" xfId="0" applyBorder="1"/>
    <xf numFmtId="0" fontId="0" fillId="0" borderId="13" xfId="0" applyBorder="1"/>
    <xf numFmtId="0" fontId="0" fillId="0" borderId="6" xfId="0" applyBorder="1"/>
    <xf numFmtId="0" fontId="0" fillId="0" borderId="14" xfId="0" applyBorder="1"/>
    <xf numFmtId="0" fontId="0" fillId="10" borderId="1" xfId="0" applyFill="1" applyBorder="1"/>
    <xf numFmtId="0" fontId="0" fillId="9" borderId="1" xfId="0" applyFill="1" applyBorder="1"/>
    <xf numFmtId="0" fontId="1" fillId="11" borderId="1" xfId="0" applyFont="1" applyFill="1" applyBorder="1"/>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applyAlignment="1">
      <alignment horizontal="left"/>
    </xf>
    <xf numFmtId="0" fontId="0" fillId="0" borderId="1" xfId="0" pivotButton="1"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horizontal="right"/>
    </xf>
    <xf numFmtId="0" fontId="0" fillId="0" borderId="0" xfId="0" applyAlignment="1">
      <alignment horizontal="right"/>
    </xf>
    <xf numFmtId="22" fontId="0" fillId="0" borderId="0" xfId="0" applyNumberFormat="1"/>
    <xf numFmtId="0" fontId="1" fillId="0" borderId="1" xfId="0" applyFont="1" applyBorder="1"/>
    <xf numFmtId="0" fontId="1" fillId="0" borderId="3" xfId="0" applyFont="1" applyBorder="1"/>
    <xf numFmtId="0" fontId="1" fillId="11" borderId="3" xfId="0" applyFont="1" applyFill="1" applyBorder="1"/>
    <xf numFmtId="0" fontId="1" fillId="0" borderId="3" xfId="0" applyFont="1" applyBorder="1" applyAlignment="1">
      <alignment horizontal="center"/>
    </xf>
    <xf numFmtId="0" fontId="0" fillId="10" borderId="0" xfId="0" applyFill="1"/>
    <xf numFmtId="3" fontId="0" fillId="0" borderId="0" xfId="0" applyNumberFormat="1"/>
    <xf numFmtId="0" fontId="0" fillId="12" borderId="0" xfId="0" applyFill="1"/>
    <xf numFmtId="0" fontId="0" fillId="13" borderId="0" xfId="0" applyFill="1"/>
  </cellXfs>
  <cellStyles count="1">
    <cellStyle name="Normal" xfId="0" builtinId="0"/>
  </cellStyles>
  <dxfs count="32">
    <dxf>
      <fill>
        <patternFill>
          <bgColor rgb="FF92D050"/>
        </patternFill>
      </fill>
    </dxf>
    <dxf>
      <fill>
        <patternFill>
          <bgColor rgb="FFFF0000"/>
        </patternFill>
      </fill>
    </dxf>
    <dxf>
      <font>
        <b/>
        <i val="0"/>
      </font>
      <fill>
        <patternFill patternType="solid">
          <fgColor rgb="FFFFFF00"/>
          <bgColor rgb="FFFF0000"/>
        </patternFill>
      </fill>
    </dxf>
    <dxf>
      <fill>
        <gradientFill degree="90">
          <stop position="0">
            <color theme="9" tint="0.80001220740379042"/>
          </stop>
          <stop position="1">
            <color rgb="FF00B0F0"/>
          </stop>
        </gradientFill>
      </fill>
    </dxf>
    <dxf>
      <fill>
        <patternFill>
          <bgColor rgb="FFFF0000"/>
        </patternFill>
      </fill>
    </dxf>
    <dxf>
      <fill>
        <patternFill>
          <bgColor rgb="FFFF0000"/>
        </patternFill>
      </fill>
    </dxf>
    <dxf>
      <fill>
        <patternFill>
          <bgColor rgb="FF92D050"/>
        </patternFill>
      </fil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font>
        <b/>
        <i val="0"/>
        <strike val="0"/>
        <condense val="0"/>
        <extend val="0"/>
        <outline val="0"/>
        <shadow val="0"/>
        <u val="none"/>
        <vertAlign val="baseline"/>
        <sz val="11"/>
        <color theme="1"/>
        <name val="Calibri"/>
        <family val="2"/>
        <scheme val="minor"/>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colors>
    <mruColors>
      <color rgb="FFF385B7"/>
      <color rgb="FFCC000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DIFF</a:t>
            </a:r>
            <a:r>
              <a:rPr lang="en-IN" baseline="0"/>
              <a:t> TYPES OF USERS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Sheet4!$D$3</c:f>
              <c:strCache>
                <c:ptCount val="1"/>
                <c:pt idx="0">
                  <c:v>MOBILE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Sheet4!$B$4:$C$15</c:f>
              <c:multiLvlStrCache>
                <c:ptCount val="12"/>
                <c:lvl>
                  <c:pt idx="0">
                    <c:v>JAN</c:v>
                  </c:pt>
                  <c:pt idx="1">
                    <c:v>FEB </c:v>
                  </c:pt>
                  <c:pt idx="2">
                    <c:v>MAR</c:v>
                  </c:pt>
                  <c:pt idx="3">
                    <c:v>APR</c:v>
                  </c:pt>
                  <c:pt idx="4">
                    <c:v>MAY</c:v>
                  </c:pt>
                  <c:pt idx="5">
                    <c:v>JUN</c:v>
                  </c:pt>
                  <c:pt idx="6">
                    <c:v>JUL</c:v>
                  </c:pt>
                  <c:pt idx="7">
                    <c:v>AUG</c:v>
                  </c:pt>
                  <c:pt idx="8">
                    <c:v>SEP</c:v>
                  </c:pt>
                  <c:pt idx="9">
                    <c:v>OCT</c:v>
                  </c:pt>
                  <c:pt idx="10">
                    <c:v>NOV</c:v>
                  </c:pt>
                  <c:pt idx="11">
                    <c:v>DEC</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Sheet4!$D$4:$D$15</c:f>
              <c:numCache>
                <c:formatCode>General</c:formatCode>
                <c:ptCount val="12"/>
                <c:pt idx="0">
                  <c:v>78542</c:v>
                </c:pt>
                <c:pt idx="1">
                  <c:v>52841</c:v>
                </c:pt>
                <c:pt idx="2">
                  <c:v>36985</c:v>
                </c:pt>
                <c:pt idx="3">
                  <c:v>20154</c:v>
                </c:pt>
                <c:pt idx="4">
                  <c:v>25416</c:v>
                </c:pt>
                <c:pt idx="5">
                  <c:v>30587</c:v>
                </c:pt>
                <c:pt idx="6">
                  <c:v>25784</c:v>
                </c:pt>
                <c:pt idx="7">
                  <c:v>58741</c:v>
                </c:pt>
                <c:pt idx="8">
                  <c:v>65874</c:v>
                </c:pt>
                <c:pt idx="9">
                  <c:v>32546</c:v>
                </c:pt>
                <c:pt idx="10">
                  <c:v>98547</c:v>
                </c:pt>
                <c:pt idx="11">
                  <c:v>36584</c:v>
                </c:pt>
              </c:numCache>
            </c:numRef>
          </c:val>
          <c:extLst>
            <c:ext xmlns:c16="http://schemas.microsoft.com/office/drawing/2014/chart" uri="{C3380CC4-5D6E-409C-BE32-E72D297353CC}">
              <c16:uniqueId val="{00000000-2B60-4612-98AA-8854D76262AB}"/>
            </c:ext>
          </c:extLst>
        </c:ser>
        <c:ser>
          <c:idx val="1"/>
          <c:order val="1"/>
          <c:tx>
            <c:strRef>
              <c:f>Sheet4!$E$3</c:f>
              <c:strCache>
                <c:ptCount val="1"/>
                <c:pt idx="0">
                  <c:v>LAPTOP USERS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Sheet4!$B$4:$C$15</c:f>
              <c:multiLvlStrCache>
                <c:ptCount val="12"/>
                <c:lvl>
                  <c:pt idx="0">
                    <c:v>JAN</c:v>
                  </c:pt>
                  <c:pt idx="1">
                    <c:v>FEB </c:v>
                  </c:pt>
                  <c:pt idx="2">
                    <c:v>MAR</c:v>
                  </c:pt>
                  <c:pt idx="3">
                    <c:v>APR</c:v>
                  </c:pt>
                  <c:pt idx="4">
                    <c:v>MAY</c:v>
                  </c:pt>
                  <c:pt idx="5">
                    <c:v>JUN</c:v>
                  </c:pt>
                  <c:pt idx="6">
                    <c:v>JUL</c:v>
                  </c:pt>
                  <c:pt idx="7">
                    <c:v>AUG</c:v>
                  </c:pt>
                  <c:pt idx="8">
                    <c:v>SEP</c:v>
                  </c:pt>
                  <c:pt idx="9">
                    <c:v>OCT</c:v>
                  </c:pt>
                  <c:pt idx="10">
                    <c:v>NOV</c:v>
                  </c:pt>
                  <c:pt idx="11">
                    <c:v>DEC</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Sheet4!$E$4:$E$15</c:f>
              <c:numCache>
                <c:formatCode>General</c:formatCode>
                <c:ptCount val="12"/>
                <c:pt idx="0">
                  <c:v>75624</c:v>
                </c:pt>
                <c:pt idx="1">
                  <c:v>98547</c:v>
                </c:pt>
                <c:pt idx="2">
                  <c:v>35269</c:v>
                </c:pt>
                <c:pt idx="3">
                  <c:v>50214</c:v>
                </c:pt>
                <c:pt idx="4">
                  <c:v>21458</c:v>
                </c:pt>
                <c:pt idx="5">
                  <c:v>98546</c:v>
                </c:pt>
                <c:pt idx="6">
                  <c:v>36584</c:v>
                </c:pt>
                <c:pt idx="7">
                  <c:v>89548</c:v>
                </c:pt>
                <c:pt idx="8">
                  <c:v>98745</c:v>
                </c:pt>
                <c:pt idx="9">
                  <c:v>87451</c:v>
                </c:pt>
                <c:pt idx="10">
                  <c:v>52416</c:v>
                </c:pt>
                <c:pt idx="11">
                  <c:v>89541</c:v>
                </c:pt>
              </c:numCache>
            </c:numRef>
          </c:val>
          <c:extLst>
            <c:ext xmlns:c16="http://schemas.microsoft.com/office/drawing/2014/chart" uri="{C3380CC4-5D6E-409C-BE32-E72D297353CC}">
              <c16:uniqueId val="{00000001-2B60-4612-98AA-8854D76262AB}"/>
            </c:ext>
          </c:extLst>
        </c:ser>
        <c:ser>
          <c:idx val="2"/>
          <c:order val="2"/>
          <c:tx>
            <c:strRef>
              <c:f>Sheet4!$F$3</c:f>
              <c:strCache>
                <c:ptCount val="1"/>
                <c:pt idx="0">
                  <c:v>INTERNET USERS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Sheet4!$B$4:$C$15</c:f>
              <c:multiLvlStrCache>
                <c:ptCount val="12"/>
                <c:lvl>
                  <c:pt idx="0">
                    <c:v>JAN</c:v>
                  </c:pt>
                  <c:pt idx="1">
                    <c:v>FEB </c:v>
                  </c:pt>
                  <c:pt idx="2">
                    <c:v>MAR</c:v>
                  </c:pt>
                  <c:pt idx="3">
                    <c:v>APR</c:v>
                  </c:pt>
                  <c:pt idx="4">
                    <c:v>MAY</c:v>
                  </c:pt>
                  <c:pt idx="5">
                    <c:v>JUN</c:v>
                  </c:pt>
                  <c:pt idx="6">
                    <c:v>JUL</c:v>
                  </c:pt>
                  <c:pt idx="7">
                    <c:v>AUG</c:v>
                  </c:pt>
                  <c:pt idx="8">
                    <c:v>SEP</c:v>
                  </c:pt>
                  <c:pt idx="9">
                    <c:v>OCT</c:v>
                  </c:pt>
                  <c:pt idx="10">
                    <c:v>NOV</c:v>
                  </c:pt>
                  <c:pt idx="11">
                    <c:v>DEC</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Sheet4!$F$4:$F$15</c:f>
              <c:numCache>
                <c:formatCode>General</c:formatCode>
                <c:ptCount val="12"/>
                <c:pt idx="0">
                  <c:v>65412</c:v>
                </c:pt>
                <c:pt idx="1">
                  <c:v>90145</c:v>
                </c:pt>
                <c:pt idx="2">
                  <c:v>36541</c:v>
                </c:pt>
                <c:pt idx="3">
                  <c:v>24785</c:v>
                </c:pt>
                <c:pt idx="4">
                  <c:v>36589</c:v>
                </c:pt>
                <c:pt idx="5">
                  <c:v>21054</c:v>
                </c:pt>
                <c:pt idx="6">
                  <c:v>98745</c:v>
                </c:pt>
                <c:pt idx="7">
                  <c:v>36541</c:v>
                </c:pt>
                <c:pt idx="8">
                  <c:v>23601</c:v>
                </c:pt>
                <c:pt idx="9">
                  <c:v>86584</c:v>
                </c:pt>
                <c:pt idx="10">
                  <c:v>55481</c:v>
                </c:pt>
                <c:pt idx="11">
                  <c:v>25874</c:v>
                </c:pt>
              </c:numCache>
            </c:numRef>
          </c:val>
          <c:extLst>
            <c:ext xmlns:c16="http://schemas.microsoft.com/office/drawing/2014/chart" uri="{C3380CC4-5D6E-409C-BE32-E72D297353CC}">
              <c16:uniqueId val="{00000002-2B60-4612-98AA-8854D76262AB}"/>
            </c:ext>
          </c:extLst>
        </c:ser>
        <c:dLbls>
          <c:showLegendKey val="0"/>
          <c:showVal val="0"/>
          <c:showCatName val="0"/>
          <c:showSerName val="0"/>
          <c:showPercent val="0"/>
          <c:showBubbleSize val="0"/>
        </c:dLbls>
        <c:gapWidth val="150"/>
        <c:axId val="1518533807"/>
        <c:axId val="1671994239"/>
      </c:barChart>
      <c:catAx>
        <c:axId val="15185338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1994239"/>
        <c:crosses val="autoZero"/>
        <c:auto val="1"/>
        <c:lblAlgn val="ctr"/>
        <c:lblOffset val="100"/>
        <c:noMultiLvlLbl val="0"/>
      </c:catAx>
      <c:valAx>
        <c:axId val="1671994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853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tx>
            <c:strRef>
              <c:f>Sheet4!$D$3</c:f>
              <c:strCache>
                <c:ptCount val="1"/>
                <c:pt idx="0">
                  <c:v>MOBILE USERS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92B-44E3-A49A-AF90103BCA8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92B-44E3-A49A-AF90103BCA8D}"/>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92B-44E3-A49A-AF90103BCA8D}"/>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692B-44E3-A49A-AF90103BCA8D}"/>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692B-44E3-A49A-AF90103BCA8D}"/>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692B-44E3-A49A-AF90103BCA8D}"/>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692B-44E3-A49A-AF90103BCA8D}"/>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692B-44E3-A49A-AF90103BCA8D}"/>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692B-44E3-A49A-AF90103BCA8D}"/>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692B-44E3-A49A-AF90103BCA8D}"/>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692B-44E3-A49A-AF90103BCA8D}"/>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692B-44E3-A49A-AF90103BCA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Sheet4!$C$4:$C$15</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Sheet4!$D$4:$D$15</c:f>
              <c:numCache>
                <c:formatCode>General</c:formatCode>
                <c:ptCount val="12"/>
                <c:pt idx="0">
                  <c:v>78542</c:v>
                </c:pt>
                <c:pt idx="1">
                  <c:v>52841</c:v>
                </c:pt>
                <c:pt idx="2">
                  <c:v>36985</c:v>
                </c:pt>
                <c:pt idx="3">
                  <c:v>20154</c:v>
                </c:pt>
                <c:pt idx="4">
                  <c:v>25416</c:v>
                </c:pt>
                <c:pt idx="5">
                  <c:v>30587</c:v>
                </c:pt>
                <c:pt idx="6">
                  <c:v>25784</c:v>
                </c:pt>
                <c:pt idx="7">
                  <c:v>58741</c:v>
                </c:pt>
                <c:pt idx="8">
                  <c:v>65874</c:v>
                </c:pt>
                <c:pt idx="9">
                  <c:v>32546</c:v>
                </c:pt>
                <c:pt idx="10">
                  <c:v>98547</c:v>
                </c:pt>
                <c:pt idx="11">
                  <c:v>36584</c:v>
                </c:pt>
              </c:numCache>
            </c:numRef>
          </c:val>
          <c:extLst>
            <c:ext xmlns:c16="http://schemas.microsoft.com/office/drawing/2014/chart" uri="{C3380CC4-5D6E-409C-BE32-E72D297353CC}">
              <c16:uniqueId val="{00000018-692B-44E3-A49A-AF90103BCA8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Sheet4!$E$3</c:f>
              <c:strCache>
                <c:ptCount val="1"/>
                <c:pt idx="0">
                  <c:v>LAPTOP USERS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34-44A7-84AE-C509E7695DFB}"/>
              </c:ext>
            </c:extLst>
          </c:dPt>
          <c:dPt>
            <c:idx val="1"/>
            <c:bubble3D val="0"/>
            <c:explosion val="43"/>
            <c:spPr>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CF34-44A7-84AE-C509E7695D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34-44A7-84AE-C509E7695D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34-44A7-84AE-C509E7695D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34-44A7-84AE-C509E7695D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34-44A7-84AE-C509E7695D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34-44A7-84AE-C509E7695D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34-44A7-84AE-C509E7695D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34-44A7-84AE-C509E7695D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34-44A7-84AE-C509E7695D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34-44A7-84AE-C509E7695D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34-44A7-84AE-C509E7695D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34-44A7-84AE-C509E7695DFB}"/>
              </c:ext>
            </c:extLst>
          </c:dPt>
          <c:val>
            <c:numRef>
              <c:f>Sheet4!$E$4:$E$16</c:f>
              <c:numCache>
                <c:formatCode>General</c:formatCode>
                <c:ptCount val="13"/>
                <c:pt idx="0">
                  <c:v>75624</c:v>
                </c:pt>
                <c:pt idx="1">
                  <c:v>98547</c:v>
                </c:pt>
                <c:pt idx="2">
                  <c:v>35269</c:v>
                </c:pt>
                <c:pt idx="3">
                  <c:v>50214</c:v>
                </c:pt>
                <c:pt idx="4">
                  <c:v>21458</c:v>
                </c:pt>
                <c:pt idx="5">
                  <c:v>98546</c:v>
                </c:pt>
                <c:pt idx="6">
                  <c:v>36584</c:v>
                </c:pt>
                <c:pt idx="7">
                  <c:v>89548</c:v>
                </c:pt>
                <c:pt idx="8">
                  <c:v>98745</c:v>
                </c:pt>
                <c:pt idx="9">
                  <c:v>87451</c:v>
                </c:pt>
                <c:pt idx="10">
                  <c:v>52416</c:v>
                </c:pt>
                <c:pt idx="11">
                  <c:v>89541</c:v>
                </c:pt>
              </c:numCache>
            </c:numRef>
          </c:val>
          <c:extLst>
            <c:ext xmlns:c16="http://schemas.microsoft.com/office/drawing/2014/chart" uri="{C3380CC4-5D6E-409C-BE32-E72D297353CC}">
              <c16:uniqueId val="{0000001A-CF34-44A7-84AE-C509E7695DFB}"/>
            </c:ext>
          </c:extLst>
        </c:ser>
        <c:dLbls>
          <c:showLegendKey val="0"/>
          <c:showVal val="0"/>
          <c:showCatName val="0"/>
          <c:showSerName val="0"/>
          <c:showPercent val="0"/>
          <c:showBubbleSize val="0"/>
          <c:showLeaderLines val="1"/>
        </c:dLbls>
        <c:firstSliceAng val="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Sheet4!$F$3</c:f>
              <c:strCache>
                <c:ptCount val="1"/>
                <c:pt idx="0">
                  <c:v>INTERNET USERS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BAB-4B9B-90E0-CDD168D32A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BAB-4B9B-90E0-CDD168D32A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BAB-4B9B-90E0-CDD168D32A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BAB-4B9B-90E0-CDD168D32A6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BAB-4B9B-90E0-CDD168D32A6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BAB-4B9B-90E0-CDD168D32A6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BAB-4B9B-90E0-CDD168D32A6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BAB-4B9B-90E0-CDD168D32A6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BAB-4B9B-90E0-CDD168D32A6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BAB-4B9B-90E0-CDD168D32A6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BAB-4B9B-90E0-CDD168D32A6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BAB-4B9B-90E0-CDD168D32A61}"/>
              </c:ext>
            </c:extLst>
          </c:dPt>
          <c:val>
            <c:numRef>
              <c:f>Sheet4!$F$4:$F$15</c:f>
              <c:numCache>
                <c:formatCode>General</c:formatCode>
                <c:ptCount val="12"/>
                <c:pt idx="0">
                  <c:v>65412</c:v>
                </c:pt>
                <c:pt idx="1">
                  <c:v>90145</c:v>
                </c:pt>
                <c:pt idx="2">
                  <c:v>36541</c:v>
                </c:pt>
                <c:pt idx="3">
                  <c:v>24785</c:v>
                </c:pt>
                <c:pt idx="4">
                  <c:v>36589</c:v>
                </c:pt>
                <c:pt idx="5">
                  <c:v>21054</c:v>
                </c:pt>
                <c:pt idx="6">
                  <c:v>98745</c:v>
                </c:pt>
                <c:pt idx="7">
                  <c:v>36541</c:v>
                </c:pt>
                <c:pt idx="8">
                  <c:v>23601</c:v>
                </c:pt>
                <c:pt idx="9">
                  <c:v>86584</c:v>
                </c:pt>
                <c:pt idx="10">
                  <c:v>55481</c:v>
                </c:pt>
                <c:pt idx="11">
                  <c:v>25874</c:v>
                </c:pt>
              </c:numCache>
            </c:numRef>
          </c:val>
          <c:extLst>
            <c:ext xmlns:c16="http://schemas.microsoft.com/office/drawing/2014/chart" uri="{C3380CC4-5D6E-409C-BE32-E72D297353CC}">
              <c16:uniqueId val="{00000018-8BAB-4B9B-90E0-CDD168D32A6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13</xdr:col>
      <xdr:colOff>561975</xdr:colOff>
      <xdr:row>13</xdr:row>
      <xdr:rowOff>123825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16</xdr:row>
      <xdr:rowOff>123827</xdr:rowOff>
    </xdr:from>
    <xdr:to>
      <xdr:col>5</xdr:col>
      <xdr:colOff>114300</xdr:colOff>
      <xdr:row>27</xdr:row>
      <xdr:rowOff>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17</xdr:row>
      <xdr:rowOff>1</xdr:rowOff>
    </xdr:from>
    <xdr:to>
      <xdr:col>10</xdr:col>
      <xdr:colOff>390525</xdr:colOff>
      <xdr:row>26</xdr:row>
      <xdr:rowOff>171451</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304799</xdr:colOff>
      <xdr:row>17</xdr:row>
      <xdr:rowOff>38099</xdr:rowOff>
    </xdr:from>
    <xdr:to>
      <xdr:col>17</xdr:col>
      <xdr:colOff>247650</xdr:colOff>
      <xdr:row>27</xdr:row>
      <xdr:rowOff>76200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228600</xdr:colOff>
      <xdr:row>4</xdr:row>
      <xdr:rowOff>180975</xdr:rowOff>
    </xdr:from>
    <xdr:to>
      <xdr:col>8</xdr:col>
      <xdr:colOff>228600</xdr:colOff>
      <xdr:row>18</xdr:row>
      <xdr:rowOff>38100</xdr:rowOff>
    </xdr:to>
    <mc:AlternateContent xmlns:mc="http://schemas.openxmlformats.org/markup-compatibility/2006" xmlns:a14="http://schemas.microsoft.com/office/drawing/2010/main">
      <mc:Choice Requires="a14">
        <xdr:graphicFrame macro="">
          <xdr:nvGraphicFramePr>
            <xdr:cNvPr id="3" name="REP">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4343400" y="942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142875</xdr:colOff>
          <xdr:row>1</xdr:row>
          <xdr:rowOff>171450</xdr:rowOff>
        </xdr:from>
        <xdr:to>
          <xdr:col>3</xdr:col>
          <xdr:colOff>257175</xdr:colOff>
          <xdr:row>3</xdr:row>
          <xdr:rowOff>47625</xdr:rowOff>
        </xdr:to>
        <xdr:sp macro="" textlink="">
          <xdr:nvSpPr>
            <xdr:cNvPr id="13313" name="Button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Button 1</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581025</xdr:colOff>
          <xdr:row>2</xdr:row>
          <xdr:rowOff>19050</xdr:rowOff>
        </xdr:from>
        <xdr:to>
          <xdr:col>8</xdr:col>
          <xdr:colOff>9525</xdr:colOff>
          <xdr:row>3</xdr:row>
          <xdr:rowOff>9525</xdr:rowOff>
        </xdr:to>
        <xdr:sp macro="" textlink="">
          <xdr:nvSpPr>
            <xdr:cNvPr id="14337" name="Button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Button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19050</xdr:colOff>
          <xdr:row>4</xdr:row>
          <xdr:rowOff>0</xdr:rowOff>
        </xdr:from>
        <xdr:to>
          <xdr:col>7</xdr:col>
          <xdr:colOff>600075</xdr:colOff>
          <xdr:row>5</xdr:row>
          <xdr:rowOff>9525</xdr:rowOff>
        </xdr:to>
        <xdr:sp macro="" textlink="">
          <xdr:nvSpPr>
            <xdr:cNvPr id="14338" name="Button 2" hidden="1">
              <a:extLst>
                <a:ext uri="{63B3BB69-23CF-44E3-9099-C40C66FF867C}">
                  <a14:compatExt spid="_x0000_s14338"/>
                </a:ext>
                <a:ext uri="{FF2B5EF4-FFF2-40B4-BE49-F238E27FC236}">
                  <a16:creationId xmlns:a16="http://schemas.microsoft.com/office/drawing/2014/main" id="{00000000-0008-0000-0D00-000002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19050</xdr:colOff>
          <xdr:row>6</xdr:row>
          <xdr:rowOff>9525</xdr:rowOff>
        </xdr:from>
        <xdr:to>
          <xdr:col>7</xdr:col>
          <xdr:colOff>600075</xdr:colOff>
          <xdr:row>7</xdr:row>
          <xdr:rowOff>0</xdr:rowOff>
        </xdr:to>
        <xdr:sp macro="" textlink="">
          <xdr:nvSpPr>
            <xdr:cNvPr id="14339" name="Button 3" hidden="1">
              <a:extLst>
                <a:ext uri="{63B3BB69-23CF-44E3-9099-C40C66FF867C}">
                  <a14:compatExt spid="_x0000_s14339"/>
                </a:ext>
                <a:ext uri="{FF2B5EF4-FFF2-40B4-BE49-F238E27FC236}">
                  <a16:creationId xmlns:a16="http://schemas.microsoft.com/office/drawing/2014/main" id="{00000000-0008-0000-0D00-0000033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Button 3</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definedNames>
      <definedName name="Macro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LAB3-03" refreshedDate="45271.590423379632" createdVersion="8" refreshedVersion="8" minRefreshableVersion="3" recordCount="12" xr:uid="{10EF3DE2-888E-4253-9C53-4468C5BA903E}">
  <cacheSource type="worksheet">
    <worksheetSource name="Table5"/>
  </cacheSource>
  <cacheFields count="7">
    <cacheField name="ORDER DATE" numFmtId="14">
      <sharedItems containsSemiMixedTypes="0" containsNonDate="0" containsDate="1" containsString="0" minDate="2023-04-01T00:00:00" maxDate="2023-04-13T00:00:00" count="12">
        <d v="2023-04-01T00:00:00"/>
        <d v="2023-04-02T00:00:00"/>
        <d v="2023-04-03T00:00:00"/>
        <d v="2023-04-04T00:00:00"/>
        <d v="2023-04-05T00:00:00"/>
        <d v="2023-04-06T00:00:00"/>
        <d v="2023-04-07T00:00:00"/>
        <d v="2023-04-08T00:00:00"/>
        <d v="2023-04-09T00:00:00"/>
        <d v="2023-04-10T00:00:00"/>
        <d v="2023-04-11T00:00:00"/>
        <d v="2023-04-12T00:00:00"/>
      </sharedItems>
    </cacheField>
    <cacheField name="REGION" numFmtId="0">
      <sharedItems count="5">
        <s v="EAST"/>
        <s v="WEST"/>
        <s v="NORTH"/>
        <s v="SOUTH"/>
        <s v="CENTRAL"/>
      </sharedItems>
    </cacheField>
    <cacheField name="REP" numFmtId="0">
      <sharedItems count="4">
        <s v="A "/>
        <s v="B "/>
        <s v="C"/>
        <s v="D"/>
      </sharedItems>
    </cacheField>
    <cacheField name="ITEM" numFmtId="0">
      <sharedItems/>
    </cacheField>
    <cacheField name="UNITS" numFmtId="0">
      <sharedItems containsSemiMixedTypes="0" containsString="0" containsNumber="1" containsInteger="1" minValue="10" maxValue="90"/>
    </cacheField>
    <cacheField name="UNIT COST" numFmtId="0">
      <sharedItems containsSemiMixedTypes="0" containsString="0" containsNumber="1" minValue="2.2000000000000002" maxValue="8.4"/>
    </cacheField>
    <cacheField name="TOTAL" numFmtId="0">
      <sharedItems containsSemiMixedTypes="0" containsString="0" containsNumber="1" minValue="22" maxValue="672"/>
    </cacheField>
  </cacheFields>
  <extLst>
    <ext xmlns:x14="http://schemas.microsoft.com/office/spreadsheetml/2009/9/main" uri="{725AE2AE-9491-48be-B2B4-4EB974FC3084}">
      <x14:pivotCacheDefinition pivotCacheId="1223784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s v="PEN "/>
    <n v="10"/>
    <n v="2.2000000000000002"/>
    <n v="22"/>
  </r>
  <r>
    <x v="1"/>
    <x v="1"/>
    <x v="1"/>
    <s v="PENCIL"/>
    <n v="25"/>
    <n v="4.3"/>
    <n v="107.5"/>
  </r>
  <r>
    <x v="2"/>
    <x v="2"/>
    <x v="2"/>
    <s v="ERASER"/>
    <n v="30"/>
    <n v="6.8"/>
    <n v="204"/>
  </r>
  <r>
    <x v="3"/>
    <x v="3"/>
    <x v="3"/>
    <s v="SCALE "/>
    <n v="80"/>
    <n v="8.4"/>
    <n v="672"/>
  </r>
  <r>
    <x v="4"/>
    <x v="4"/>
    <x v="0"/>
    <s v="PEN "/>
    <n v="65"/>
    <n v="2.2000000000000002"/>
    <n v="143"/>
  </r>
  <r>
    <x v="5"/>
    <x v="0"/>
    <x v="1"/>
    <s v="PENCIL"/>
    <n v="50"/>
    <n v="4.3"/>
    <n v="215"/>
  </r>
  <r>
    <x v="6"/>
    <x v="1"/>
    <x v="2"/>
    <s v="ERASER"/>
    <n v="35"/>
    <n v="6.8"/>
    <n v="238"/>
  </r>
  <r>
    <x v="7"/>
    <x v="2"/>
    <x v="3"/>
    <s v="SCALE "/>
    <n v="75"/>
    <n v="8.4"/>
    <n v="630"/>
  </r>
  <r>
    <x v="8"/>
    <x v="3"/>
    <x v="0"/>
    <s v="PEN "/>
    <n v="25"/>
    <n v="2.2000000000000002"/>
    <n v="55.000000000000007"/>
  </r>
  <r>
    <x v="9"/>
    <x v="4"/>
    <x v="1"/>
    <s v="PENCIL"/>
    <n v="90"/>
    <n v="4.3"/>
    <n v="387"/>
  </r>
  <r>
    <x v="10"/>
    <x v="0"/>
    <x v="2"/>
    <s v="ERASER"/>
    <n v="45"/>
    <n v="6.8"/>
    <n v="306"/>
  </r>
  <r>
    <x v="11"/>
    <x v="1"/>
    <x v="3"/>
    <s v="SCALE "/>
    <n v="55"/>
    <n v="8.4"/>
    <n v="4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61ABE-23F5-4D0A-A963-E98303F6E08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rowPageCount="1" colPageCount="1"/>
  <pivotFields count="7">
    <pivotField axis="axisCol" numFmtId="14" showAll="0">
      <items count="13">
        <item x="0"/>
        <item x="1"/>
        <item x="2"/>
        <item x="3"/>
        <item x="4"/>
        <item x="5"/>
        <item x="6"/>
        <item x="7"/>
        <item x="8"/>
        <item x="9"/>
        <item x="10"/>
        <item x="11"/>
        <item t="default"/>
      </items>
    </pivotField>
    <pivotField axis="axisRow" showAll="0">
      <items count="6">
        <item x="4"/>
        <item x="0"/>
        <item x="2"/>
        <item x="3"/>
        <item x="1"/>
        <item t="default"/>
      </items>
    </pivotField>
    <pivotField axis="axisPage" multipleItemSelectionAllowed="1" showAll="0">
      <items count="5">
        <item x="0"/>
        <item h="1" x="1"/>
        <item h="1" x="2"/>
        <item h="1" x="3"/>
        <item t="default"/>
      </items>
    </pivotField>
    <pivotField showAll="0"/>
    <pivotField showAll="0"/>
    <pivotField showAll="0"/>
    <pivotField dataField="1" showAll="0"/>
  </pivotFields>
  <rowFields count="1">
    <field x="1"/>
  </rowFields>
  <rowItems count="4">
    <i>
      <x/>
    </i>
    <i>
      <x v="1"/>
    </i>
    <i>
      <x v="3"/>
    </i>
    <i t="grand">
      <x/>
    </i>
  </rowItems>
  <colFields count="1">
    <field x="0"/>
  </colFields>
  <colItems count="4">
    <i>
      <x/>
    </i>
    <i>
      <x v="4"/>
    </i>
    <i>
      <x v="8"/>
    </i>
    <i t="grand">
      <x/>
    </i>
  </colItems>
  <pageFields count="1">
    <pageField fld="2" hier="-1"/>
  </pageFields>
  <dataFields count="1">
    <dataField name="Sum of TOTAL" fld="6" baseField="0" baseItem="0"/>
  </dataFields>
  <formats count="1">
    <format dxfId="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436BC3-6DF5-4BD9-AB4E-2FCD4421AC06}"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30D8424C-82D3-4DB4-BD6D-240B94E8D1CD}" sourceName="REP">
  <pivotTables>
    <pivotTable tabId="13" name="PivotTable8"/>
  </pivotTables>
  <data>
    <tabular pivotCacheId="122378454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84D9A7A9-E6E9-45E1-B13C-3EFE0E030EEC}" cache="Slicer_REP" caption="REP"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4E1553-C187-467A-B2A7-92940587AE61}" name="Table1" displayName="Table1" ref="B3:H8" totalsRowShown="0" headerRowDxfId="31" headerRowBorderDxfId="30" tableBorderDxfId="29" totalsRowBorderDxfId="28">
  <autoFilter ref="B3:H8" xr:uid="{454E1553-C187-467A-B2A7-92940587AE61}"/>
  <sortState xmlns:xlrd2="http://schemas.microsoft.com/office/spreadsheetml/2017/richdata2" ref="B4:H8">
    <sortCondition ref="B3:B8"/>
  </sortState>
  <tableColumns count="7">
    <tableColumn id="1" xr3:uid="{4357EC89-DDCB-42DA-B347-B8C291EC0C9B}" name="NAME" dataDxfId="27"/>
    <tableColumn id="2" xr3:uid="{9937431D-038C-4C43-9C15-055A13ABA83C}" name="MATHS" dataDxfId="26"/>
    <tableColumn id="3" xr3:uid="{4E7D5EF3-4DC9-4D22-972F-F00DA1F6AD39}" name="ENGLISH" dataDxfId="25"/>
    <tableColumn id="4" xr3:uid="{5A3000C5-E273-40CD-B826-6D895CB71992}" name="SCIENCE" dataDxfId="24"/>
    <tableColumn id="5" xr3:uid="{34A4267D-C126-456B-9436-CD600E974C1B}" name="TOTAL" dataDxfId="23">
      <calculatedColumnFormula>SUM(C4+D4+E4)</calculatedColumnFormula>
    </tableColumn>
    <tableColumn id="6" xr3:uid="{389E9903-0404-4D35-B833-AD55862764A5}" name="PERCENTAGE" dataDxfId="22">
      <calculatedColumnFormula>F4*100/300</calculatedColumnFormula>
    </tableColumn>
    <tableColumn id="7" xr3:uid="{8E772555-CC3A-404A-9806-113D711580E5}" name="RESULT" dataDxfId="21">
      <calculatedColumnFormula>IF(C4&gt;40,IF(D4&gt;40,IF(E4&gt;40,"PASS","FAIL"),"FAIL"),"FAIL")</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32F357-0913-4991-A2FF-4716165B4DF6}" name="Table3" displayName="Table3" ref="A3:E8" totalsRowShown="0" headerRowDxfId="20" headerRowBorderDxfId="19" tableBorderDxfId="18" totalsRowBorderDxfId="17">
  <autoFilter ref="A3:E8" xr:uid="{3032F357-0913-4991-A2FF-4716165B4DF6}"/>
  <tableColumns count="5">
    <tableColumn id="1" xr3:uid="{BFB21E84-AB70-4518-AA5D-8B4EE6F8CE0D}" name="SL NO" dataDxfId="16"/>
    <tableColumn id="2" xr3:uid="{62EF88F6-674A-4BDD-ACFD-22538CBD35A9}" name="NAME" dataDxfId="15"/>
    <tableColumn id="3" xr3:uid="{4A23B5C2-39B8-4110-936B-40E6E2CD37DD}" name="CLASS" dataDxfId="14"/>
    <tableColumn id="4" xr3:uid="{3BF768DD-F87C-4758-8D5E-340CD2D3F255}" name="SECTION" dataDxfId="13"/>
    <tableColumn id="5" xr3:uid="{67368D72-E263-48C3-87DA-4CE1150F4D29}" name="PHONE NUMBER" dataDxfId="12"/>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FA0108-7AA5-43F5-A247-50377A896795}" name="Table4" displayName="Table4" ref="B4:F17" totalsRowShown="0" headerRowDxfId="11">
  <autoFilter ref="B4:F17" xr:uid="{ADFA0108-7AA5-43F5-A247-50377A896795}"/>
  <tableColumns count="5">
    <tableColumn id="1" xr3:uid="{BEE31C60-9524-4575-9C33-74074BDC1353}" name="SL NO"/>
    <tableColumn id="2" xr3:uid="{C55DB945-6B17-4C62-B9F7-8E9097969DC0}" name="MONTH"/>
    <tableColumn id="3" xr3:uid="{3B0B0B38-937F-432F-B034-AB83886250D6}" name="MOBILE USERS"/>
    <tableColumn id="4" xr3:uid="{C96A3DC3-73F0-4B67-A74E-883DB41D9C1C}" name="LAPTOP USERS"/>
    <tableColumn id="5" xr3:uid="{71B21A4B-1A94-4580-8043-617A21D23618}" name="INTERNET US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ABA006-8D8A-4C49-939E-3659343115DD}" name="Table5" displayName="Table5" ref="B3:H15" totalsRowShown="0">
  <autoFilter ref="B3:H15" xr:uid="{78ABA006-8D8A-4C49-939E-3659343115DD}"/>
  <tableColumns count="7">
    <tableColumn id="1" xr3:uid="{E3F26F0C-A0DD-4DC5-8B7B-C1E268905FDE}" name="ORDER DATE" dataDxfId="10"/>
    <tableColumn id="2" xr3:uid="{71FF747C-5E21-400C-A321-7AF33172E5D8}" name="REGION"/>
    <tableColumn id="3" xr3:uid="{18D97D57-AFB4-4745-A2DC-EE87103512F6}" name="REP"/>
    <tableColumn id="4" xr3:uid="{8C5967DD-740E-4507-A1C2-B65C487691A1}" name="ITEM"/>
    <tableColumn id="5" xr3:uid="{087892CE-1E2D-4966-A666-4972FB4125E5}" name="UNITS"/>
    <tableColumn id="6" xr3:uid="{A1D0E4DB-58E2-4779-A4DB-99FBA877D703}" name="UNIT COST"/>
    <tableColumn id="7" xr3:uid="{46D0FEF4-2880-4746-A06B-1E6709541037}" name="TOTAL">
      <calculatedColumnFormula>F4*G4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1B8FCF-C159-458B-B8DE-D43B36CB6808}" name="New_Text_Document" displayName="New_Text_Document" ref="A1:D10" tableType="queryTable" totalsRowShown="0">
  <autoFilter ref="A1:D10" xr:uid="{9D1B8FCF-C159-458B-B8DE-D43B36CB6808}"/>
  <tableColumns count="4">
    <tableColumn id="1" xr3:uid="{1EF6C098-B6FE-41EC-8F12-D21922E4B428}" uniqueName="1" name="Column1" queryTableFieldId="1"/>
    <tableColumn id="2" xr3:uid="{315044E2-30AC-44B4-AB7A-BACD257DEC67}" uniqueName="2" name="Column2" queryTableFieldId="2" dataDxfId="8"/>
    <tableColumn id="3" xr3:uid="{F6149206-D005-49DC-BC32-21ED7B7FAE7A}" uniqueName="3" name="Column3" queryTableFieldId="3"/>
    <tableColumn id="4" xr3:uid="{801E1042-9559-49AE-BFE2-CF1B60CDF0FD}" uniqueName="4" name="Column4" queryTableFieldId="4"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4.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460A0-30EA-4448-ADBF-209F640ABA1B}">
  <sheetPr codeName="Sheet1"/>
  <dimension ref="A2:M57"/>
  <sheetViews>
    <sheetView workbookViewId="0">
      <selection activeCell="E16" sqref="E16"/>
    </sheetView>
  </sheetViews>
  <sheetFormatPr defaultRowHeight="15" x14ac:dyDescent="0.25"/>
  <cols>
    <col min="3" max="3" width="13" customWidth="1"/>
    <col min="6" max="6" width="17.5703125" customWidth="1"/>
    <col min="7" max="7" width="12.42578125" customWidth="1"/>
    <col min="11" max="11" width="12.7109375" customWidth="1"/>
    <col min="16" max="16" width="13.5703125" customWidth="1"/>
  </cols>
  <sheetData>
    <row r="2" spans="1:13" x14ac:dyDescent="0.25">
      <c r="A2" s="1" t="s">
        <v>8</v>
      </c>
      <c r="B2" s="1" t="s">
        <v>3</v>
      </c>
      <c r="C2" s="1" t="s">
        <v>5</v>
      </c>
      <c r="D2" s="1" t="s">
        <v>38</v>
      </c>
      <c r="E2" s="1" t="s">
        <v>43</v>
      </c>
      <c r="F2" s="1" t="s">
        <v>44</v>
      </c>
      <c r="G2" s="1" t="s">
        <v>45</v>
      </c>
    </row>
    <row r="3" spans="1:13" x14ac:dyDescent="0.25">
      <c r="A3" s="1" t="s">
        <v>39</v>
      </c>
      <c r="B3" s="1">
        <v>90</v>
      </c>
      <c r="C3" s="1">
        <v>80</v>
      </c>
      <c r="D3" s="1">
        <v>80</v>
      </c>
      <c r="E3" s="1">
        <f>$B$3+C3+D3</f>
        <v>250</v>
      </c>
      <c r="F3" s="1">
        <f>E3*100/300</f>
        <v>83.333333333333329</v>
      </c>
      <c r="G3" s="1" t="s">
        <v>6</v>
      </c>
      <c r="H3">
        <f>IF(D3&gt;70,D3+5,D3-5)</f>
        <v>85</v>
      </c>
    </row>
    <row r="4" spans="1:13" x14ac:dyDescent="0.25">
      <c r="A4" s="1" t="s">
        <v>40</v>
      </c>
      <c r="B4" s="1">
        <v>45</v>
      </c>
      <c r="C4" s="1">
        <v>50</v>
      </c>
      <c r="D4" s="1">
        <v>60</v>
      </c>
      <c r="E4" s="1">
        <f>$B$3+C4+D4</f>
        <v>200</v>
      </c>
      <c r="F4" s="1">
        <f t="shared" ref="F4:F6" si="0">E4*100/300</f>
        <v>66.666666666666671</v>
      </c>
      <c r="G4" s="1" t="s">
        <v>6</v>
      </c>
      <c r="H4">
        <f t="shared" ref="H4:H6" si="1">IF(D4&gt;70,D4+5,D4-5)</f>
        <v>55</v>
      </c>
    </row>
    <row r="5" spans="1:13" x14ac:dyDescent="0.25">
      <c r="A5" s="1" t="s">
        <v>41</v>
      </c>
      <c r="B5" s="1">
        <v>80</v>
      </c>
      <c r="C5" s="1">
        <v>55</v>
      </c>
      <c r="D5" s="1">
        <v>70</v>
      </c>
      <c r="E5" s="1">
        <f>$B$3+C5+D5</f>
        <v>215</v>
      </c>
      <c r="F5" s="1">
        <f t="shared" si="0"/>
        <v>71.666666666666671</v>
      </c>
      <c r="G5" s="1" t="str">
        <f>IF(B3&gt;70,IF(C3&gt;70,IF(D3&gt;70,"PASS","FAIL"),"FAIL"),"FAIL")</f>
        <v>PASS</v>
      </c>
      <c r="H5">
        <f t="shared" si="1"/>
        <v>65</v>
      </c>
    </row>
    <row r="6" spans="1:13" ht="15.75" customHeight="1" x14ac:dyDescent="0.25">
      <c r="A6" s="1" t="s">
        <v>42</v>
      </c>
      <c r="B6" s="1">
        <v>85</v>
      </c>
      <c r="C6" s="1">
        <v>70</v>
      </c>
      <c r="D6" s="1">
        <v>60</v>
      </c>
      <c r="E6" s="1">
        <f>$B$3+C6+D6</f>
        <v>220</v>
      </c>
      <c r="F6" s="1">
        <f t="shared" si="0"/>
        <v>73.333333333333329</v>
      </c>
      <c r="G6" s="1" t="str">
        <f>IF(B4&gt;70,IF(C4&gt;70,IF(D4&gt;70,"PASS","FAIL"),"FAIL"),"FAIL")</f>
        <v>FAIL</v>
      </c>
      <c r="H6">
        <f t="shared" si="1"/>
        <v>55</v>
      </c>
    </row>
    <row r="7" spans="1:13" ht="15.75" customHeight="1" x14ac:dyDescent="0.25"/>
    <row r="8" spans="1:13" ht="15.75" customHeight="1" x14ac:dyDescent="0.25"/>
    <row r="9" spans="1:13" ht="15.75" customHeight="1" x14ac:dyDescent="0.25"/>
    <row r="10" spans="1:13" ht="15.75" customHeight="1" x14ac:dyDescent="0.25"/>
    <row r="11" spans="1:13" ht="15.75" customHeight="1" x14ac:dyDescent="0.25"/>
    <row r="12" spans="1:13" ht="15.75" customHeight="1" x14ac:dyDescent="0.25"/>
    <row r="13" spans="1:13" x14ac:dyDescent="0.25">
      <c r="A13">
        <v>1</v>
      </c>
      <c r="B13" t="s">
        <v>12</v>
      </c>
      <c r="C13" t="s">
        <v>0</v>
      </c>
      <c r="D13" t="s">
        <v>1</v>
      </c>
      <c r="E13" t="s">
        <v>2</v>
      </c>
      <c r="H13">
        <v>2</v>
      </c>
    </row>
    <row r="14" spans="1:13" x14ac:dyDescent="0.25">
      <c r="A14">
        <v>2</v>
      </c>
      <c r="B14" t="s">
        <v>13</v>
      </c>
      <c r="C14" t="s">
        <v>3</v>
      </c>
      <c r="D14">
        <v>18</v>
      </c>
      <c r="E14" t="s">
        <v>6</v>
      </c>
      <c r="H14">
        <v>4</v>
      </c>
      <c r="K14" s="2"/>
      <c r="L14" s="4" t="s">
        <v>7</v>
      </c>
      <c r="M14" s="3"/>
    </row>
    <row r="15" spans="1:13" x14ac:dyDescent="0.25">
      <c r="A15">
        <v>3</v>
      </c>
      <c r="B15" t="s">
        <v>14</v>
      </c>
      <c r="C15" t="s">
        <v>4</v>
      </c>
      <c r="D15">
        <v>18</v>
      </c>
      <c r="E15" t="s">
        <v>6</v>
      </c>
      <c r="H15">
        <v>6</v>
      </c>
      <c r="K15" s="1" t="s">
        <v>8</v>
      </c>
      <c r="L15" s="5"/>
      <c r="M15" s="6"/>
    </row>
    <row r="16" spans="1:13" x14ac:dyDescent="0.25">
      <c r="A16">
        <v>4</v>
      </c>
      <c r="C16" t="s">
        <v>5</v>
      </c>
      <c r="D16">
        <v>40</v>
      </c>
      <c r="E16" t="s">
        <v>66</v>
      </c>
      <c r="H16">
        <v>8</v>
      </c>
      <c r="K16" s="1" t="s">
        <v>9</v>
      </c>
      <c r="L16" s="6"/>
      <c r="M16" s="6"/>
    </row>
    <row r="17" spans="1:13" x14ac:dyDescent="0.25">
      <c r="A17">
        <v>5</v>
      </c>
      <c r="D17">
        <v>50</v>
      </c>
      <c r="E17" t="s">
        <v>6</v>
      </c>
      <c r="H17">
        <v>10</v>
      </c>
      <c r="K17" s="1" t="s">
        <v>11</v>
      </c>
      <c r="L17" s="6"/>
      <c r="M17" s="6"/>
    </row>
    <row r="18" spans="1:13" x14ac:dyDescent="0.25">
      <c r="A18">
        <v>6</v>
      </c>
      <c r="D18">
        <v>20</v>
      </c>
      <c r="H18">
        <v>12</v>
      </c>
      <c r="K18" s="1" t="s">
        <v>10</v>
      </c>
      <c r="L18" s="6"/>
      <c r="M18" s="6"/>
    </row>
    <row r="19" spans="1:13" x14ac:dyDescent="0.25">
      <c r="A19">
        <v>7</v>
      </c>
      <c r="D19">
        <v>12</v>
      </c>
      <c r="H19">
        <v>14</v>
      </c>
    </row>
    <row r="20" spans="1:13" x14ac:dyDescent="0.25">
      <c r="A20">
        <v>8</v>
      </c>
      <c r="H20">
        <v>16</v>
      </c>
    </row>
    <row r="21" spans="1:13" x14ac:dyDescent="0.25">
      <c r="A21">
        <v>9</v>
      </c>
      <c r="B21" t="s">
        <v>15</v>
      </c>
      <c r="C21" t="s">
        <v>27</v>
      </c>
      <c r="H21">
        <v>18</v>
      </c>
    </row>
    <row r="22" spans="1:13" x14ac:dyDescent="0.25">
      <c r="A22">
        <v>10</v>
      </c>
      <c r="B22" t="s">
        <v>16</v>
      </c>
      <c r="C22" t="s">
        <v>28</v>
      </c>
      <c r="H22">
        <v>20</v>
      </c>
    </row>
    <row r="23" spans="1:13" x14ac:dyDescent="0.25">
      <c r="A23">
        <v>11</v>
      </c>
      <c r="B23" t="s">
        <v>17</v>
      </c>
      <c r="C23" t="s">
        <v>29</v>
      </c>
      <c r="H23">
        <v>22</v>
      </c>
    </row>
    <row r="24" spans="1:13" x14ac:dyDescent="0.25">
      <c r="A24">
        <v>12</v>
      </c>
      <c r="B24" t="s">
        <v>18</v>
      </c>
      <c r="C24" t="s">
        <v>30</v>
      </c>
      <c r="H24">
        <v>24</v>
      </c>
    </row>
    <row r="25" spans="1:13" x14ac:dyDescent="0.25">
      <c r="A25">
        <v>13</v>
      </c>
      <c r="B25" t="s">
        <v>19</v>
      </c>
      <c r="C25" t="s">
        <v>19</v>
      </c>
      <c r="H25">
        <v>26</v>
      </c>
    </row>
    <row r="26" spans="1:13" x14ac:dyDescent="0.25">
      <c r="A26">
        <v>14</v>
      </c>
      <c r="B26" t="s">
        <v>20</v>
      </c>
      <c r="C26" t="s">
        <v>31</v>
      </c>
      <c r="H26">
        <v>28</v>
      </c>
    </row>
    <row r="27" spans="1:13" x14ac:dyDescent="0.25">
      <c r="A27">
        <v>15</v>
      </c>
      <c r="B27" t="s">
        <v>21</v>
      </c>
      <c r="C27" t="s">
        <v>32</v>
      </c>
      <c r="H27">
        <v>30</v>
      </c>
    </row>
    <row r="28" spans="1:13" x14ac:dyDescent="0.25">
      <c r="A28">
        <v>16</v>
      </c>
      <c r="B28" t="s">
        <v>22</v>
      </c>
      <c r="C28" t="s">
        <v>33</v>
      </c>
    </row>
    <row r="29" spans="1:13" x14ac:dyDescent="0.25">
      <c r="A29">
        <v>17</v>
      </c>
      <c r="B29" t="s">
        <v>23</v>
      </c>
      <c r="C29" t="s">
        <v>34</v>
      </c>
    </row>
    <row r="30" spans="1:13" x14ac:dyDescent="0.25">
      <c r="A30">
        <v>18</v>
      </c>
      <c r="B30" t="s">
        <v>24</v>
      </c>
      <c r="C30" t="s">
        <v>35</v>
      </c>
    </row>
    <row r="31" spans="1:13" x14ac:dyDescent="0.25">
      <c r="A31">
        <v>19</v>
      </c>
      <c r="B31" t="s">
        <v>25</v>
      </c>
      <c r="C31" t="s">
        <v>36</v>
      </c>
    </row>
    <row r="32" spans="1:13" x14ac:dyDescent="0.25">
      <c r="A32">
        <v>20</v>
      </c>
      <c r="B32" t="s">
        <v>26</v>
      </c>
      <c r="C32" t="s">
        <v>37</v>
      </c>
    </row>
    <row r="33" spans="1:1" x14ac:dyDescent="0.25">
      <c r="A33">
        <v>21</v>
      </c>
    </row>
    <row r="34" spans="1:1" x14ac:dyDescent="0.25">
      <c r="A34">
        <v>22</v>
      </c>
    </row>
    <row r="35" spans="1:1" x14ac:dyDescent="0.25">
      <c r="A35">
        <v>23</v>
      </c>
    </row>
    <row r="36" spans="1:1" x14ac:dyDescent="0.25">
      <c r="A36">
        <v>24</v>
      </c>
    </row>
    <row r="37" spans="1:1" x14ac:dyDescent="0.25">
      <c r="A37">
        <v>25</v>
      </c>
    </row>
    <row r="38" spans="1:1" x14ac:dyDescent="0.25">
      <c r="A38">
        <v>26</v>
      </c>
    </row>
    <row r="39" spans="1:1" x14ac:dyDescent="0.25">
      <c r="A39">
        <v>27</v>
      </c>
    </row>
    <row r="40" spans="1:1" x14ac:dyDescent="0.25">
      <c r="A40">
        <v>28</v>
      </c>
    </row>
    <row r="41" spans="1:1" x14ac:dyDescent="0.25">
      <c r="A41">
        <v>29</v>
      </c>
    </row>
    <row r="42" spans="1:1" x14ac:dyDescent="0.25">
      <c r="A42">
        <v>30</v>
      </c>
    </row>
    <row r="43" spans="1:1" x14ac:dyDescent="0.25">
      <c r="A43">
        <v>31</v>
      </c>
    </row>
    <row r="44" spans="1:1" x14ac:dyDescent="0.25">
      <c r="A44">
        <v>32</v>
      </c>
    </row>
    <row r="45" spans="1:1" x14ac:dyDescent="0.25">
      <c r="A45">
        <v>33</v>
      </c>
    </row>
    <row r="46" spans="1:1" x14ac:dyDescent="0.25">
      <c r="A46">
        <v>34</v>
      </c>
    </row>
    <row r="47" spans="1:1" x14ac:dyDescent="0.25">
      <c r="A47">
        <v>35</v>
      </c>
    </row>
    <row r="48" spans="1:1" x14ac:dyDescent="0.25">
      <c r="A48">
        <v>36</v>
      </c>
    </row>
    <row r="49" spans="1:1" x14ac:dyDescent="0.25">
      <c r="A49">
        <v>37</v>
      </c>
    </row>
    <row r="50" spans="1:1" x14ac:dyDescent="0.25">
      <c r="A50">
        <v>38</v>
      </c>
    </row>
    <row r="51" spans="1:1" x14ac:dyDescent="0.25">
      <c r="A51">
        <v>39</v>
      </c>
    </row>
    <row r="52" spans="1:1" x14ac:dyDescent="0.25">
      <c r="A52">
        <v>40</v>
      </c>
    </row>
    <row r="53" spans="1:1" x14ac:dyDescent="0.25">
      <c r="A53">
        <v>41</v>
      </c>
    </row>
    <row r="54" spans="1:1" x14ac:dyDescent="0.25">
      <c r="A54">
        <v>42</v>
      </c>
    </row>
    <row r="55" spans="1:1" x14ac:dyDescent="0.25">
      <c r="A55">
        <v>43</v>
      </c>
    </row>
    <row r="56" spans="1:1" x14ac:dyDescent="0.25">
      <c r="A56">
        <v>44</v>
      </c>
    </row>
    <row r="57" spans="1:1" x14ac:dyDescent="0.25">
      <c r="A57">
        <v>45</v>
      </c>
    </row>
  </sheetData>
  <phoneticPr fontId="2" type="noConversion"/>
  <conditionalFormatting sqref="D14:D19">
    <cfRule type="cellIs" dxfId="6" priority="4" operator="greaterThan">
      <formula>34</formula>
    </cfRule>
    <cfRule type="cellIs" dxfId="5" priority="5" operator="lessThan">
      <formula>35</formula>
    </cfRule>
  </conditionalFormatting>
  <conditionalFormatting sqref="E14:E17">
    <cfRule type="containsText" dxfId="4" priority="1" operator="containsText" text="FAIL">
      <formula>NOT(ISERROR(SEARCH("FAIL",E14)))</formula>
    </cfRule>
    <cfRule type="containsText" dxfId="3" priority="7" operator="containsText" text="PASS">
      <formula>NOT(ISERROR(SEARCH("PASS",E14)))</formula>
    </cfRule>
    <cfRule type="containsText" dxfId="2" priority="10" operator="containsText" text="FAIL">
      <formula>NOT(ISERROR(SEARCH("FAIL",E14)))</formula>
    </cfRule>
  </conditionalFormatting>
  <conditionalFormatting sqref="H13:H27">
    <cfRule type="colorScale" priority="2">
      <colorScale>
        <cfvo type="min"/>
        <cfvo type="percentile" val="50"/>
        <cfvo type="max"/>
        <color rgb="FF5A8AC6"/>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A2955787-CE9E-42E3-BF67-3C08E870CC4D}">
            <x14:iconSet iconSet="3Triangles">
              <x14:cfvo type="percent">
                <xm:f>0</xm:f>
              </x14:cfvo>
              <x14:cfvo type="percent">
                <xm:f>33</xm:f>
              </x14:cfvo>
              <x14:cfvo type="percent">
                <xm:f>67</xm:f>
              </x14:cfvo>
            </x14:iconSet>
          </x14:cfRule>
          <xm:sqref>H13:H27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5FD4-37E2-4B80-9078-96FC4B70E06B}">
  <sheetPr codeName="Sheet10"/>
  <dimension ref="A9:Q34"/>
  <sheetViews>
    <sheetView topLeftCell="A16" workbookViewId="0">
      <selection activeCell="L14" sqref="L14"/>
    </sheetView>
  </sheetViews>
  <sheetFormatPr defaultRowHeight="15" x14ac:dyDescent="0.25"/>
  <cols>
    <col min="3" max="3" width="37.85546875" customWidth="1"/>
    <col min="11" max="11" width="12" customWidth="1"/>
    <col min="12" max="13" width="15.140625" customWidth="1"/>
    <col min="14" max="14" width="15.5703125" bestFit="1" customWidth="1"/>
    <col min="17" max="17" width="13.28515625" customWidth="1"/>
  </cols>
  <sheetData>
    <row r="9" spans="1:14" x14ac:dyDescent="0.25">
      <c r="A9" s="1" t="s">
        <v>57</v>
      </c>
      <c r="B9" s="1" t="s">
        <v>8</v>
      </c>
      <c r="C9" s="1" t="s">
        <v>94</v>
      </c>
      <c r="D9" s="1" t="s">
        <v>5</v>
      </c>
      <c r="E9" s="1" t="s">
        <v>38</v>
      </c>
      <c r="F9" s="1" t="s">
        <v>4</v>
      </c>
      <c r="G9" s="2" t="s">
        <v>3</v>
      </c>
      <c r="H9" s="1" t="s">
        <v>43</v>
      </c>
      <c r="I9" s="1" t="s">
        <v>2</v>
      </c>
      <c r="K9" s="35" t="s">
        <v>106</v>
      </c>
      <c r="L9" s="1"/>
    </row>
    <row r="10" spans="1:14" x14ac:dyDescent="0.25">
      <c r="A10" s="1">
        <v>1</v>
      </c>
      <c r="B10" s="1" t="s">
        <v>95</v>
      </c>
      <c r="C10" s="1">
        <v>90</v>
      </c>
      <c r="D10" s="1">
        <v>45</v>
      </c>
      <c r="E10" s="1">
        <v>17</v>
      </c>
      <c r="F10" s="1">
        <v>82</v>
      </c>
      <c r="G10" s="2">
        <v>23</v>
      </c>
      <c r="H10" s="1">
        <v>257</v>
      </c>
      <c r="I10" s="1" t="str">
        <f>IF(AND(C10&gt;20,D10&gt;20,E10&gt;20,F10&gt;20,G10&gt;20),"PASS","FAIL")</f>
        <v>FAIL</v>
      </c>
      <c r="K10" s="1" t="s">
        <v>57</v>
      </c>
      <c r="L10" s="1">
        <v>4</v>
      </c>
    </row>
    <row r="11" spans="1:14" x14ac:dyDescent="0.25">
      <c r="A11" s="1">
        <v>2</v>
      </c>
      <c r="B11" s="1" t="s">
        <v>96</v>
      </c>
      <c r="C11" s="1">
        <v>20</v>
      </c>
      <c r="D11" s="1">
        <v>26</v>
      </c>
      <c r="E11" s="1">
        <v>92</v>
      </c>
      <c r="F11" s="1">
        <v>43</v>
      </c>
      <c r="G11" s="2">
        <v>46</v>
      </c>
      <c r="H11" s="1">
        <v>227</v>
      </c>
      <c r="I11" s="1" t="str">
        <f t="shared" ref="I11:I24" si="0">IF(AND(C11&gt;20,D11&gt;20,E11&gt;20,F11&gt;20,G11&gt;20),"PASS","FAIL")</f>
        <v>FAIL</v>
      </c>
      <c r="K11" s="1" t="s">
        <v>8</v>
      </c>
      <c r="L11" s="36" t="str">
        <f>VLOOKUP(L10,A10:G24,2,)</f>
        <v>LIA</v>
      </c>
      <c r="M11" s="37"/>
    </row>
    <row r="12" spans="1:14" x14ac:dyDescent="0.25">
      <c r="A12" s="1">
        <v>3</v>
      </c>
      <c r="B12" s="1" t="s">
        <v>97</v>
      </c>
      <c r="C12" s="1">
        <v>96</v>
      </c>
      <c r="D12" s="1">
        <v>3</v>
      </c>
      <c r="E12" s="1">
        <v>69</v>
      </c>
      <c r="F12" s="1">
        <v>90</v>
      </c>
      <c r="G12" s="2">
        <v>24</v>
      </c>
      <c r="H12" s="1">
        <v>282</v>
      </c>
      <c r="I12" s="1" t="str">
        <f t="shared" si="0"/>
        <v>FAIL</v>
      </c>
      <c r="K12" s="1" t="s">
        <v>94</v>
      </c>
      <c r="L12" s="1">
        <f>VLOOKUP(L10,A10:G24,3,0)</f>
        <v>46</v>
      </c>
    </row>
    <row r="13" spans="1:14" x14ac:dyDescent="0.25">
      <c r="A13" s="1">
        <v>4</v>
      </c>
      <c r="B13" s="1" t="s">
        <v>98</v>
      </c>
      <c r="C13" s="1">
        <v>46</v>
      </c>
      <c r="D13" s="1">
        <v>45</v>
      </c>
      <c r="E13" s="1">
        <v>0</v>
      </c>
      <c r="F13" s="1">
        <v>6</v>
      </c>
      <c r="G13" s="2">
        <v>52</v>
      </c>
      <c r="H13" s="1">
        <v>149</v>
      </c>
      <c r="I13" s="1" t="str">
        <f t="shared" si="0"/>
        <v>FAIL</v>
      </c>
      <c r="K13" s="1" t="s">
        <v>5</v>
      </c>
      <c r="L13" s="1">
        <f>VLOOKUP(L10,A10:G24,4,TRUE)</f>
        <v>45</v>
      </c>
    </row>
    <row r="14" spans="1:14" x14ac:dyDescent="0.25">
      <c r="A14" s="1">
        <v>5</v>
      </c>
      <c r="B14" s="1" t="s">
        <v>99</v>
      </c>
      <c r="C14" s="1">
        <v>92</v>
      </c>
      <c r="D14" s="1">
        <v>87</v>
      </c>
      <c r="E14" s="1">
        <v>75</v>
      </c>
      <c r="F14" s="1">
        <v>59</v>
      </c>
      <c r="G14" s="2">
        <v>86</v>
      </c>
      <c r="H14" s="1">
        <v>399</v>
      </c>
      <c r="I14" s="1" t="str">
        <f t="shared" si="0"/>
        <v>PASS</v>
      </c>
      <c r="K14" s="1" t="s">
        <v>38</v>
      </c>
      <c r="L14" s="1">
        <f>VLOOKUP(L10,A10:G24,5,0)</f>
        <v>0</v>
      </c>
    </row>
    <row r="15" spans="1:14" x14ac:dyDescent="0.25">
      <c r="A15" s="1">
        <v>6</v>
      </c>
      <c r="B15" s="1" t="s">
        <v>100</v>
      </c>
      <c r="C15" s="1">
        <v>34</v>
      </c>
      <c r="D15" s="1">
        <v>28</v>
      </c>
      <c r="E15" s="1">
        <v>67</v>
      </c>
      <c r="F15" s="1">
        <v>55</v>
      </c>
      <c r="G15" s="2">
        <v>47</v>
      </c>
      <c r="H15" s="1">
        <v>231</v>
      </c>
      <c r="I15" s="1" t="str">
        <f t="shared" si="0"/>
        <v>PASS</v>
      </c>
      <c r="K15" s="1" t="s">
        <v>4</v>
      </c>
      <c r="L15" s="1">
        <f>VLOOKUP(L10,A10:G24,6,0)</f>
        <v>6</v>
      </c>
    </row>
    <row r="16" spans="1:14" x14ac:dyDescent="0.25">
      <c r="A16" s="1">
        <v>7</v>
      </c>
      <c r="B16" s="1" t="s">
        <v>40</v>
      </c>
      <c r="C16" s="1">
        <v>10</v>
      </c>
      <c r="D16" s="1">
        <v>13</v>
      </c>
      <c r="E16" s="1">
        <v>16</v>
      </c>
      <c r="F16" s="1">
        <v>23</v>
      </c>
      <c r="G16" s="2">
        <v>30</v>
      </c>
      <c r="H16" s="1">
        <v>92</v>
      </c>
      <c r="I16" s="1" t="str">
        <f t="shared" si="0"/>
        <v>FAIL</v>
      </c>
      <c r="K16" s="1" t="s">
        <v>3</v>
      </c>
      <c r="L16" s="1">
        <f>VLOOKUP(L10,A10:G24,7,)</f>
        <v>52</v>
      </c>
      <c r="N16" s="38">
        <f ca="1">NOW()</f>
        <v>45274.616331134261</v>
      </c>
    </row>
    <row r="17" spans="1:17" x14ac:dyDescent="0.25">
      <c r="A17" s="1">
        <v>8</v>
      </c>
      <c r="B17" s="1" t="s">
        <v>52</v>
      </c>
      <c r="C17" s="1">
        <v>28.000000000000941</v>
      </c>
      <c r="D17" s="1">
        <v>38</v>
      </c>
      <c r="E17" s="1">
        <v>66</v>
      </c>
      <c r="F17" s="1">
        <v>26</v>
      </c>
      <c r="G17" s="2">
        <v>93</v>
      </c>
      <c r="H17" s="1">
        <v>251</v>
      </c>
      <c r="I17" s="1" t="str">
        <f t="shared" si="0"/>
        <v>PASS</v>
      </c>
    </row>
    <row r="18" spans="1:17" x14ac:dyDescent="0.25">
      <c r="A18" s="1">
        <v>9</v>
      </c>
      <c r="B18" s="1" t="s">
        <v>101</v>
      </c>
      <c r="C18" s="1">
        <v>540.99999999999909</v>
      </c>
      <c r="D18" s="1">
        <v>32</v>
      </c>
      <c r="E18" s="1">
        <v>29</v>
      </c>
      <c r="F18" s="1">
        <v>45</v>
      </c>
      <c r="G18" s="2">
        <v>4</v>
      </c>
      <c r="H18" s="1">
        <v>128</v>
      </c>
      <c r="I18" s="1" t="str">
        <f t="shared" si="0"/>
        <v>FAIL</v>
      </c>
    </row>
    <row r="19" spans="1:17" x14ac:dyDescent="0.25">
      <c r="A19" s="1">
        <v>10</v>
      </c>
      <c r="B19" s="1" t="s">
        <v>102</v>
      </c>
      <c r="C19" s="1">
        <v>88</v>
      </c>
      <c r="D19" s="1">
        <v>18</v>
      </c>
      <c r="E19" s="1">
        <v>99</v>
      </c>
      <c r="F19" s="1">
        <v>2</v>
      </c>
      <c r="G19" s="2">
        <v>75</v>
      </c>
      <c r="H19" s="1">
        <v>282</v>
      </c>
      <c r="I19" s="1" t="str">
        <f t="shared" si="0"/>
        <v>FAIL</v>
      </c>
    </row>
    <row r="20" spans="1:17" x14ac:dyDescent="0.25">
      <c r="A20" s="1">
        <v>11</v>
      </c>
      <c r="B20" s="1" t="s">
        <v>103</v>
      </c>
      <c r="C20" s="1">
        <v>19</v>
      </c>
      <c r="D20" s="1">
        <v>71</v>
      </c>
      <c r="E20" s="1">
        <v>97</v>
      </c>
      <c r="F20" s="1">
        <v>20</v>
      </c>
      <c r="G20" s="2">
        <v>94</v>
      </c>
      <c r="H20" s="1">
        <v>301</v>
      </c>
      <c r="I20" s="1" t="str">
        <f t="shared" si="0"/>
        <v>FAIL</v>
      </c>
    </row>
    <row r="21" spans="1:17" x14ac:dyDescent="0.25">
      <c r="A21" s="1">
        <v>12</v>
      </c>
      <c r="B21" s="1" t="s">
        <v>42</v>
      </c>
      <c r="C21" s="1">
        <v>63</v>
      </c>
      <c r="D21" s="1">
        <v>14</v>
      </c>
      <c r="E21" s="1">
        <v>83</v>
      </c>
      <c r="F21" s="1">
        <v>7</v>
      </c>
      <c r="G21" s="2">
        <v>60</v>
      </c>
      <c r="H21" s="1">
        <v>227</v>
      </c>
      <c r="I21" s="1" t="str">
        <f t="shared" si="0"/>
        <v>FAIL</v>
      </c>
      <c r="K21" s="1" t="s">
        <v>116</v>
      </c>
      <c r="L21" s="1">
        <v>2</v>
      </c>
    </row>
    <row r="22" spans="1:17" x14ac:dyDescent="0.25">
      <c r="A22" s="1">
        <v>13</v>
      </c>
      <c r="B22" s="1" t="s">
        <v>39</v>
      </c>
      <c r="C22" s="1">
        <v>74</v>
      </c>
      <c r="D22" s="1">
        <v>72</v>
      </c>
      <c r="E22" s="1">
        <v>3</v>
      </c>
      <c r="F22" s="1">
        <v>87</v>
      </c>
      <c r="G22" s="2">
        <v>22</v>
      </c>
      <c r="H22" s="1">
        <v>258</v>
      </c>
      <c r="I22" s="1" t="str">
        <f t="shared" si="0"/>
        <v>FAIL</v>
      </c>
      <c r="K22" s="1" t="s">
        <v>8</v>
      </c>
      <c r="L22" s="1" t="str">
        <f xml:space="preserve"> VLOOKUP(L21,A9:G24,2,FALSE)</f>
        <v>TIA</v>
      </c>
      <c r="O22" t="s">
        <v>67</v>
      </c>
      <c r="P22" t="s">
        <v>108</v>
      </c>
    </row>
    <row r="23" spans="1:17" x14ac:dyDescent="0.25">
      <c r="A23" s="1">
        <v>14</v>
      </c>
      <c r="B23" s="1" t="s">
        <v>104</v>
      </c>
      <c r="C23" s="1">
        <v>90</v>
      </c>
      <c r="D23" s="1">
        <v>69</v>
      </c>
      <c r="E23" s="1">
        <v>60</v>
      </c>
      <c r="F23" s="1">
        <v>71</v>
      </c>
      <c r="G23" s="2">
        <v>60</v>
      </c>
      <c r="H23" s="1">
        <v>350</v>
      </c>
      <c r="I23" s="1" t="str">
        <f t="shared" si="0"/>
        <v>PASS</v>
      </c>
      <c r="K23" s="1" t="s">
        <v>67</v>
      </c>
      <c r="L23" s="1" t="s">
        <v>18</v>
      </c>
      <c r="P23" t="s">
        <v>15</v>
      </c>
      <c r="Q23" t="s">
        <v>109</v>
      </c>
    </row>
    <row r="24" spans="1:17" x14ac:dyDescent="0.25">
      <c r="A24" s="1">
        <v>15</v>
      </c>
      <c r="B24" s="1" t="s">
        <v>105</v>
      </c>
      <c r="C24" s="1">
        <v>59</v>
      </c>
      <c r="D24" s="1">
        <v>29</v>
      </c>
      <c r="E24" s="1">
        <v>84</v>
      </c>
      <c r="F24" s="1">
        <v>89</v>
      </c>
      <c r="G24" s="2">
        <v>36</v>
      </c>
      <c r="H24" s="1">
        <v>297</v>
      </c>
      <c r="I24" s="1" t="str">
        <f t="shared" si="0"/>
        <v>PASS</v>
      </c>
      <c r="K24" s="1" t="s">
        <v>107</v>
      </c>
      <c r="L24" s="1" t="s">
        <v>111</v>
      </c>
      <c r="P24" t="s">
        <v>16</v>
      </c>
      <c r="Q24" t="s">
        <v>110</v>
      </c>
    </row>
    <row r="25" spans="1:17" x14ac:dyDescent="0.25">
      <c r="K25" s="1" t="s">
        <v>94</v>
      </c>
      <c r="L25" s="1">
        <f>VLOOKUP(L21,A9:G24,3,FALSE)</f>
        <v>20</v>
      </c>
      <c r="P25" t="s">
        <v>17</v>
      </c>
      <c r="Q25" t="s">
        <v>111</v>
      </c>
    </row>
    <row r="26" spans="1:17" x14ac:dyDescent="0.25">
      <c r="B26" t="s">
        <v>131</v>
      </c>
      <c r="C26">
        <f>AVERAGE(C10:C24)</f>
        <v>90</v>
      </c>
      <c r="K26" s="1" t="s">
        <v>5</v>
      </c>
      <c r="L26" s="1">
        <f>VLOOKUP(L21,A9:G24,4,0)</f>
        <v>26</v>
      </c>
      <c r="P26" t="s">
        <v>18</v>
      </c>
      <c r="Q26" t="s">
        <v>112</v>
      </c>
    </row>
    <row r="27" spans="1:17" x14ac:dyDescent="0.25">
      <c r="B27" t="s">
        <v>132</v>
      </c>
      <c r="C27">
        <f>SUM(C10:C24)</f>
        <v>1350</v>
      </c>
      <c r="K27" s="1" t="s">
        <v>38</v>
      </c>
      <c r="L27" s="1">
        <f>VLOOKUP(L21,A9:G24,5,0)</f>
        <v>92</v>
      </c>
      <c r="P27" t="s">
        <v>19</v>
      </c>
      <c r="Q27" t="s">
        <v>113</v>
      </c>
    </row>
    <row r="28" spans="1:17" x14ac:dyDescent="0.25">
      <c r="B28" t="s">
        <v>133</v>
      </c>
      <c r="C28" s="44">
        <f>PRODUCT(C10:C24)</f>
        <v>1.5589302130480854E+26</v>
      </c>
      <c r="K28" s="1" t="s">
        <v>4</v>
      </c>
      <c r="L28" s="1">
        <f>VLOOKUP(L21,A9:G24,6,0)</f>
        <v>43</v>
      </c>
      <c r="P28" t="s">
        <v>20</v>
      </c>
      <c r="Q28" t="s">
        <v>114</v>
      </c>
    </row>
    <row r="29" spans="1:17" x14ac:dyDescent="0.25">
      <c r="K29" s="24" t="s">
        <v>3</v>
      </c>
      <c r="L29" s="1">
        <f>VLOOKUP(L21,A9:G24,7,0)</f>
        <v>46</v>
      </c>
      <c r="P29" t="s">
        <v>21</v>
      </c>
      <c r="Q29" t="s">
        <v>115</v>
      </c>
    </row>
    <row r="30" spans="1:17" x14ac:dyDescent="0.25">
      <c r="P30" t="s">
        <v>22</v>
      </c>
    </row>
    <row r="31" spans="1:17" x14ac:dyDescent="0.25">
      <c r="P31" t="s">
        <v>23</v>
      </c>
    </row>
    <row r="32" spans="1:17" x14ac:dyDescent="0.25">
      <c r="P32" t="s">
        <v>24</v>
      </c>
    </row>
    <row r="33" spans="16:16" x14ac:dyDescent="0.25">
      <c r="P33" t="s">
        <v>25</v>
      </c>
    </row>
    <row r="34" spans="16:16" x14ac:dyDescent="0.25">
      <c r="P34" t="s">
        <v>26</v>
      </c>
    </row>
  </sheetData>
  <phoneticPr fontId="2" type="noConversion"/>
  <conditionalFormatting sqref="I10:I24">
    <cfRule type="containsText" dxfId="1" priority="1" operator="containsText" text="FAIL">
      <formula>NOT(ISERROR(SEARCH("FAIL",I10)))</formula>
    </cfRule>
    <cfRule type="containsText" dxfId="0" priority="2" operator="containsText" text="PASS">
      <formula>NOT(ISERROR(SEARCH("PASS",I10)))</formula>
    </cfRule>
  </conditionalFormatting>
  <dataValidations count="2">
    <dataValidation type="list" allowBlank="1" showInputMessage="1" showErrorMessage="1" sqref="L23:M23" xr:uid="{4A99CB0F-39D4-4D5B-BC10-5BD539EAF113}">
      <formula1>$P$23:$P$34</formula1>
    </dataValidation>
    <dataValidation type="list" allowBlank="1" showInputMessage="1" showErrorMessage="1" sqref="L24:M24" xr:uid="{811F67B1-20E5-4068-9CA1-8A2FB5AE86DD}">
      <formula1>$Q$23:$Q$29</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C17B-E363-4395-9E0F-4B08818D8EA0}">
  <sheetPr codeName="Sheet11"/>
  <dimension ref="C4:K21"/>
  <sheetViews>
    <sheetView zoomScaleNormal="100" workbookViewId="0">
      <selection activeCell="K7" sqref="K7"/>
    </sheetView>
  </sheetViews>
  <sheetFormatPr defaultRowHeight="15" outlineLevelRow="2" x14ac:dyDescent="0.25"/>
  <cols>
    <col min="4" max="4" width="13.5703125" bestFit="1" customWidth="1"/>
    <col min="5" max="6" width="14" bestFit="1" customWidth="1"/>
    <col min="7" max="7" width="15.7109375" bestFit="1" customWidth="1"/>
    <col min="10" max="10" width="17.85546875" customWidth="1"/>
  </cols>
  <sheetData>
    <row r="4" spans="3:11" x14ac:dyDescent="0.25">
      <c r="C4" s="29"/>
      <c r="D4" s="39" t="s">
        <v>67</v>
      </c>
      <c r="E4" s="42" t="s">
        <v>68</v>
      </c>
      <c r="F4" s="39" t="s">
        <v>69</v>
      </c>
      <c r="G4" s="39" t="s">
        <v>70</v>
      </c>
      <c r="J4" t="s">
        <v>68</v>
      </c>
    </row>
    <row r="5" spans="3:11" outlineLevel="2" x14ac:dyDescent="0.25">
      <c r="D5" s="1" t="s">
        <v>15</v>
      </c>
      <c r="E5" s="3">
        <v>78542</v>
      </c>
      <c r="F5" s="1">
        <v>75624</v>
      </c>
      <c r="G5" s="1">
        <v>65412</v>
      </c>
    </row>
    <row r="6" spans="3:11" ht="30.75" customHeight="1" outlineLevel="2" x14ac:dyDescent="0.25">
      <c r="D6" s="1" t="s">
        <v>71</v>
      </c>
      <c r="E6" s="3">
        <v>52841</v>
      </c>
      <c r="F6" s="1">
        <v>98547</v>
      </c>
      <c r="G6" s="1">
        <v>90145</v>
      </c>
    </row>
    <row r="7" spans="3:11" ht="38.25" customHeight="1" outlineLevel="2" x14ac:dyDescent="0.25">
      <c r="D7" s="1" t="s">
        <v>17</v>
      </c>
      <c r="E7" s="3">
        <v>36985</v>
      </c>
      <c r="F7" s="1">
        <v>35269</v>
      </c>
      <c r="G7" s="1">
        <v>36541</v>
      </c>
    </row>
    <row r="8" spans="3:11" ht="39" customHeight="1" outlineLevel="1" x14ac:dyDescent="0.25">
      <c r="D8" s="39" t="s">
        <v>117</v>
      </c>
      <c r="E8" s="40">
        <f>E5+E6+E7</f>
        <v>168368</v>
      </c>
      <c r="F8" s="39">
        <f t="shared" ref="F8:G8" si="0">F5+F6+F7</f>
        <v>209440</v>
      </c>
      <c r="G8" s="39">
        <f t="shared" si="0"/>
        <v>192098</v>
      </c>
    </row>
    <row r="9" spans="3:11" ht="42" customHeight="1" outlineLevel="2" x14ac:dyDescent="0.25">
      <c r="D9" s="1" t="s">
        <v>18</v>
      </c>
      <c r="E9" s="3">
        <v>20154</v>
      </c>
      <c r="F9" s="1">
        <v>50214</v>
      </c>
      <c r="G9" s="1">
        <v>24785</v>
      </c>
    </row>
    <row r="10" spans="3:11" outlineLevel="2" x14ac:dyDescent="0.25">
      <c r="D10" s="1" t="s">
        <v>19</v>
      </c>
      <c r="E10" s="3">
        <v>25416</v>
      </c>
      <c r="F10" s="1">
        <v>21458</v>
      </c>
      <c r="G10" s="1">
        <v>36589</v>
      </c>
    </row>
    <row r="11" spans="3:11" outlineLevel="2" x14ac:dyDescent="0.25">
      <c r="D11" s="1" t="s">
        <v>20</v>
      </c>
      <c r="E11" s="3">
        <v>30587</v>
      </c>
      <c r="F11" s="1">
        <v>98546</v>
      </c>
      <c r="G11" s="1">
        <v>21054</v>
      </c>
    </row>
    <row r="12" spans="3:11" outlineLevel="1" x14ac:dyDescent="0.25">
      <c r="D12" s="39" t="s">
        <v>118</v>
      </c>
      <c r="E12" s="40">
        <f>E9+E10+E11</f>
        <v>76157</v>
      </c>
      <c r="F12" s="39">
        <f t="shared" ref="F12:G12" si="1">F9+F10+F11</f>
        <v>170218</v>
      </c>
      <c r="G12" s="39">
        <f t="shared" si="1"/>
        <v>82428</v>
      </c>
    </row>
    <row r="13" spans="3:11" outlineLevel="2" x14ac:dyDescent="0.25">
      <c r="D13" s="1" t="s">
        <v>21</v>
      </c>
      <c r="E13" s="3">
        <v>25784</v>
      </c>
      <c r="F13" s="1">
        <v>36584</v>
      </c>
      <c r="G13" s="1">
        <v>98745</v>
      </c>
      <c r="K13" t="s">
        <v>122</v>
      </c>
    </row>
    <row r="14" spans="3:11" outlineLevel="2" x14ac:dyDescent="0.25">
      <c r="D14" s="1" t="s">
        <v>22</v>
      </c>
      <c r="E14" s="3">
        <v>58741</v>
      </c>
      <c r="F14" s="1">
        <v>89548</v>
      </c>
      <c r="G14" s="1">
        <v>36541</v>
      </c>
    </row>
    <row r="15" spans="3:11" outlineLevel="2" x14ac:dyDescent="0.25">
      <c r="D15" s="1" t="s">
        <v>23</v>
      </c>
      <c r="E15" s="3">
        <v>65874</v>
      </c>
      <c r="F15" s="1">
        <v>98745</v>
      </c>
      <c r="G15" s="1">
        <v>23601</v>
      </c>
    </row>
    <row r="16" spans="3:11" outlineLevel="1" x14ac:dyDescent="0.25">
      <c r="D16" s="39" t="s">
        <v>119</v>
      </c>
      <c r="E16" s="40">
        <f>E13+E14+E15</f>
        <v>150399</v>
      </c>
      <c r="F16" s="39">
        <f t="shared" ref="F16:G16" si="2">F13+F14+F15</f>
        <v>224877</v>
      </c>
      <c r="G16" s="39">
        <f t="shared" si="2"/>
        <v>158887</v>
      </c>
    </row>
    <row r="17" spans="4:7" outlineLevel="2" x14ac:dyDescent="0.25">
      <c r="D17" s="1" t="s">
        <v>24</v>
      </c>
      <c r="E17" s="3">
        <v>32546</v>
      </c>
      <c r="F17" s="1">
        <v>87451</v>
      </c>
      <c r="G17" s="1">
        <v>86584</v>
      </c>
    </row>
    <row r="18" spans="4:7" outlineLevel="2" x14ac:dyDescent="0.25">
      <c r="D18" s="1" t="s">
        <v>25</v>
      </c>
      <c r="E18" s="3">
        <v>98547</v>
      </c>
      <c r="F18" s="1">
        <v>52416</v>
      </c>
      <c r="G18" s="1">
        <v>55481</v>
      </c>
    </row>
    <row r="19" spans="4:7" outlineLevel="2" x14ac:dyDescent="0.25">
      <c r="D19" s="1" t="s">
        <v>26</v>
      </c>
      <c r="E19" s="3">
        <v>36584</v>
      </c>
      <c r="F19" s="1">
        <v>89541</v>
      </c>
      <c r="G19" s="1">
        <v>25874</v>
      </c>
    </row>
    <row r="20" spans="4:7" outlineLevel="1" x14ac:dyDescent="0.25">
      <c r="D20" s="39" t="s">
        <v>120</v>
      </c>
      <c r="E20" s="40">
        <f>E17+E18+E19</f>
        <v>167677</v>
      </c>
      <c r="F20" s="39">
        <f t="shared" ref="F20:G20" si="3">F17+F18+F19</f>
        <v>229408</v>
      </c>
      <c r="G20" s="39">
        <f t="shared" si="3"/>
        <v>167939</v>
      </c>
    </row>
    <row r="21" spans="4:7" x14ac:dyDescent="0.25">
      <c r="D21" s="28" t="s">
        <v>121</v>
      </c>
      <c r="E21" s="41">
        <f>E8+E12+E16+E20</f>
        <v>562601</v>
      </c>
      <c r="F21" s="28">
        <f t="shared" ref="F21:G21" si="4">F8+F12+F16+F20</f>
        <v>833943</v>
      </c>
      <c r="G21" s="28">
        <f t="shared" si="4"/>
        <v>601352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6220744D-713C-45D0-9216-89B703A95BEC}">
          <x14:colorSeries rgb="FF376092"/>
          <x14:colorNegative rgb="FFD00000"/>
          <x14:colorAxis rgb="FF000000"/>
          <x14:colorMarkers rgb="FFD00000"/>
          <x14:colorFirst rgb="FFD00000"/>
          <x14:colorLast rgb="FFD00000"/>
          <x14:colorHigh rgb="FFD00000"/>
          <x14:colorLow rgb="FFD00000"/>
          <x14:sparklines>
            <x14:sparkline>
              <xm:f>Sheet7!E17:E19</xm:f>
              <xm:sqref>K9</xm:sqref>
            </x14:sparkline>
          </x14:sparklines>
        </x14:sparklineGroup>
        <x14:sparklineGroup displayEmptyCellsAs="gap" high="1" low="1" xr2:uid="{AD3415A3-29F8-40DF-AD05-B6C5B6B5DA93}">
          <x14:colorSeries rgb="FF376092"/>
          <x14:colorNegative rgb="FFD00000"/>
          <x14:colorAxis rgb="FF000000"/>
          <x14:colorMarkers rgb="FFD00000"/>
          <x14:colorFirst rgb="FFD00000"/>
          <x14:colorLast rgb="FFD00000"/>
          <x14:colorHigh theme="9" tint="-0.499984740745262"/>
          <x14:colorLow rgb="FF7030A0"/>
          <x14:sparklines>
            <x14:sparkline>
              <xm:f>Sheet7!E17:E20</xm:f>
              <xm:sqref>J9</xm:sqref>
            </x14:sparkline>
          </x14:sparklines>
        </x14:sparklineGroup>
        <x14:sparklineGroup type="column" displayEmptyCellsAs="gap" low="1" negative="1" xr2:uid="{EAC7566B-6A75-4A2F-9AC4-052EDC7BB19F}">
          <x14:colorSeries theme="9"/>
          <x14:colorNegative theme="4"/>
          <x14:colorAxis rgb="FF000000"/>
          <x14:colorMarkers theme="9" tint="-0.249977111117893"/>
          <x14:colorFirst theme="9" tint="-0.249977111117893"/>
          <x14:colorLast theme="9" tint="-0.249977111117893"/>
          <x14:colorHigh theme="9" tint="-0.249977111117893"/>
          <x14:colorLow theme="5" tint="-0.499984740745262"/>
          <x14:sparklines>
            <x14:sparkline>
              <xm:f>Sheet7!E13:E15</xm:f>
              <xm:sqref>K8</xm:sqref>
            </x14:sparkline>
          </x14:sparklines>
        </x14:sparklineGroup>
        <x14:sparklineGroup displayEmptyCellsAs="gap" high="1" low="1" xr2:uid="{DE229D2F-0CAE-4E29-AAFB-505C58A28597}">
          <x14:colorSeries rgb="FF376092"/>
          <x14:colorNegative rgb="FFD00000"/>
          <x14:colorAxis rgb="FF000000"/>
          <x14:colorMarkers rgb="FFD00000"/>
          <x14:colorFirst rgb="FFD00000"/>
          <x14:colorLast rgb="FFD00000"/>
          <x14:colorHigh rgb="FFC00000"/>
          <x14:colorLow theme="7"/>
          <x14:sparklines>
            <x14:sparkline>
              <xm:f>Sheet7!E13:E15</xm:f>
              <xm:sqref>J8</xm:sqref>
            </x14:sparkline>
          </x14:sparklines>
        </x14:sparklineGroup>
        <x14:sparklineGroup type="column" displayEmptyCellsAs="gap" xr2:uid="{659ABEDF-F371-4B41-9CBF-D22DE89A3F48}">
          <x14:colorSeries rgb="FF000000"/>
          <x14:colorNegative rgb="FF0070C0"/>
          <x14:colorAxis rgb="FF000000"/>
          <x14:colorMarkers rgb="FF0070C0"/>
          <x14:colorFirst rgb="FF0070C0"/>
          <x14:colorLast rgb="FF0070C0"/>
          <x14:colorHigh rgb="FF0070C0"/>
          <x14:colorLow rgb="FF0070C0"/>
          <x14:sparklines>
            <x14:sparkline>
              <xm:f>Sheet7!E9:E11</xm:f>
              <xm:sqref>K7</xm:sqref>
            </x14:sparkline>
          </x14:sparklines>
        </x14:sparklineGroup>
        <x14:sparklineGroup displayEmptyCellsAs="gap" high="1" low="1" xr2:uid="{89750910-ED3B-437B-86AE-51909F4B2A0E}">
          <x14:colorSeries theme="5" tint="-0.249977111117893"/>
          <x14:colorNegative theme="6"/>
          <x14:colorAxis rgb="FF000000"/>
          <x14:colorMarkers theme="6" tint="-0.249977111117893"/>
          <x14:colorFirst theme="6" tint="-0.249977111117893"/>
          <x14:colorLast theme="6" tint="-0.249977111117893"/>
          <x14:colorHigh rgb="FF002060"/>
          <x14:colorLow theme="7" tint="-0.249977111117893"/>
          <x14:sparklines>
            <x14:sparkline>
              <xm:f>Sheet7!E9:E11</xm:f>
              <xm:sqref>J7</xm:sqref>
            </x14:sparkline>
          </x14:sparklines>
        </x14:sparklineGroup>
        <x14:sparklineGroup type="column" displayEmptyCellsAs="gap" xr2:uid="{A46DF109-00E3-428C-A2DB-BF319A6FB8C7}">
          <x14:colorSeries rgb="FF376092"/>
          <x14:colorNegative rgb="FFD00000"/>
          <x14:colorAxis rgb="FF000000"/>
          <x14:colorMarkers rgb="FFD00000"/>
          <x14:colorFirst rgb="FFD00000"/>
          <x14:colorLast rgb="FFD00000"/>
          <x14:colorHigh rgb="FFD00000"/>
          <x14:colorLow rgb="FFD00000"/>
          <x14:sparklines>
            <x14:sparkline>
              <xm:f>Sheet7!E5:E7</xm:f>
              <xm:sqref>K6</xm:sqref>
            </x14:sparkline>
          </x14:sparklines>
        </x14:sparklineGroup>
        <x14:sparklineGroup displayEmptyCellsAs="gap" high="1" low="1" first="1" xr2:uid="{5DFD2D6D-558F-41B2-BC40-CD9E00428828}">
          <x14:colorSeries rgb="FF376092"/>
          <x14:colorNegative rgb="FFD00000"/>
          <x14:colorAxis rgb="FF000000"/>
          <x14:colorMarkers rgb="FFD00000"/>
          <x14:colorFirst theme="6" tint="-0.249977111117893"/>
          <x14:colorLast rgb="FFD00000"/>
          <x14:colorHigh theme="5" tint="0.59999389629810485"/>
          <x14:colorLow theme="9" tint="-0.249977111117893"/>
          <x14:sparklines>
            <x14:sparkline>
              <xm:f>Sheet7!E5:E7</xm:f>
              <xm:sqref>J6</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FD712-CB01-4D78-8CE6-7170CF18AF60}">
  <sheetPr codeName="Sheet12"/>
  <dimension ref="A1:I11"/>
  <sheetViews>
    <sheetView workbookViewId="0">
      <selection activeCell="L19" sqref="L19"/>
    </sheetView>
  </sheetViews>
  <sheetFormatPr defaultRowHeight="15" x14ac:dyDescent="0.25"/>
  <cols>
    <col min="1" max="4" width="11.140625" bestFit="1" customWidth="1"/>
    <col min="8" max="8" width="11" bestFit="1" customWidth="1"/>
    <col min="9" max="9" width="9.85546875" bestFit="1" customWidth="1"/>
  </cols>
  <sheetData>
    <row r="1" spans="1:9" x14ac:dyDescent="0.25">
      <c r="A1" t="s">
        <v>123</v>
      </c>
      <c r="B1" t="s">
        <v>124</v>
      </c>
      <c r="C1" t="s">
        <v>125</v>
      </c>
      <c r="D1" t="s">
        <v>126</v>
      </c>
    </row>
    <row r="2" spans="1:9" x14ac:dyDescent="0.25">
      <c r="A2">
        <v>1</v>
      </c>
      <c r="B2" t="s">
        <v>127</v>
      </c>
      <c r="C2">
        <v>9900197868</v>
      </c>
      <c r="D2" t="s">
        <v>128</v>
      </c>
      <c r="F2" t="s">
        <v>57</v>
      </c>
      <c r="G2" t="s">
        <v>8</v>
      </c>
      <c r="H2" t="s">
        <v>129</v>
      </c>
      <c r="I2" t="s">
        <v>130</v>
      </c>
    </row>
    <row r="3" spans="1:9" x14ac:dyDescent="0.25">
      <c r="A3">
        <v>1</v>
      </c>
      <c r="B3" t="s">
        <v>127</v>
      </c>
      <c r="C3">
        <v>9900197868</v>
      </c>
      <c r="D3" t="s">
        <v>128</v>
      </c>
      <c r="F3">
        <v>1</v>
      </c>
      <c r="G3" t="s">
        <v>127</v>
      </c>
      <c r="H3">
        <v>9900197868</v>
      </c>
      <c r="I3" t="s">
        <v>128</v>
      </c>
    </row>
    <row r="4" spans="1:9" x14ac:dyDescent="0.25">
      <c r="A4">
        <v>1</v>
      </c>
      <c r="B4" t="s">
        <v>127</v>
      </c>
      <c r="C4">
        <v>9900197868</v>
      </c>
      <c r="D4" t="s">
        <v>128</v>
      </c>
      <c r="F4">
        <v>1</v>
      </c>
      <c r="G4" t="s">
        <v>127</v>
      </c>
      <c r="H4">
        <v>9900197868</v>
      </c>
      <c r="I4" t="s">
        <v>128</v>
      </c>
    </row>
    <row r="5" spans="1:9" x14ac:dyDescent="0.25">
      <c r="A5">
        <v>1</v>
      </c>
      <c r="B5" t="s">
        <v>127</v>
      </c>
      <c r="C5">
        <v>9900197868</v>
      </c>
      <c r="D5" t="s">
        <v>128</v>
      </c>
      <c r="F5">
        <v>1</v>
      </c>
      <c r="G5" t="s">
        <v>127</v>
      </c>
      <c r="H5">
        <v>9900197868</v>
      </c>
      <c r="I5" t="s">
        <v>128</v>
      </c>
    </row>
    <row r="6" spans="1:9" x14ac:dyDescent="0.25">
      <c r="A6">
        <v>1</v>
      </c>
      <c r="B6" t="s">
        <v>127</v>
      </c>
      <c r="C6">
        <v>9900197868</v>
      </c>
      <c r="D6" t="s">
        <v>128</v>
      </c>
      <c r="F6">
        <v>1</v>
      </c>
      <c r="G6" t="s">
        <v>127</v>
      </c>
      <c r="H6">
        <v>9900197868</v>
      </c>
      <c r="I6" t="s">
        <v>128</v>
      </c>
    </row>
    <row r="7" spans="1:9" x14ac:dyDescent="0.25">
      <c r="A7">
        <v>1</v>
      </c>
      <c r="B7" t="s">
        <v>127</v>
      </c>
      <c r="C7">
        <v>9900197868</v>
      </c>
      <c r="D7" t="s">
        <v>128</v>
      </c>
      <c r="F7">
        <v>1</v>
      </c>
      <c r="G7" t="s">
        <v>127</v>
      </c>
      <c r="H7">
        <v>9900197868</v>
      </c>
      <c r="I7" t="s">
        <v>128</v>
      </c>
    </row>
    <row r="8" spans="1:9" x14ac:dyDescent="0.25">
      <c r="A8">
        <v>1</v>
      </c>
      <c r="B8" t="s">
        <v>127</v>
      </c>
      <c r="C8">
        <v>9900197868</v>
      </c>
      <c r="D8" t="s">
        <v>128</v>
      </c>
      <c r="F8">
        <v>1</v>
      </c>
      <c r="G8" t="s">
        <v>127</v>
      </c>
      <c r="H8">
        <v>9900197868</v>
      </c>
      <c r="I8" t="s">
        <v>128</v>
      </c>
    </row>
    <row r="9" spans="1:9" x14ac:dyDescent="0.25">
      <c r="A9">
        <v>1</v>
      </c>
      <c r="B9" t="s">
        <v>127</v>
      </c>
      <c r="C9">
        <v>9900197868</v>
      </c>
      <c r="D9" t="s">
        <v>128</v>
      </c>
      <c r="F9">
        <v>1</v>
      </c>
      <c r="G9" t="s">
        <v>127</v>
      </c>
      <c r="H9">
        <v>9900197868</v>
      </c>
      <c r="I9" t="s">
        <v>128</v>
      </c>
    </row>
    <row r="10" spans="1:9" x14ac:dyDescent="0.25">
      <c r="A10">
        <v>1</v>
      </c>
      <c r="B10" t="s">
        <v>127</v>
      </c>
      <c r="C10">
        <v>9900197868</v>
      </c>
      <c r="D10" t="s">
        <v>128</v>
      </c>
      <c r="F10">
        <v>1</v>
      </c>
      <c r="G10" t="s">
        <v>127</v>
      </c>
      <c r="H10">
        <v>9900197868</v>
      </c>
      <c r="I10" t="s">
        <v>128</v>
      </c>
    </row>
    <row r="11" spans="1:9" x14ac:dyDescent="0.25">
      <c r="F11">
        <v>1</v>
      </c>
      <c r="G11" t="s">
        <v>127</v>
      </c>
      <c r="H11">
        <v>9900197868</v>
      </c>
      <c r="I11" t="s">
        <v>128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6E03-0F6A-4B2E-AFE1-72D8B9E31153}">
  <sheetPr codeName="Sheet13"/>
  <dimension ref="D5:O14"/>
  <sheetViews>
    <sheetView workbookViewId="0">
      <selection activeCell="L14" sqref="L14"/>
    </sheetView>
  </sheetViews>
  <sheetFormatPr defaultRowHeight="15" x14ac:dyDescent="0.25"/>
  <sheetData>
    <row r="5" spans="4:15" x14ac:dyDescent="0.25">
      <c r="F5" s="45"/>
      <c r="G5" s="43"/>
      <c r="H5" s="46"/>
      <c r="I5" t="s">
        <v>134</v>
      </c>
      <c r="K5" s="45"/>
      <c r="L5" s="43"/>
      <c r="M5" s="46"/>
      <c r="N5" t="s">
        <v>134</v>
      </c>
    </row>
    <row r="8" spans="4:15" x14ac:dyDescent="0.25">
      <c r="D8" s="45"/>
      <c r="E8" s="43"/>
      <c r="F8" s="46"/>
      <c r="G8" t="s">
        <v>134</v>
      </c>
      <c r="L8" s="45"/>
      <c r="M8" s="43"/>
      <c r="N8" s="46"/>
      <c r="O8" t="s">
        <v>134</v>
      </c>
    </row>
    <row r="10" spans="4:15" x14ac:dyDescent="0.25">
      <c r="H10" s="45"/>
      <c r="I10" s="43"/>
      <c r="J10" s="46"/>
      <c r="K10" t="s">
        <v>134</v>
      </c>
    </row>
    <row r="12" spans="4:15" x14ac:dyDescent="0.25">
      <c r="D12" s="45"/>
      <c r="E12" s="43"/>
      <c r="F12" s="46"/>
      <c r="G12" t="s">
        <v>134</v>
      </c>
      <c r="L12" s="45"/>
      <c r="M12" s="43"/>
      <c r="N12" s="46"/>
      <c r="O12" t="s">
        <v>134</v>
      </c>
    </row>
    <row r="14" spans="4:15" x14ac:dyDescent="0.25">
      <c r="H14" s="45"/>
      <c r="I14" s="43"/>
      <c r="J14" s="46"/>
      <c r="K14" t="s">
        <v>134</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Button 1">
              <controlPr defaultSize="0" print="0" autoFill="0" autoPict="0" macro="[1]!Macro1">
                <anchor moveWithCells="1" sizeWithCells="1">
                  <from>
                    <xdr:col>2</xdr:col>
                    <xdr:colOff>142875</xdr:colOff>
                    <xdr:row>1</xdr:row>
                    <xdr:rowOff>171450</xdr:rowOff>
                  </from>
                  <to>
                    <xdr:col>3</xdr:col>
                    <xdr:colOff>257175</xdr:colOff>
                    <xdr:row>3</xdr:row>
                    <xdr:rowOff>47625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5361-06DA-41DB-A5F8-5F3FB797597D}">
  <sheetPr codeName="Sheet15"/>
  <dimension ref="A1:E18"/>
  <sheetViews>
    <sheetView tabSelected="1" workbookViewId="0">
      <selection activeCell="I9" sqref="I9"/>
    </sheetView>
  </sheetViews>
  <sheetFormatPr defaultRowHeight="15" x14ac:dyDescent="0.25"/>
  <sheetData>
    <row r="1" spans="1:5" x14ac:dyDescent="0.25">
      <c r="A1" s="1" t="s">
        <v>57</v>
      </c>
      <c r="B1" s="1" t="s">
        <v>8</v>
      </c>
      <c r="C1" s="1" t="s">
        <v>135</v>
      </c>
      <c r="D1" s="1" t="s">
        <v>136</v>
      </c>
      <c r="E1" s="1" t="s">
        <v>67</v>
      </c>
    </row>
    <row r="2" spans="1:5" x14ac:dyDescent="0.25">
      <c r="A2" s="1"/>
      <c r="B2" s="1"/>
      <c r="C2" s="1"/>
      <c r="D2" s="1"/>
      <c r="E2" s="1"/>
    </row>
    <row r="3" spans="1:5" x14ac:dyDescent="0.25">
      <c r="A3" s="1" t="s">
        <v>137</v>
      </c>
      <c r="B3" s="1" t="s">
        <v>8</v>
      </c>
      <c r="C3" s="1" t="s">
        <v>135</v>
      </c>
      <c r="D3" s="1" t="s">
        <v>138</v>
      </c>
      <c r="E3" s="1" t="s">
        <v>67</v>
      </c>
    </row>
    <row r="4" spans="1:5" x14ac:dyDescent="0.25">
      <c r="A4" s="1"/>
      <c r="B4" s="1"/>
      <c r="C4" s="1"/>
      <c r="D4" s="1"/>
      <c r="E4" s="1"/>
    </row>
    <row r="5" spans="1:5" x14ac:dyDescent="0.25">
      <c r="A5" s="1" t="s">
        <v>57</v>
      </c>
      <c r="B5" s="1" t="s">
        <v>8</v>
      </c>
      <c r="C5" s="1" t="s">
        <v>135</v>
      </c>
      <c r="D5" s="1" t="s">
        <v>139</v>
      </c>
      <c r="E5" s="1" t="s">
        <v>67</v>
      </c>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Button 1">
              <controlPr defaultSize="0" print="0" autoFill="0" autoPict="0" macro="[0]!Macro1">
                <anchor moveWithCells="1" sizeWithCells="1">
                  <from>
                    <xdr:col>6</xdr:col>
                    <xdr:colOff>581025</xdr:colOff>
                    <xdr:row>2</xdr:row>
                    <xdr:rowOff>19050</xdr:rowOff>
                  </from>
                  <to>
                    <xdr:col>8</xdr:col>
                    <xdr:colOff>9525</xdr:colOff>
                    <xdr:row>3</xdr:row>
                    <xdr:rowOff>9525</xdr:rowOff>
                  </to>
                </anchor>
              </controlPr>
            </control>
          </mc:Choice>
        </mc:AlternateContent>
        <mc:AlternateContent xmlns:mc="http://schemas.openxmlformats.org/markup-compatibility/2006">
          <mc:Choice Requires="x14">
            <control shapeId="14338" r:id="rId4" name="Button 2">
              <controlPr defaultSize="0" print="0" autoFill="0" autoPict="0" macro="[0]!Macro2">
                <anchor moveWithCells="1" sizeWithCells="1">
                  <from>
                    <xdr:col>7</xdr:col>
                    <xdr:colOff>19050</xdr:colOff>
                    <xdr:row>4</xdr:row>
                    <xdr:rowOff>0</xdr:rowOff>
                  </from>
                  <to>
                    <xdr:col>7</xdr:col>
                    <xdr:colOff>600075</xdr:colOff>
                    <xdr:row>5</xdr:row>
                    <xdr:rowOff>9525</xdr:rowOff>
                  </to>
                </anchor>
              </controlPr>
            </control>
          </mc:Choice>
        </mc:AlternateContent>
        <mc:AlternateContent xmlns:mc="http://schemas.openxmlformats.org/markup-compatibility/2006">
          <mc:Choice Requires="x14">
            <control shapeId="14339" r:id="rId5" name="Button 3">
              <controlPr defaultSize="0" print="0" autoFill="0" autoPict="0" macro="[0]!Macro3">
                <anchor moveWithCells="1" sizeWithCells="1">
                  <from>
                    <xdr:col>7</xdr:col>
                    <xdr:colOff>19050</xdr:colOff>
                    <xdr:row>6</xdr:row>
                    <xdr:rowOff>9525</xdr:rowOff>
                  </from>
                  <to>
                    <xdr:col>7</xdr:col>
                    <xdr:colOff>600075</xdr:colOff>
                    <xdr:row>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9991-EFF0-43AD-B7A6-DF15294B75E6}">
  <sheetPr codeName="Sheet2"/>
  <dimension ref="B1:D11"/>
  <sheetViews>
    <sheetView workbookViewId="0">
      <selection activeCell="D4" sqref="D4"/>
    </sheetView>
  </sheetViews>
  <sheetFormatPr defaultRowHeight="15" x14ac:dyDescent="0.25"/>
  <cols>
    <col min="2" max="2" width="17.7109375" customWidth="1"/>
    <col min="3" max="3" width="20.42578125" customWidth="1"/>
    <col min="4" max="4" width="18.42578125" customWidth="1"/>
  </cols>
  <sheetData>
    <row r="1" spans="2:4" ht="15.75" thickBot="1" x14ac:dyDescent="0.3"/>
    <row r="2" spans="2:4" ht="15.75" thickBot="1" x14ac:dyDescent="0.3">
      <c r="B2" s="7"/>
      <c r="C2" s="13" t="s">
        <v>53</v>
      </c>
      <c r="D2" s="8"/>
    </row>
    <row r="3" spans="2:4" x14ac:dyDescent="0.25">
      <c r="B3" s="14" t="s">
        <v>8</v>
      </c>
      <c r="C3" s="14" t="s">
        <v>1</v>
      </c>
      <c r="D3" s="14" t="s">
        <v>46</v>
      </c>
    </row>
    <row r="4" spans="2:4" x14ac:dyDescent="0.25">
      <c r="B4" s="9" t="s">
        <v>39</v>
      </c>
      <c r="C4" s="10">
        <v>20</v>
      </c>
      <c r="D4" s="10" t="str">
        <f>IF(C4&gt;20,IF(C4&gt;30,IF(C4&gt;40,IF(C4&gt;50,IF(C4&gt;60,IF(C4&gt;70,IF(C4&gt;80,IF(C4&gt;90,"A1","A2"),"B1"),"B2"),"C1"),"C2"),"D1"),"D1"),"E")</f>
        <v>E</v>
      </c>
    </row>
    <row r="5" spans="2:4" x14ac:dyDescent="0.25">
      <c r="B5" s="9" t="s">
        <v>48</v>
      </c>
      <c r="C5" s="10">
        <v>25</v>
      </c>
      <c r="D5" s="10" t="str">
        <f t="shared" ref="D5:D11" si="0">IF(C5&gt;20,IF(C5&gt;30,IF(C5&gt;40,IF(C5&gt;50,IF(C5&gt;60,IF(C5&gt;70,IF(C5&gt;80,IF(C5&gt;90,"A1","A2"),"B1"),"B2"),"C1"),"C2"),"D1"),"D1"),"E")</f>
        <v>D1</v>
      </c>
    </row>
    <row r="6" spans="2:4" x14ac:dyDescent="0.25">
      <c r="B6" s="9" t="s">
        <v>49</v>
      </c>
      <c r="C6" s="11">
        <v>35</v>
      </c>
      <c r="D6" s="11" t="str">
        <f t="shared" si="0"/>
        <v>D1</v>
      </c>
    </row>
    <row r="7" spans="2:4" x14ac:dyDescent="0.25">
      <c r="B7" s="9" t="s">
        <v>47</v>
      </c>
      <c r="C7" s="11">
        <v>45</v>
      </c>
      <c r="D7" s="11" t="str">
        <f t="shared" si="0"/>
        <v>C2</v>
      </c>
    </row>
    <row r="8" spans="2:4" x14ac:dyDescent="0.25">
      <c r="B8" s="9" t="s">
        <v>51</v>
      </c>
      <c r="C8" s="12">
        <v>65</v>
      </c>
      <c r="D8" s="12" t="str">
        <f t="shared" si="0"/>
        <v>B2</v>
      </c>
    </row>
    <row r="9" spans="2:4" x14ac:dyDescent="0.25">
      <c r="B9" s="9" t="s">
        <v>52</v>
      </c>
      <c r="C9" s="15">
        <v>75</v>
      </c>
      <c r="D9" s="15" t="str">
        <f t="shared" si="0"/>
        <v>B1</v>
      </c>
    </row>
    <row r="10" spans="2:4" x14ac:dyDescent="0.25">
      <c r="B10" s="9" t="s">
        <v>42</v>
      </c>
      <c r="C10" s="18">
        <v>85</v>
      </c>
      <c r="D10" s="19" t="str">
        <f>IF(C10&gt;20,IF(C10&gt;30,IF(C10&gt;40,IF(C10&gt;50,IF(C10&gt;60,IF(C10&gt;70,IF(C10&gt;80,IF(C10&gt;90,"A1","A2"),"B1"),"B2"),"C1"),"C2"),"D1"),"D1"),"E")</f>
        <v>A2</v>
      </c>
    </row>
    <row r="11" spans="2:4" x14ac:dyDescent="0.25">
      <c r="B11" s="9" t="s">
        <v>50</v>
      </c>
      <c r="C11" s="16">
        <v>95</v>
      </c>
      <c r="D11" s="17" t="str">
        <f t="shared" si="0"/>
        <v>A1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8622-09DC-479F-832A-F0BA8ABDDD8B}">
  <sheetPr codeName="Sheet3"/>
  <dimension ref="B3:M20"/>
  <sheetViews>
    <sheetView workbookViewId="0">
      <selection activeCell="J6" sqref="J6"/>
    </sheetView>
  </sheetViews>
  <sheetFormatPr defaultRowHeight="15" x14ac:dyDescent="0.25"/>
  <cols>
    <col min="2" max="2" width="11.85546875" customWidth="1"/>
    <col min="3" max="3" width="10" customWidth="1"/>
    <col min="4" max="4" width="10.7109375" customWidth="1"/>
    <col min="5" max="5" width="10.42578125" customWidth="1"/>
    <col min="7" max="7" width="14.7109375" customWidth="1"/>
    <col min="8" max="8" width="9.5703125" customWidth="1"/>
  </cols>
  <sheetData>
    <row r="3" spans="2:12" x14ac:dyDescent="0.25">
      <c r="B3" s="20" t="s">
        <v>8</v>
      </c>
      <c r="C3" s="21" t="s">
        <v>3</v>
      </c>
      <c r="D3" s="21" t="s">
        <v>5</v>
      </c>
      <c r="E3" s="21" t="s">
        <v>4</v>
      </c>
      <c r="F3" s="21" t="s">
        <v>43</v>
      </c>
      <c r="G3" s="21" t="s">
        <v>44</v>
      </c>
      <c r="H3" s="22" t="s">
        <v>2</v>
      </c>
    </row>
    <row r="4" spans="2:12" x14ac:dyDescent="0.25">
      <c r="B4" s="3" t="s">
        <v>55</v>
      </c>
      <c r="C4" s="1">
        <v>90</v>
      </c>
      <c r="D4" s="1">
        <v>95</v>
      </c>
      <c r="E4" s="1">
        <v>75</v>
      </c>
      <c r="F4" s="1">
        <f>SUM(C4+D4+E4)</f>
        <v>260</v>
      </c>
      <c r="G4" s="1">
        <f>F4*100/300</f>
        <v>86.666666666666671</v>
      </c>
      <c r="H4" s="2" t="str">
        <f>IF(C4&gt;40,IF(D4&gt;40,IF(E4&gt;40,"PASS","FAIL"),"FAIL"),"FAIL")</f>
        <v>PASS</v>
      </c>
    </row>
    <row r="5" spans="2:12" x14ac:dyDescent="0.25">
      <c r="B5" s="3" t="s">
        <v>40</v>
      </c>
      <c r="C5" s="1">
        <v>50</v>
      </c>
      <c r="D5" s="1">
        <v>55</v>
      </c>
      <c r="E5" s="1">
        <v>35</v>
      </c>
      <c r="F5" s="1">
        <f>SUM(C5+D5+E5)</f>
        <v>140</v>
      </c>
      <c r="G5" s="1">
        <f>F5*100/300</f>
        <v>46.666666666666664</v>
      </c>
      <c r="H5" s="2" t="str">
        <f>IF(C5&gt;40,IF(D5&gt;40,IF(E5&gt;40,"PASS","FAIL"),"FAIL"),"FAIL")</f>
        <v>FAIL</v>
      </c>
    </row>
    <row r="6" spans="2:12" x14ac:dyDescent="0.25">
      <c r="B6" s="3" t="s">
        <v>39</v>
      </c>
      <c r="C6" s="1">
        <v>60</v>
      </c>
      <c r="D6" s="1">
        <v>65</v>
      </c>
      <c r="E6" s="1">
        <v>45</v>
      </c>
      <c r="F6" s="1">
        <f>SUM(C6+D6+E6)</f>
        <v>170</v>
      </c>
      <c r="G6" s="1">
        <f>F6*100/300</f>
        <v>56.666666666666664</v>
      </c>
      <c r="H6" s="2" t="str">
        <f>IF(C6&gt;40,IF(D6&gt;40,IF(E6&gt;40,"PASS","FAIL"),"FAIL"),"FAIL")</f>
        <v>PASS</v>
      </c>
    </row>
    <row r="7" spans="2:12" x14ac:dyDescent="0.25">
      <c r="B7" s="3" t="s">
        <v>56</v>
      </c>
      <c r="C7" s="1">
        <v>50</v>
      </c>
      <c r="D7" s="1">
        <v>75</v>
      </c>
      <c r="E7" s="1">
        <v>55</v>
      </c>
      <c r="F7" s="1">
        <f>SUM(C7+D7+E7)</f>
        <v>180</v>
      </c>
      <c r="G7" s="1">
        <f>F7*100/300</f>
        <v>60</v>
      </c>
      <c r="H7" s="2" t="str">
        <f>IF(C7&gt;40,IF(D7&gt;40,IF(E7&gt;40,"PASS","FAIL"),"FAIL"),"FAIL")</f>
        <v>PASS</v>
      </c>
    </row>
    <row r="8" spans="2:12" x14ac:dyDescent="0.25">
      <c r="B8" s="23" t="s">
        <v>54</v>
      </c>
      <c r="C8" s="24">
        <v>80</v>
      </c>
      <c r="D8" s="24">
        <v>85</v>
      </c>
      <c r="E8" s="24">
        <v>35</v>
      </c>
      <c r="F8" s="24">
        <f>SUM(C8+D8+E8)</f>
        <v>200</v>
      </c>
      <c r="G8" s="24">
        <f>F8*100/300</f>
        <v>66.666666666666671</v>
      </c>
      <c r="H8" s="25" t="str">
        <f>IF(C8&gt;40,IF(D8&gt;40,IF(E8&gt;40,"PASS","FAIL"),"FAIL"),"FAIL")</f>
        <v>FAIL</v>
      </c>
    </row>
    <row r="11" spans="2:12" x14ac:dyDescent="0.25">
      <c r="K11">
        <v>1</v>
      </c>
      <c r="L11">
        <v>1</v>
      </c>
    </row>
    <row r="12" spans="2:12" x14ac:dyDescent="0.25">
      <c r="K12">
        <v>2</v>
      </c>
      <c r="L12">
        <v>2</v>
      </c>
    </row>
    <row r="13" spans="2:12" x14ac:dyDescent="0.25">
      <c r="K13">
        <v>3</v>
      </c>
      <c r="L13">
        <v>3</v>
      </c>
    </row>
    <row r="14" spans="2:12" x14ac:dyDescent="0.25">
      <c r="K14">
        <v>4</v>
      </c>
      <c r="L14">
        <v>2</v>
      </c>
    </row>
    <row r="15" spans="2:12" x14ac:dyDescent="0.25">
      <c r="K15">
        <v>5</v>
      </c>
      <c r="L15">
        <v>2</v>
      </c>
    </row>
    <row r="16" spans="2:12" x14ac:dyDescent="0.25">
      <c r="K16">
        <v>6</v>
      </c>
      <c r="L16">
        <v>8</v>
      </c>
    </row>
    <row r="17" spans="11:13" x14ac:dyDescent="0.25">
      <c r="K17">
        <v>7</v>
      </c>
      <c r="L17">
        <v>5</v>
      </c>
    </row>
    <row r="18" spans="11:13" x14ac:dyDescent="0.25">
      <c r="K18">
        <v>8</v>
      </c>
      <c r="L18">
        <v>2</v>
      </c>
    </row>
    <row r="19" spans="11:13" x14ac:dyDescent="0.25">
      <c r="K19">
        <v>9</v>
      </c>
      <c r="L19">
        <v>1</v>
      </c>
    </row>
    <row r="20" spans="11:13" x14ac:dyDescent="0.25">
      <c r="K20">
        <v>10</v>
      </c>
      <c r="L20">
        <v>1</v>
      </c>
      <c r="M20">
        <f>COUNTA(K11:L20)</f>
        <v>20</v>
      </c>
    </row>
  </sheetData>
  <dataValidations count="3">
    <dataValidation type="whole" errorStyle="warning" allowBlank="1" showInputMessage="1" showErrorMessage="1" promptTitle="NOT APPLICABLE" prompt="The given value is insufficient." sqref="C4" xr:uid="{2A1A5DA3-A323-4F82-8E5D-07DF89B52BB3}">
      <formula1>10</formula1>
      <formula2>100</formula2>
    </dataValidation>
    <dataValidation type="whole" allowBlank="1" showInputMessage="1" showErrorMessage="1" promptTitle="NOT APPLICABLE" prompt="The given data is insufficient." sqref="C8" xr:uid="{0EEAC884-6B87-47EB-AB44-12D0C4159352}">
      <formula1>10</formula1>
      <formula2>100</formula2>
    </dataValidation>
    <dataValidation type="list" allowBlank="1" showInputMessage="1" showErrorMessage="1" sqref="C9" xr:uid="{6A7DD834-A6AF-4A54-9F73-56D6FD103F47}">
      <formula1>"TN,KA,AP,PY"</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FA14E-824D-4EEB-BA23-025F93AA188A}">
  <sheetPr codeName="Sheet4"/>
  <dimension ref="B3:H8"/>
  <sheetViews>
    <sheetView workbookViewId="0">
      <selection activeCell="G7" sqref="G7"/>
    </sheetView>
  </sheetViews>
  <sheetFormatPr defaultRowHeight="15" x14ac:dyDescent="0.25"/>
  <cols>
    <col min="7" max="7" width="14.28515625" customWidth="1"/>
    <col min="8" max="8" width="13.42578125" customWidth="1"/>
  </cols>
  <sheetData>
    <row r="3" spans="2:8" x14ac:dyDescent="0.25">
      <c r="B3" s="28" t="s">
        <v>8</v>
      </c>
      <c r="C3" s="28" t="s">
        <v>3</v>
      </c>
      <c r="D3" s="28" t="s">
        <v>5</v>
      </c>
      <c r="E3" s="28" t="s">
        <v>4</v>
      </c>
      <c r="F3" s="28" t="s">
        <v>43</v>
      </c>
      <c r="G3" s="28" t="s">
        <v>44</v>
      </c>
      <c r="H3" s="28" t="s">
        <v>2</v>
      </c>
    </row>
    <row r="4" spans="2:8" x14ac:dyDescent="0.25">
      <c r="B4" s="26" t="s">
        <v>55</v>
      </c>
      <c r="C4" s="26" t="str">
        <f>IF(a!C4&gt;90,"A1",IF(a!C4&gt;80,"A2",IF(a!C4&gt;70,"B1",IF(a!C4&gt;60,"B2",IF(a!C4&gt;50,"C1",IF(a!C4&gt;40,"C2",IF(a!C4&gt;30,"D1",IF(a!C4&gt;20,"E"))))))))</f>
        <v>A2</v>
      </c>
      <c r="D4" s="26" t="str">
        <f>IF(a!C4&gt;90,"A1",IF(a!C4&gt;80,"A2",IF(a!C4&gt;70,"B1",IF(a!C4&gt;60,"B2",IF(a!C4&gt;50,"C1",IF(a!C4&gt;40,"C2",IF(a!C4&gt;30,"D1",IF(a!C4&gt;20,"E"))))))))</f>
        <v>A2</v>
      </c>
      <c r="E4" s="26" t="str">
        <f>IF(a!D4&gt;90,"A1",IF(a!D4&gt;80,"A2",IF(a!D4&gt;70,"B1",IF(a!D4&gt;60,"B2",IF(a!D4&gt;50,"C1",IF(a!D4&gt;40,"C2",IF(a!D4&gt;30,"D1",IF(a!D4&gt;20,"E"))))))))</f>
        <v>A1</v>
      </c>
      <c r="F4" s="26" t="str">
        <f>IF(a!E4&gt;90,"A1",IF(a!E4&gt;80,"A2",IF(a!E4&gt;70,"B1",IF(a!E4&gt;60,"B2",IF(a!E4&gt;50,"C1",IF(a!E4&gt;40,"C2",IF(a!E4&gt;30,"D1",IF(a!E4&gt;20,"E"))))))))</f>
        <v>B1</v>
      </c>
      <c r="G4" s="26" t="str">
        <f>IF(a!G4&gt;90,"A1",IF(a!G4&gt;80,"A2",IF(a!G4&gt;70,"B1",IF(a!G4&gt;60,"B2",IF(a!G4&gt;50,"C1",IF(a!G4&gt;40,"C2",IF(a!G4&gt;30,"D1",IF(a!G4&gt;20,"E"))))))))</f>
        <v>A2</v>
      </c>
      <c r="H4" s="26" t="str">
        <f>a!H4</f>
        <v>PASS</v>
      </c>
    </row>
    <row r="5" spans="2:8" x14ac:dyDescent="0.25">
      <c r="B5" s="27" t="s">
        <v>54</v>
      </c>
      <c r="C5" s="27" t="str">
        <f>IF(a!C5&gt;90,"A1",IF(a!C5&gt;80,"A2",IF(a!C5&gt;70,"B1",IF(a!C5&gt;60,"B2",IF(a!C5&gt;50,"C1",IF(a!C5&gt;40,"C2",IF(a!C5&gt;30,"D1",IF(a!C5&gt;20,"E"))))))))</f>
        <v>C2</v>
      </c>
      <c r="D5" s="27" t="str">
        <f>IF(a!C5&gt;90,"A1",IF(a!C5&gt;80,"A2",IF(a!C5&gt;70,"B1",IF(a!C5&gt;60,"B2",IF(a!C5&gt;50,"C1",IF(a!C5&gt;40,"C2",IF(a!C5&gt;30,"D1",IF(a!C5&gt;20,"E"))))))))</f>
        <v>C2</v>
      </c>
      <c r="E5" s="27" t="str">
        <f>IF(a!D5&gt;90,"A1",IF(a!D5&gt;80,"A2",IF(a!D5&gt;70,"B1",IF(a!D5&gt;60,"B2",IF(a!D5&gt;50,"C1",IF(a!D5&gt;40,"C2",IF(a!D5&gt;30,"D1",IF(a!D5&gt;20,"E"))))))))</f>
        <v>C1</v>
      </c>
      <c r="F5" s="27" t="str">
        <f>IF(a!E5&gt;90,"A1",IF(a!E5&gt;80,"A2",IF(a!E5&gt;70,"B1",IF(a!E5&gt;60,"B2",IF(a!E5&gt;50,"C1",IF(a!E5&gt;40,"C2",IF(a!E5&gt;30,"D1",IF(a!E5&gt;20,"E"))))))))</f>
        <v>D1</v>
      </c>
      <c r="G5" s="27" t="str">
        <f>IF(a!G5&gt;90,"A1",IF(a!G5&gt;80,"A2",IF(a!G5&gt;70,"B1",IF(a!G5&gt;60,"B2",IF(a!G5&gt;50,"C1",IF(a!G5&gt;40,"C2",IF(a!G5&gt;30,"D1",IF(a!G5&gt;20,"E"))))))))</f>
        <v>C2</v>
      </c>
      <c r="H5" s="27" t="str">
        <f>a!H5</f>
        <v>FAIL</v>
      </c>
    </row>
    <row r="6" spans="2:8" x14ac:dyDescent="0.25">
      <c r="B6" s="26" t="s">
        <v>56</v>
      </c>
      <c r="C6" s="26" t="str">
        <f>IF(a!C6&gt;90,"A1",IF(a!C6&gt;80,"A2",IF(a!C6&gt;70,"B1",IF(a!C6&gt;60,"B2",IF(a!C6&gt;50,"C1",IF(a!C6&gt;40,"C2",IF(a!C6&gt;30,"D1",IF(a!C6&gt;20,"E"))))))))</f>
        <v>C1</v>
      </c>
      <c r="D6" s="26" t="str">
        <f>IF(a!C6&gt;90,"A1",IF(a!C6&gt;80,"A2",IF(a!C6&gt;70,"B1",IF(a!C6&gt;60,"B2",IF(a!C6&gt;50,"C1",IF(a!C6&gt;40,"C2",IF(a!C6&gt;30,"D1",IF(a!C6&gt;20,"E"))))))))</f>
        <v>C1</v>
      </c>
      <c r="E6" s="26" t="str">
        <f>IF(a!D6&gt;90,"A1",IF(a!D6&gt;80,"A2",IF(a!D6&gt;70,"B1",IF(a!D6&gt;60,"B2",IF(a!D6&gt;50,"C1",IF(a!D6&gt;40,"C2",IF(a!D6&gt;30,"D1",IF(a!D6&gt;20,"E"))))))))</f>
        <v>B2</v>
      </c>
      <c r="F6" s="26" t="str">
        <f>IF(a!E6&gt;90,"A1",IF(a!E6&gt;80,"A2",IF(a!E6&gt;70,"B1",IF(a!E6&gt;60,"B2",IF(a!E6&gt;50,"C1",IF(a!E6&gt;40,"C2",IF(a!E6&gt;30,"D1",IF(a!E6&gt;20,"E"))))))))</f>
        <v>C2</v>
      </c>
      <c r="G6" s="26" t="str">
        <f>IF(a!G6&gt;90,"A1",IF(a!G6&gt;80,"A2",IF(a!G6&gt;70,"B1",IF(a!G6&gt;60,"B2",IF(a!G6&gt;50,"C1",IF(a!G6&gt;40,"C2",IF(a!G6&gt;30,"D1",IF(a!G6&gt;20,"E"))))))))</f>
        <v>C1</v>
      </c>
      <c r="H6" s="26" t="str">
        <f>a!H6</f>
        <v>PASS</v>
      </c>
    </row>
    <row r="7" spans="2:8" x14ac:dyDescent="0.25">
      <c r="B7" s="26" t="s">
        <v>39</v>
      </c>
      <c r="C7" s="26" t="str">
        <f>IF(a!C7&gt;90,"A1",IF(a!C7&gt;80,"A2",IF(a!C7&gt;70,"B1",IF(a!C7&gt;60,"B2",IF(a!C7&gt;50,"C1",IF(a!C7&gt;40,"C2",IF(a!C7&gt;30,"D1",IF(a!C7&gt;20,"E"))))))))</f>
        <v>C2</v>
      </c>
      <c r="D7" s="26" t="str">
        <f>IF(a!C7&gt;90,"A1",IF(a!C7&gt;80,"A2",IF(a!C7&gt;70,"B1",IF(a!C7&gt;60,"B2",IF(a!C7&gt;50,"C1",IF(a!C7&gt;40,"C2",IF(a!C7&gt;30,"D1",IF(a!C7&gt;20,"E"))))))))</f>
        <v>C2</v>
      </c>
      <c r="E7" s="26" t="str">
        <f>IF(a!D7&gt;90,"A1",IF(a!D7&gt;80,"A2",IF(a!D7&gt;70,"B1",IF(a!D7&gt;60,"B2",IF(a!D7&gt;50,"C1",IF(a!D7&gt;40,"C2",IF(a!D7&gt;30,"D1",IF(a!D7&gt;20,"E"))))))))</f>
        <v>B1</v>
      </c>
      <c r="F7" s="26" t="str">
        <f>IF(a!E7&gt;90,"A1",IF(a!E7&gt;80,"A2",IF(a!E7&gt;70,"B1",IF(a!E7&gt;60,"B2",IF(a!E7&gt;50,"C1",IF(a!E7&gt;40,"C2",IF(a!E7&gt;30,"D1",IF(a!E7&gt;20,"E"))))))))</f>
        <v>C1</v>
      </c>
      <c r="G7" s="26" t="str">
        <f>IF(a!G7&gt;90,"A1",IF(a!G7&gt;80,"A2",IF(a!G7&gt;70,"B1",IF(a!G7&gt;60,"B2",IF(a!G7&gt;50,"C1",IF(a!G7&gt;40,"C2",IF(a!G7&gt;30,"D1",IF(a!G7&gt;20,"E"))))))))</f>
        <v>C1</v>
      </c>
      <c r="H7" s="26" t="str">
        <f>a!H7</f>
        <v>PASS</v>
      </c>
    </row>
    <row r="8" spans="2:8" x14ac:dyDescent="0.25">
      <c r="B8" s="27" t="s">
        <v>40</v>
      </c>
      <c r="C8" s="27" t="str">
        <f>IF(a!C8&gt;90,"A1",IF(a!C8&gt;80,"A2",IF(a!C8&gt;70,"B1",IF(a!C8&gt;60,"B2",IF(a!C8&gt;50,"C1",IF(a!C8&gt;40,"C2",IF(a!C8&gt;30,"D1",IF(a!C8&gt;20,"E"))))))))</f>
        <v>B1</v>
      </c>
      <c r="D8" s="27" t="str">
        <f>IF(a!C8&gt;90,"A1",IF(a!C8&gt;80,"A2",IF(a!C8&gt;70,"B1",IF(a!C8&gt;60,"B2",IF(a!C8&gt;50,"C1",IF(a!C8&gt;40,"C2",IF(a!C8&gt;30,"D1",IF(a!C8&gt;20,"E"))))))))</f>
        <v>B1</v>
      </c>
      <c r="E8" s="27" t="str">
        <f>IF(a!D8&gt;90,"A1",IF(a!D8&gt;80,"A2",IF(a!D8&gt;70,"B1",IF(a!D8&gt;60,"B2",IF(a!D8&gt;50,"C1",IF(a!D8&gt;40,"C2",IF(a!D8&gt;30,"D1",IF(a!D8&gt;20,"E"))))))))</f>
        <v>A2</v>
      </c>
      <c r="F8" s="27" t="str">
        <f>IF(a!E8&gt;90,"A1",IF(a!E8&gt;80,"A2",IF(a!E8&gt;70,"B1",IF(a!E8&gt;60,"B2",IF(a!E8&gt;50,"C1",IF(a!E8&gt;40,"C2",IF(a!E8&gt;30,"D1",IF(a!E8&gt;20,"E"))))))))</f>
        <v>D1</v>
      </c>
      <c r="G8" s="27" t="str">
        <f>IF(a!G8&gt;90,"A1",IF(a!G8&gt;80,"A2",IF(a!G8&gt;70,"B1",IF(a!G8&gt;60,"B2",IF(a!G8&gt;50,"C1",IF(a!G8&gt;40,"C2",IF(a!G8&gt;30,"D1",IF(a!G8&gt;20,"E"))))))))</f>
        <v>B2</v>
      </c>
      <c r="H8" s="27" t="str">
        <f>a!H8</f>
        <v>FAIL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F9118-A2C6-46F6-9203-9BAA6AD7D656}">
  <sheetPr codeName="Sheet5"/>
  <dimension ref="B3:F15"/>
  <sheetViews>
    <sheetView topLeftCell="A2" workbookViewId="0">
      <selection activeCell="F20" sqref="F20"/>
    </sheetView>
  </sheetViews>
  <sheetFormatPr defaultRowHeight="15" x14ac:dyDescent="0.25"/>
  <cols>
    <col min="1" max="1" width="10" customWidth="1"/>
    <col min="2" max="2" width="8.7109375" customWidth="1"/>
    <col min="3" max="3" width="12.140625" customWidth="1"/>
    <col min="4" max="4" width="14.28515625" customWidth="1"/>
    <col min="5" max="5" width="15.42578125" customWidth="1"/>
    <col min="6" max="6" width="15.28515625" customWidth="1"/>
  </cols>
  <sheetData>
    <row r="3" spans="2:6" x14ac:dyDescent="0.25">
      <c r="B3" s="29" t="s">
        <v>57</v>
      </c>
      <c r="C3" s="29" t="s">
        <v>67</v>
      </c>
      <c r="D3" s="30" t="s">
        <v>68</v>
      </c>
      <c r="E3" s="29" t="s">
        <v>69</v>
      </c>
      <c r="F3" s="29" t="s">
        <v>70</v>
      </c>
    </row>
    <row r="4" spans="2:6" x14ac:dyDescent="0.25">
      <c r="B4">
        <v>1</v>
      </c>
      <c r="C4" t="s">
        <v>15</v>
      </c>
      <c r="D4">
        <v>78542</v>
      </c>
      <c r="E4">
        <v>75624</v>
      </c>
      <c r="F4">
        <v>65412</v>
      </c>
    </row>
    <row r="5" spans="2:6" x14ac:dyDescent="0.25">
      <c r="B5">
        <v>2</v>
      </c>
      <c r="C5" t="s">
        <v>71</v>
      </c>
      <c r="D5">
        <v>52841</v>
      </c>
      <c r="E5">
        <v>98547</v>
      </c>
      <c r="F5">
        <v>90145</v>
      </c>
    </row>
    <row r="6" spans="2:6" x14ac:dyDescent="0.25">
      <c r="B6">
        <v>3</v>
      </c>
      <c r="C6" t="s">
        <v>17</v>
      </c>
      <c r="D6">
        <v>36985</v>
      </c>
      <c r="E6">
        <v>35269</v>
      </c>
      <c r="F6">
        <v>36541</v>
      </c>
    </row>
    <row r="7" spans="2:6" x14ac:dyDescent="0.25">
      <c r="B7">
        <v>4</v>
      </c>
      <c r="C7" t="s">
        <v>18</v>
      </c>
      <c r="D7">
        <v>20154</v>
      </c>
      <c r="E7">
        <v>50214</v>
      </c>
      <c r="F7">
        <v>24785</v>
      </c>
    </row>
    <row r="8" spans="2:6" x14ac:dyDescent="0.25">
      <c r="B8">
        <v>5</v>
      </c>
      <c r="C8" t="s">
        <v>19</v>
      </c>
      <c r="D8">
        <v>25416</v>
      </c>
      <c r="E8">
        <v>21458</v>
      </c>
      <c r="F8">
        <v>36589</v>
      </c>
    </row>
    <row r="9" spans="2:6" x14ac:dyDescent="0.25">
      <c r="B9">
        <v>6</v>
      </c>
      <c r="C9" t="s">
        <v>20</v>
      </c>
      <c r="D9">
        <v>30587</v>
      </c>
      <c r="E9">
        <v>98546</v>
      </c>
      <c r="F9">
        <v>21054</v>
      </c>
    </row>
    <row r="10" spans="2:6" x14ac:dyDescent="0.25">
      <c r="B10">
        <v>7</v>
      </c>
      <c r="C10" t="s">
        <v>21</v>
      </c>
      <c r="D10">
        <v>25784</v>
      </c>
      <c r="E10">
        <v>36584</v>
      </c>
      <c r="F10">
        <v>98745</v>
      </c>
    </row>
    <row r="11" spans="2:6" x14ac:dyDescent="0.25">
      <c r="B11">
        <v>8</v>
      </c>
      <c r="C11" t="s">
        <v>22</v>
      </c>
      <c r="D11">
        <v>58741</v>
      </c>
      <c r="E11">
        <v>89548</v>
      </c>
      <c r="F11">
        <v>36541</v>
      </c>
    </row>
    <row r="12" spans="2:6" x14ac:dyDescent="0.25">
      <c r="B12">
        <v>9</v>
      </c>
      <c r="C12" t="s">
        <v>23</v>
      </c>
      <c r="D12">
        <v>65874</v>
      </c>
      <c r="E12">
        <v>98745</v>
      </c>
      <c r="F12">
        <v>23601</v>
      </c>
    </row>
    <row r="13" spans="2:6" x14ac:dyDescent="0.25">
      <c r="B13">
        <v>10</v>
      </c>
      <c r="C13" t="s">
        <v>24</v>
      </c>
      <c r="D13">
        <v>32546</v>
      </c>
      <c r="E13">
        <v>87451</v>
      </c>
      <c r="F13">
        <v>86584</v>
      </c>
    </row>
    <row r="14" spans="2:6" x14ac:dyDescent="0.25">
      <c r="B14">
        <v>11</v>
      </c>
      <c r="C14" t="s">
        <v>25</v>
      </c>
      <c r="D14">
        <v>98547</v>
      </c>
      <c r="E14">
        <v>52416</v>
      </c>
      <c r="F14">
        <v>55481</v>
      </c>
    </row>
    <row r="15" spans="2:6" x14ac:dyDescent="0.25">
      <c r="B15">
        <v>12</v>
      </c>
      <c r="C15" t="s">
        <v>26</v>
      </c>
      <c r="D15">
        <v>36584</v>
      </c>
      <c r="E15">
        <v>89541</v>
      </c>
      <c r="F15">
        <v>25874</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A1262-458D-4DFB-956F-49299E866290}">
  <sheetPr codeName="Sheet6"/>
  <dimension ref="A3:H10"/>
  <sheetViews>
    <sheetView workbookViewId="0">
      <selection activeCell="F23" sqref="F23"/>
    </sheetView>
  </sheetViews>
  <sheetFormatPr defaultRowHeight="15" x14ac:dyDescent="0.25"/>
  <cols>
    <col min="4" max="4" width="10.7109375" customWidth="1"/>
    <col min="5" max="5" width="17.85546875" customWidth="1"/>
  </cols>
  <sheetData>
    <row r="3" spans="1:8" x14ac:dyDescent="0.25">
      <c r="A3" s="20" t="s">
        <v>57</v>
      </c>
      <c r="B3" s="21" t="s">
        <v>8</v>
      </c>
      <c r="C3" s="21" t="s">
        <v>9</v>
      </c>
      <c r="D3" s="21" t="s">
        <v>58</v>
      </c>
      <c r="E3" s="22" t="s">
        <v>59</v>
      </c>
    </row>
    <row r="4" spans="1:8" x14ac:dyDescent="0.25">
      <c r="A4" s="3">
        <v>1</v>
      </c>
      <c r="B4" s="1" t="s">
        <v>39</v>
      </c>
      <c r="C4" s="1" t="s">
        <v>63</v>
      </c>
      <c r="D4" s="1" t="s">
        <v>12</v>
      </c>
      <c r="E4" s="2">
        <v>8574123690</v>
      </c>
    </row>
    <row r="5" spans="1:8" x14ac:dyDescent="0.25">
      <c r="A5" s="3">
        <v>2</v>
      </c>
      <c r="B5" s="1" t="s">
        <v>60</v>
      </c>
      <c r="C5" s="1" t="s">
        <v>64</v>
      </c>
      <c r="D5" s="1" t="s">
        <v>12</v>
      </c>
      <c r="E5" s="2">
        <v>9857412302</v>
      </c>
    </row>
    <row r="6" spans="1:8" x14ac:dyDescent="0.25">
      <c r="A6" s="3">
        <v>3</v>
      </c>
      <c r="B6" s="1" t="s">
        <v>61</v>
      </c>
      <c r="C6" s="1" t="s">
        <v>65</v>
      </c>
      <c r="D6" s="1" t="s">
        <v>12</v>
      </c>
      <c r="E6" s="2">
        <v>9857412630</v>
      </c>
    </row>
    <row r="7" spans="1:8" x14ac:dyDescent="0.25">
      <c r="A7" s="3">
        <v>4</v>
      </c>
      <c r="B7" s="1" t="s">
        <v>62</v>
      </c>
      <c r="C7" s="1" t="s">
        <v>63</v>
      </c>
      <c r="D7" s="1" t="s">
        <v>13</v>
      </c>
      <c r="E7" s="2">
        <v>8456289351</v>
      </c>
    </row>
    <row r="8" spans="1:8" x14ac:dyDescent="0.25">
      <c r="A8" s="23">
        <v>5</v>
      </c>
      <c r="B8" s="24" t="s">
        <v>40</v>
      </c>
      <c r="C8" s="24" t="s">
        <v>64</v>
      </c>
      <c r="D8" s="24" t="s">
        <v>13</v>
      </c>
      <c r="E8" s="25">
        <v>7854126302</v>
      </c>
    </row>
    <row r="10" spans="1:8" x14ac:dyDescent="0.25">
      <c r="H10" t="s">
        <v>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6340-2027-44BC-B389-298F2D8BF3BF}">
  <sheetPr codeName="Sheet7"/>
  <dimension ref="B4:H16"/>
  <sheetViews>
    <sheetView workbookViewId="0">
      <selection activeCell="F22" sqref="F22"/>
    </sheetView>
  </sheetViews>
  <sheetFormatPr defaultRowHeight="15" x14ac:dyDescent="0.25"/>
  <cols>
    <col min="3" max="3" width="14.7109375" customWidth="1"/>
    <col min="4" max="4" width="21.140625" customWidth="1"/>
    <col min="5" max="5" width="17.28515625" customWidth="1"/>
    <col min="6" max="6" width="17.7109375" customWidth="1"/>
  </cols>
  <sheetData>
    <row r="4" spans="2:8" x14ac:dyDescent="0.25">
      <c r="B4" s="29" t="s">
        <v>57</v>
      </c>
      <c r="C4" s="29" t="s">
        <v>67</v>
      </c>
      <c r="D4" s="30" t="s">
        <v>68</v>
      </c>
      <c r="E4" s="29" t="s">
        <v>69</v>
      </c>
      <c r="F4" s="29" t="s">
        <v>70</v>
      </c>
    </row>
    <row r="5" spans="2:8" x14ac:dyDescent="0.25">
      <c r="B5">
        <v>1</v>
      </c>
      <c r="C5" t="s">
        <v>15</v>
      </c>
      <c r="D5">
        <v>78542</v>
      </c>
      <c r="E5">
        <v>75624</v>
      </c>
      <c r="F5">
        <v>65412</v>
      </c>
    </row>
    <row r="6" spans="2:8" x14ac:dyDescent="0.25">
      <c r="B6">
        <v>2</v>
      </c>
      <c r="C6" t="s">
        <v>71</v>
      </c>
      <c r="D6">
        <v>52841</v>
      </c>
      <c r="E6">
        <v>98547</v>
      </c>
      <c r="F6">
        <v>90145</v>
      </c>
      <c r="H6">
        <v>8</v>
      </c>
    </row>
    <row r="7" spans="2:8" x14ac:dyDescent="0.25">
      <c r="B7">
        <v>3</v>
      </c>
      <c r="C7" t="s">
        <v>17</v>
      </c>
      <c r="D7">
        <v>36985</v>
      </c>
      <c r="E7">
        <v>35269</v>
      </c>
      <c r="F7">
        <v>36541</v>
      </c>
      <c r="H7">
        <v>8</v>
      </c>
    </row>
    <row r="8" spans="2:8" x14ac:dyDescent="0.25">
      <c r="B8">
        <v>4</v>
      </c>
      <c r="C8" t="s">
        <v>18</v>
      </c>
      <c r="D8">
        <v>20154</v>
      </c>
      <c r="E8">
        <v>50214</v>
      </c>
      <c r="F8">
        <v>24785</v>
      </c>
      <c r="H8">
        <v>8</v>
      </c>
    </row>
    <row r="9" spans="2:8" x14ac:dyDescent="0.25">
      <c r="B9">
        <v>5</v>
      </c>
      <c r="C9" t="s">
        <v>19</v>
      </c>
      <c r="D9">
        <v>25416</v>
      </c>
      <c r="E9">
        <v>21458</v>
      </c>
      <c r="F9">
        <v>36589</v>
      </c>
      <c r="H9">
        <v>5</v>
      </c>
    </row>
    <row r="10" spans="2:8" x14ac:dyDescent="0.25">
      <c r="B10">
        <v>6</v>
      </c>
      <c r="C10" t="s">
        <v>20</v>
      </c>
      <c r="D10">
        <v>30587</v>
      </c>
      <c r="E10">
        <v>98546</v>
      </c>
      <c r="F10">
        <v>21054</v>
      </c>
      <c r="H10">
        <v>4</v>
      </c>
    </row>
    <row r="11" spans="2:8" x14ac:dyDescent="0.25">
      <c r="B11">
        <v>7</v>
      </c>
      <c r="C11" t="s">
        <v>21</v>
      </c>
      <c r="D11">
        <v>25784</v>
      </c>
      <c r="E11">
        <v>36584</v>
      </c>
      <c r="F11">
        <v>98745</v>
      </c>
    </row>
    <row r="12" spans="2:8" x14ac:dyDescent="0.25">
      <c r="B12">
        <v>8</v>
      </c>
      <c r="C12" t="s">
        <v>22</v>
      </c>
      <c r="D12">
        <v>58741</v>
      </c>
      <c r="E12">
        <v>89548</v>
      </c>
      <c r="F12">
        <v>36541</v>
      </c>
      <c r="H12" t="b">
        <f>OR(H6=1,H7=2,H8=3)</f>
        <v>0</v>
      </c>
    </row>
    <row r="13" spans="2:8" x14ac:dyDescent="0.25">
      <c r="B13">
        <v>9</v>
      </c>
      <c r="C13" t="s">
        <v>23</v>
      </c>
      <c r="D13">
        <v>65874</v>
      </c>
      <c r="E13">
        <v>98745</v>
      </c>
      <c r="F13">
        <v>23601</v>
      </c>
    </row>
    <row r="14" spans="2:8" x14ac:dyDescent="0.25">
      <c r="B14">
        <v>10</v>
      </c>
      <c r="C14" t="s">
        <v>24</v>
      </c>
      <c r="D14">
        <v>32546</v>
      </c>
      <c r="E14">
        <v>87451</v>
      </c>
      <c r="F14">
        <v>86584</v>
      </c>
    </row>
    <row r="15" spans="2:8" x14ac:dyDescent="0.25">
      <c r="B15">
        <v>11</v>
      </c>
      <c r="C15" t="s">
        <v>25</v>
      </c>
      <c r="D15">
        <v>98547</v>
      </c>
      <c r="E15">
        <v>52416</v>
      </c>
      <c r="F15">
        <v>55481</v>
      </c>
    </row>
    <row r="16" spans="2:8" x14ac:dyDescent="0.25">
      <c r="B16">
        <v>12</v>
      </c>
      <c r="C16" t="s">
        <v>26</v>
      </c>
      <c r="D16">
        <v>36584</v>
      </c>
      <c r="E16">
        <v>89541</v>
      </c>
      <c r="F16">
        <v>25874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F567-3CDB-45F7-88FE-9109525FAF5C}">
  <sheetPr codeName="Sheet8"/>
  <dimension ref="B3:H15"/>
  <sheetViews>
    <sheetView workbookViewId="0">
      <selection activeCell="M12" sqref="M12"/>
    </sheetView>
  </sheetViews>
  <sheetFormatPr defaultRowHeight="15" x14ac:dyDescent="0.25"/>
  <cols>
    <col min="2" max="2" width="15" customWidth="1"/>
    <col min="3" max="3" width="10.140625" customWidth="1"/>
    <col min="7" max="7" width="12.5703125" customWidth="1"/>
  </cols>
  <sheetData>
    <row r="3" spans="2:8" x14ac:dyDescent="0.25">
      <c r="B3" t="s">
        <v>74</v>
      </c>
      <c r="C3" t="s">
        <v>75</v>
      </c>
      <c r="D3" t="s">
        <v>76</v>
      </c>
      <c r="E3" t="s">
        <v>77</v>
      </c>
      <c r="F3" t="s">
        <v>78</v>
      </c>
      <c r="G3" t="s">
        <v>79</v>
      </c>
      <c r="H3" t="s">
        <v>43</v>
      </c>
    </row>
    <row r="4" spans="2:8" x14ac:dyDescent="0.25">
      <c r="B4" s="31">
        <v>45017</v>
      </c>
      <c r="C4" t="s">
        <v>80</v>
      </c>
      <c r="D4" t="s">
        <v>85</v>
      </c>
      <c r="E4" t="s">
        <v>88</v>
      </c>
      <c r="F4">
        <v>10</v>
      </c>
      <c r="G4">
        <v>2.2000000000000002</v>
      </c>
      <c r="H4">
        <f>F4*G4</f>
        <v>22</v>
      </c>
    </row>
    <row r="5" spans="2:8" x14ac:dyDescent="0.25">
      <c r="B5" s="31">
        <v>45018</v>
      </c>
      <c r="C5" t="s">
        <v>81</v>
      </c>
      <c r="D5" t="s">
        <v>86</v>
      </c>
      <c r="E5" t="s">
        <v>89</v>
      </c>
      <c r="F5">
        <v>25</v>
      </c>
      <c r="G5">
        <v>4.3</v>
      </c>
      <c r="H5">
        <f t="shared" ref="H5:H15" si="0">F5*G5</f>
        <v>107.5</v>
      </c>
    </row>
    <row r="6" spans="2:8" x14ac:dyDescent="0.25">
      <c r="B6" s="31">
        <v>45019</v>
      </c>
      <c r="C6" t="s">
        <v>82</v>
      </c>
      <c r="D6" t="s">
        <v>14</v>
      </c>
      <c r="E6" t="s">
        <v>90</v>
      </c>
      <c r="F6">
        <v>30</v>
      </c>
      <c r="G6">
        <v>6.8</v>
      </c>
      <c r="H6">
        <f t="shared" si="0"/>
        <v>204</v>
      </c>
    </row>
    <row r="7" spans="2:8" x14ac:dyDescent="0.25">
      <c r="B7" s="31">
        <v>45020</v>
      </c>
      <c r="C7" t="s">
        <v>83</v>
      </c>
      <c r="D7" t="s">
        <v>87</v>
      </c>
      <c r="E7" t="s">
        <v>91</v>
      </c>
      <c r="F7">
        <v>80</v>
      </c>
      <c r="G7">
        <v>8.4</v>
      </c>
      <c r="H7">
        <f t="shared" si="0"/>
        <v>672</v>
      </c>
    </row>
    <row r="8" spans="2:8" x14ac:dyDescent="0.25">
      <c r="B8" s="31">
        <v>45021</v>
      </c>
      <c r="C8" t="s">
        <v>84</v>
      </c>
      <c r="D8" t="s">
        <v>85</v>
      </c>
      <c r="E8" t="s">
        <v>88</v>
      </c>
      <c r="F8">
        <v>65</v>
      </c>
      <c r="G8">
        <v>2.2000000000000002</v>
      </c>
      <c r="H8">
        <f t="shared" si="0"/>
        <v>143</v>
      </c>
    </row>
    <row r="9" spans="2:8" x14ac:dyDescent="0.25">
      <c r="B9" s="31">
        <v>45022</v>
      </c>
      <c r="C9" t="s">
        <v>80</v>
      </c>
      <c r="D9" t="s">
        <v>86</v>
      </c>
      <c r="E9" t="s">
        <v>89</v>
      </c>
      <c r="F9">
        <v>50</v>
      </c>
      <c r="G9">
        <v>4.3</v>
      </c>
      <c r="H9">
        <f t="shared" si="0"/>
        <v>215</v>
      </c>
    </row>
    <row r="10" spans="2:8" x14ac:dyDescent="0.25">
      <c r="B10" s="31">
        <v>45023</v>
      </c>
      <c r="C10" t="s">
        <v>81</v>
      </c>
      <c r="D10" t="s">
        <v>14</v>
      </c>
      <c r="E10" t="s">
        <v>90</v>
      </c>
      <c r="F10">
        <v>35</v>
      </c>
      <c r="G10">
        <v>6.8</v>
      </c>
      <c r="H10">
        <f t="shared" si="0"/>
        <v>238</v>
      </c>
    </row>
    <row r="11" spans="2:8" x14ac:dyDescent="0.25">
      <c r="B11" s="31">
        <v>45024</v>
      </c>
      <c r="C11" t="s">
        <v>82</v>
      </c>
      <c r="D11" t="s">
        <v>87</v>
      </c>
      <c r="E11" t="s">
        <v>91</v>
      </c>
      <c r="F11">
        <v>75</v>
      </c>
      <c r="G11">
        <v>8.4</v>
      </c>
      <c r="H11">
        <f t="shared" si="0"/>
        <v>630</v>
      </c>
    </row>
    <row r="12" spans="2:8" x14ac:dyDescent="0.25">
      <c r="B12" s="31">
        <v>45025</v>
      </c>
      <c r="C12" t="s">
        <v>83</v>
      </c>
      <c r="D12" t="s">
        <v>85</v>
      </c>
      <c r="E12" t="s">
        <v>88</v>
      </c>
      <c r="F12">
        <v>25</v>
      </c>
      <c r="G12">
        <v>2.2000000000000002</v>
      </c>
      <c r="H12">
        <f t="shared" si="0"/>
        <v>55.000000000000007</v>
      </c>
    </row>
    <row r="13" spans="2:8" x14ac:dyDescent="0.25">
      <c r="B13" s="31">
        <v>45026</v>
      </c>
      <c r="C13" t="s">
        <v>84</v>
      </c>
      <c r="D13" t="s">
        <v>86</v>
      </c>
      <c r="E13" t="s">
        <v>89</v>
      </c>
      <c r="F13">
        <v>90</v>
      </c>
      <c r="G13">
        <v>4.3</v>
      </c>
      <c r="H13">
        <f t="shared" si="0"/>
        <v>387</v>
      </c>
    </row>
    <row r="14" spans="2:8" x14ac:dyDescent="0.25">
      <c r="B14" s="31">
        <v>45027</v>
      </c>
      <c r="C14" t="s">
        <v>80</v>
      </c>
      <c r="D14" t="s">
        <v>14</v>
      </c>
      <c r="E14" t="s">
        <v>90</v>
      </c>
      <c r="F14">
        <v>45</v>
      </c>
      <c r="G14">
        <v>6.8</v>
      </c>
      <c r="H14">
        <f t="shared" si="0"/>
        <v>306</v>
      </c>
    </row>
    <row r="15" spans="2:8" x14ac:dyDescent="0.25">
      <c r="B15" s="31">
        <v>45028</v>
      </c>
      <c r="C15" t="s">
        <v>81</v>
      </c>
      <c r="D15" t="s">
        <v>87</v>
      </c>
      <c r="E15" t="s">
        <v>91</v>
      </c>
      <c r="F15">
        <v>55</v>
      </c>
      <c r="G15">
        <v>8.4</v>
      </c>
      <c r="H15">
        <f t="shared" si="0"/>
        <v>462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A9BA-9AA5-4D9F-B22B-07E170DC0079}">
  <sheetPr codeName="Sheet9"/>
  <dimension ref="A1:E8"/>
  <sheetViews>
    <sheetView workbookViewId="0">
      <selection activeCell="E23" sqref="E23"/>
    </sheetView>
  </sheetViews>
  <sheetFormatPr defaultRowHeight="15" x14ac:dyDescent="0.25"/>
  <cols>
    <col min="1" max="1" width="13.28515625" bestFit="1" customWidth="1"/>
    <col min="2" max="2" width="16.28515625" bestFit="1" customWidth="1"/>
    <col min="3" max="4" width="10.42578125" bestFit="1" customWidth="1"/>
    <col min="5" max="5" width="11.28515625" bestFit="1" customWidth="1"/>
  </cols>
  <sheetData>
    <row r="1" spans="1:5" x14ac:dyDescent="0.25">
      <c r="A1" s="33" t="s">
        <v>76</v>
      </c>
      <c r="B1" s="1" t="s">
        <v>85</v>
      </c>
    </row>
    <row r="3" spans="1:5" x14ac:dyDescent="0.25">
      <c r="A3" s="33" t="s">
        <v>92</v>
      </c>
      <c r="B3" s="33" t="s">
        <v>93</v>
      </c>
      <c r="C3" s="1"/>
      <c r="D3" s="1"/>
      <c r="E3" s="1"/>
    </row>
    <row r="4" spans="1:5" x14ac:dyDescent="0.25">
      <c r="A4" s="33" t="s">
        <v>72</v>
      </c>
      <c r="B4" s="34">
        <v>45017</v>
      </c>
      <c r="C4" s="34">
        <v>45021</v>
      </c>
      <c r="D4" s="34">
        <v>45025</v>
      </c>
      <c r="E4" s="34" t="s">
        <v>73</v>
      </c>
    </row>
    <row r="5" spans="1:5" x14ac:dyDescent="0.25">
      <c r="A5" s="32" t="s">
        <v>84</v>
      </c>
      <c r="B5" s="1"/>
      <c r="C5" s="1">
        <v>143</v>
      </c>
      <c r="D5" s="1"/>
      <c r="E5" s="1">
        <v>143</v>
      </c>
    </row>
    <row r="6" spans="1:5" x14ac:dyDescent="0.25">
      <c r="A6" s="32" t="s">
        <v>80</v>
      </c>
      <c r="B6" s="1">
        <v>22</v>
      </c>
      <c r="C6" s="1"/>
      <c r="D6" s="1"/>
      <c r="E6" s="1">
        <v>22</v>
      </c>
    </row>
    <row r="7" spans="1:5" x14ac:dyDescent="0.25">
      <c r="A7" s="32" t="s">
        <v>83</v>
      </c>
      <c r="B7" s="1"/>
      <c r="C7" s="1"/>
      <c r="D7" s="1">
        <v>55.000000000000007</v>
      </c>
      <c r="E7" s="1">
        <v>55.000000000000007</v>
      </c>
    </row>
    <row r="8" spans="1:5" x14ac:dyDescent="0.25">
      <c r="A8" s="32" t="s">
        <v>73</v>
      </c>
      <c r="B8" s="1">
        <v>22</v>
      </c>
      <c r="C8" s="1">
        <v>143</v>
      </c>
      <c r="D8" s="1">
        <v>55.000000000000007</v>
      </c>
      <c r="E8" s="1">
        <v>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E A A B Q S w M E F A A C A A g A l F S O 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J R U 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V I 5 X P 6 0 o l v s A A A C T A Q A A E w A c A E Z v c m 1 1 b G F z L 1 N l Y 3 R p b 2 4 x L m 0 g o h g A K K A U A A A A A A A A A A A A A A A A A A A A A A A A A A A A d Y 9 B T 4 N A E I X v J P y H y f Y C y U q E o g c b T q C J l y Y G P I k H h L H d C L P N 7 q B t m v 5 3 l 5 B G j b q X 3 f n e z O x 7 F l t W m q C c 7 3 j l e 7 5 n t 4 3 B D h Z i j R 9 Q 4 Z 6 h 0 O 0 4 I L G A D H p k 3 w N 3 S j 2 a F h 3 J 7 X t 0 7 g j u V I 9 R r o l d Y Q O R 3 9 S P F o 2 t S x 4 7 h y 4 u l 3 W B 9 o 3 1 r v 6 1 P u I 9 i 1 A + F d i r Q T G a T E g h I d f 9 O J D N U g m 3 1 O p O 0 S a L k 6 t E w s O o G U s + 9 J h 9 P a O 1 J n w O 5 e x y I f J t Q x u X p z r s c A p Q N S + u q T I N 2 V d t h n n 7 J N p g j i S P R z H T 2 P 1 + T 3 y d R p N + k n A W E i e w Q 8 D O / z e + / G 8 g / T F w C n 1 P 0 Z 8 G V 5 9 Q S w E C L Q A U A A I A C A C U V I 5 X z C B 3 B q U A A A D 2 A A A A E g A A A A A A A A A A A A A A A A A A A A A A Q 2 9 u Z m l n L 1 B h Y 2 t h Z 2 U u e G 1 s U E s B A i 0 A F A A C A A g A l F S O V w / K 6 a u k A A A A 6 Q A A A B M A A A A A A A A A A A A A A A A A 8 Q A A A F t D b 2 5 0 Z W 5 0 X 1 R 5 c G V z X S 5 4 b W x Q S w E C L Q A U A A I A C A C U V I 5 X P 6 0 o l v s A A A C T A Q A A E w A A A A A A A A A A A A A A A A D i A Q A A R m 9 y b X V s Y X M v U 2 V j d G l v b j E u b V B L B Q Y A A A A A A w A D A M I A A A A 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C Q A A A A A A A M o 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U Z X h 0 J T I w R G 9 j d 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Z X d f V G V 4 d F 9 E b 2 N 1 b W V u d 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z L T E y L T E 0 V D A 1 O j A 2 O j Q x L j c 3 N T I 1 N z F a I i A v P j x F b n R y e S B U e X B l P S J G a W x s Q 2 9 s d W 1 u V H l w Z X M i I F Z h b H V l P S J z Q X d Z R E 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5 l d y B U Z X h 0 I E R v Y 3 V t Z W 5 0 L 0 N o Y W 5 n Z W Q g V H l w Z S 5 7 Q 2 9 s d W 1 u M S w w f S Z x d W 9 0 O y w m c X V v d D t T Z W N 0 a W 9 u M S 9 O Z X c g V G V 4 d C B E b 2 N 1 b W V u d C 9 D a G F u Z 2 V k I F R 5 c G U u e 0 N v b H V t b j I s M X 0 m c X V v d D s s J n F 1 b 3 Q 7 U 2 V j d G l v b j E v T m V 3 I F R l e H Q g R G 9 j d W 1 l b n Q v Q 2 h h b m d l Z C B U e X B l L n t D b 2 x 1 b W 4 z L D J 9 J n F 1 b 3 Q 7 L C Z x d W 9 0 O 1 N l Y 3 R p b 2 4 x L 0 5 l d y B U Z X h 0 I E R v Y 3 V t Z W 5 0 L 0 N o Y W 5 n Z W Q g V H l w Z S 5 7 Q 2 9 s d W 1 u N C w z f S Z x d W 9 0 O 1 0 s J n F 1 b 3 Q 7 Q 2 9 s d W 1 u Q 2 9 1 b n Q m c X V v d D s 6 N C w m c X V v d D t L Z X l D b 2 x 1 b W 5 O Y W 1 l c y Z x d W 9 0 O z p b X S w m c X V v d D t D b 2 x 1 b W 5 J Z G V u d G l 0 a W V z J n F 1 b 3 Q 7 O l s m c X V v d D t T Z W N 0 a W 9 u M S 9 O Z X c g V G V 4 d C B E b 2 N 1 b W V u d C 9 D a G F u Z 2 V k I F R 5 c G U u e 0 N v b H V t b j E s M H 0 m c X V v d D s s J n F 1 b 3 Q 7 U 2 V j d G l v b j E v T m V 3 I F R l e H Q g R G 9 j d W 1 l b n Q v Q 2 h h b m d l Z C B U e X B l L n t D b 2 x 1 b W 4 y L D F 9 J n F 1 b 3 Q 7 L C Z x d W 9 0 O 1 N l Y 3 R p b 2 4 x L 0 5 l d y B U Z X h 0 I E R v Y 3 V t Z W 5 0 L 0 N o Y W 5 n Z W Q g V H l w Z S 5 7 Q 2 9 s d W 1 u M y w y f S Z x d W 9 0 O y w m c X V v d D t T Z W N 0 a W 9 u M S 9 O Z X c g V G V 4 d C B E b 2 N 1 b W V u d C 9 D a G F u Z 2 V k I F R 5 c G U u e 0 N v b H V t b j Q s M 3 0 m c X V v d D t d L C Z x d W 9 0 O 1 J l b G F 0 a W 9 u c 2 h p c E l u Z m 8 m c X V v d D s 6 W 1 1 9 I i A v P j w v U 3 R h Y m x l R W 5 0 c m l l c z 4 8 L 0 l 0 Z W 0 + P E l 0 Z W 0 + P E l 0 Z W 1 M b 2 N h d G l v b j 4 8 S X R l b V R 5 c G U + R m 9 y b X V s Y T w v S X R l b V R 5 c G U + P E l 0 Z W 1 Q Y X R o P l N l Y 3 R p b 2 4 x L 0 5 l d y U y M F R l e H Q l M j B E b 2 N 1 b W V u d C 9 T b 3 V y Y 2 U 8 L 0 l 0 Z W 1 Q Y X R o P j w v S X R l b U x v Y 2 F 0 a W 9 u P j x T d G F i b G V F b n R y a W V z I C 8 + P C 9 J d G V t P j x J d G V t P j x J d G V t T G 9 j Y X R p b 2 4 + P E l 0 Z W 1 U e X B l P k Z v c m 1 1 b G E 8 L 0 l 0 Z W 1 U e X B l P j x J d G V t U G F 0 a D 5 T Z W N 0 a W 9 u M S 9 O Z X c l M j B U Z X h 0 J T I w R G 9 j d W 1 l b n Q v Q 2 h h b m d l Z C U y M F R 5 c G U 8 L 0 l 0 Z W 1 Q Y X R o P j w v S X R l b U x v Y 2 F 0 a W 9 u P j x T d G F i b G V F b n R y a W V z I C 8 + P C 9 J d G V t P j w v S X R l b X M + P C 9 M b 2 N h b F B h Y 2 t h Z 2 V N Z X R h Z G F 0 Y U Z p b G U + F g A A A F B L B Q Y A A A A A A A A A A A A A A A A A A A A A A A A m A Q A A A Q A A A N C M n d 8 B F d E R j H o A w E / C l + s B A A A A e / H X j P w L T k K v 3 l w Z h q r S P w A A A A A C A A A A A A A Q Z g A A A A E A A C A A A A C H I 8 M B T X v v 8 M A J M 7 4 H p i y O k E X P f v s 9 N Q Q y s g V S b f W 7 r A A A A A A O g A A A A A I A A C A A A A A / F O 0 9 x r 4 8 y Y l e L + 6 o Z x V L y O x + X m S w t z F B C + 7 8 W S V Y D l A A A A C R S 8 2 W M p N R r S p O H E 9 r V e N v X x O x v S b P o S 2 L 8 G h p S k t P X W 3 s B 4 4 V w n 5 P g i k F y 9 L y 6 l X O I W X O X k r F R n R X 9 n f Z d 6 S K w k 9 9 f l + 4 L 9 v p Y a w z R p 7 2 T 0 A A A A A E V d z x A 6 G e g 3 g M I 6 A M N R v T v G l T W c P C 1 Y C / n O g O G X K U k / s Y g 6 I 7 9 e X / k A c d D U 7 p y M l f 3 Z i l l c d 6 / u T v X X e Y r o J 4 < / D a t a M a s h u p > 
</file>

<file path=customXml/itemProps1.xml><?xml version="1.0" encoding="utf-8"?>
<ds:datastoreItem xmlns:ds="http://schemas.openxmlformats.org/officeDocument/2006/customXml" ds:itemID="{D2E26357-2BA2-459B-9E21-9752FCD194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Sheet1</vt:lpstr>
      <vt:lpstr>Sheet2</vt:lpstr>
      <vt:lpstr>a</vt:lpstr>
      <vt:lpstr>Sheet5</vt:lpstr>
      <vt:lpstr>Sheet4</vt:lpstr>
      <vt:lpstr>Sheet3</vt:lpstr>
      <vt:lpstr>Sheet6</vt:lpstr>
      <vt:lpstr>Sheet8</vt:lpstr>
      <vt:lpstr>Sheet10</vt:lpstr>
      <vt:lpstr>Sheet11</vt:lpstr>
      <vt:lpstr>Sheet7</vt:lpstr>
      <vt:lpstr>New Text Document</vt:lpstr>
      <vt:lpstr>Sheet9</vt:lpstr>
      <vt:lpstr>Sheet14</vt:lpstr>
      <vt:lpstr>a</vt:lpstr>
      <vt:lpstr>ra</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CSLAB3-03</dc:creator>
  <cp:lastModifiedBy>CSLAB3-03</cp:lastModifiedBy>
  <dcterms:created xsi:type="dcterms:W3CDTF">2023-12-08T08:22:05Z</dcterms:created>
  <dcterms:modified xsi:type="dcterms:W3CDTF">2023-12-14T09:25:32Z</dcterms:modified>
</cp:coreProperties>
</file>