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 Repo\New folder\Excel\"/>
    </mc:Choice>
  </mc:AlternateContent>
  <xr:revisionPtr revIDLastSave="0" documentId="13_ncr:1_{8B594521-3ADA-40F5-B62B-B157CE280A57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Information" sheetId="2" r:id="rId1"/>
    <sheet name="Depreciation Calculator" sheetId="1" r:id="rId2"/>
    <sheet name="Advanced P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H38" i="1"/>
  <c r="D10" i="3"/>
  <c r="D36" i="1"/>
  <c r="D9" i="3"/>
  <c r="D13" i="1"/>
  <c r="D5" i="3" s="1"/>
  <c r="D8" i="3"/>
  <c r="D29" i="1"/>
  <c r="D7" i="3"/>
  <c r="D27" i="1"/>
  <c r="C27" i="1" s="1"/>
  <c r="D26" i="1"/>
  <c r="D6" i="3"/>
  <c r="D23" i="1"/>
  <c r="C26" i="1" s="1"/>
  <c r="D4" i="3"/>
  <c r="D3" i="3"/>
  <c r="H26" i="1"/>
  <c r="D8" i="1"/>
  <c r="D12" i="1"/>
  <c r="D11" i="1"/>
  <c r="D20" i="1"/>
  <c r="D14" i="1" l="1"/>
  <c r="D15" i="1"/>
  <c r="D28" i="1"/>
  <c r="I27" i="1"/>
  <c r="H27" i="1" s="1"/>
  <c r="C28" i="1" l="1"/>
  <c r="C29" i="1" l="1"/>
  <c r="D30" i="1" s="1"/>
  <c r="C30" i="1" l="1"/>
  <c r="D31" i="1" s="1"/>
  <c r="C31" i="1" l="1"/>
  <c r="D32" i="1" s="1"/>
  <c r="C32" i="1" l="1"/>
  <c r="D33" i="1" s="1"/>
  <c r="C33" i="1" l="1"/>
  <c r="D34" i="1" s="1"/>
  <c r="C34" i="1" l="1"/>
  <c r="D35" i="1" s="1"/>
  <c r="C35" i="1" l="1"/>
  <c r="C36" i="1" l="1"/>
  <c r="D37" i="1" s="1"/>
  <c r="C37" i="1" l="1"/>
  <c r="D38" i="1" s="1"/>
  <c r="D39" i="1" l="1"/>
  <c r="C39" i="1" l="1"/>
  <c r="D40" i="1" s="1"/>
  <c r="C40" i="1" l="1"/>
  <c r="D41" i="1" s="1"/>
  <c r="C41" i="1" l="1"/>
  <c r="D42" i="1" s="1"/>
  <c r="C42" i="1" l="1"/>
  <c r="D43" i="1" s="1"/>
  <c r="C43" i="1" l="1"/>
  <c r="D44" i="1" s="1"/>
  <c r="C44" i="1" l="1"/>
  <c r="D45" i="1" s="1"/>
  <c r="C45" i="1" l="1"/>
  <c r="I28" i="1" l="1"/>
  <c r="H28" i="1" s="1"/>
  <c r="I29" i="1" l="1"/>
  <c r="H29" i="1" s="1"/>
  <c r="I30" i="1" l="1"/>
  <c r="H30" i="1" s="1"/>
  <c r="I31" i="1" l="1"/>
  <c r="H31" i="1" s="1"/>
  <c r="I32" i="1" l="1"/>
  <c r="H32" i="1" s="1"/>
  <c r="I33" i="1" l="1"/>
  <c r="H33" i="1" s="1"/>
  <c r="I34" i="1" l="1"/>
  <c r="H34" i="1" s="1"/>
  <c r="I35" i="1" l="1"/>
  <c r="H35" i="1" s="1"/>
  <c r="I36" i="1" l="1"/>
  <c r="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9" authorId="0" shapeId="0" xr:uid="{CB7BC06A-9CB8-4F18-94D3-26D34EB4C53D}">
      <text>
        <r>
          <rPr>
            <b/>
            <sz val="9"/>
            <color indexed="81"/>
            <rFont val="Tahoma"/>
            <family val="2"/>
          </rPr>
          <t>We have Given Scrap value. when Depreciation amount less than Scrap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<sst xmlns="http://schemas.openxmlformats.org/spreadsheetml/2006/main" count="51" uniqueCount="43">
  <si>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</si>
  <si>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</si>
  <si>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</si>
  <si>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</si>
  <si>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</si>
  <si>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</si>
  <si>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</si>
  <si>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</si>
  <si>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</si>
  <si>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</si>
  <si>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</si>
  <si>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</si>
  <si>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</si>
  <si>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</si>
  <si>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</si>
  <si>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Diminishing Balance Method</t>
  </si>
  <si>
    <t>Straight Line Method</t>
  </si>
  <si>
    <t>Year on Year Depreciation Amount</t>
  </si>
  <si>
    <t>Coachx.live</t>
  </si>
  <si>
    <t>Depreciation Schedule for Diminishing Balance</t>
  </si>
  <si>
    <t>Depreciation Schedule for Straight Line</t>
  </si>
  <si>
    <t>Calculate the annual depreciation amount using the straight line method for the given asset.</t>
  </si>
  <si>
    <t xml:space="preserve">Q. </t>
  </si>
  <si>
    <t>Calculate the total depreciation for the asset's entire life span using the straight-line method.</t>
  </si>
  <si>
    <t>What is the depreciated book value of the asset after its life span using the straight-line method?</t>
  </si>
  <si>
    <t>Calculate the rate of depreciation per year as per the diminishing balance method.</t>
  </si>
  <si>
    <t>What is the depreciation amount for the asset in the second year according to the diminishing balance method?</t>
  </si>
  <si>
    <t>What is the book value of the asset in the fourth year using the diminishing balance method?</t>
  </si>
  <si>
    <t>Calculate the total depreciation for the asset's entire life span using the diminishing balance method.</t>
  </si>
  <si>
    <t>What is the book value of the asset after its life span using the diminishing balance method?</t>
  </si>
  <si>
    <t>Compare the total depreciation amounts obtained from the straight-line method and the diminishing balance method. Which method results in higher total depreciation?</t>
  </si>
  <si>
    <t>Prepare an Presentation for above Analysis you made so far along with Visual Graphs representation</t>
  </si>
  <si>
    <t>Problem Statement</t>
  </si>
  <si>
    <t>Formula</t>
  </si>
  <si>
    <t>Answer</t>
  </si>
  <si>
    <t>Asset Price * Depreciation Percentage</t>
  </si>
  <si>
    <t>Depreciation / Year as per Straight Line Method * Estimated Life Span</t>
  </si>
  <si>
    <t>Asset Price - Total Depreciation For Its Life Span</t>
  </si>
  <si>
    <t>1-((Scrap value)/(Asset price))^1/(Life Span)</t>
  </si>
  <si>
    <t>(Book Value - 1sr year Depreciation amount)*Rate of Depreciation as per Diminishing Balance Method</t>
  </si>
  <si>
    <t>3rd Year Book Value - 3rd Year Depreciation amount</t>
  </si>
  <si>
    <t>sum of all year depreciation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</si>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</sst>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5" borderId="0" xfId="0" applyFill="1"/>
    <xf numFmtId="10" fontId="0" fillId="0" borderId="0" xfId="0" applyNumberFormat="1"/>
    <xf numFmtId="164" fontId="6" fillId="4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0" fontId="6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4"/>
    </xf>
    <xf numFmtId="0" fontId="6" fillId="2" borderId="5" xfId="0" applyFont="1" applyFill="1" applyBorder="1" applyAlignment="1">
      <alignment horizontal="left" vertical="center" indent="4"/>
    </xf>
    <xf numFmtId="0" fontId="8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Diminishing</a:t>
            </a:r>
            <a:r>
              <a:rPr lang="en-IN" baseline="0"/>
              <a:t> Balance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numFmt formatCode="#,##0.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'Depreciation Calculator'!$C$26:$C$36</c:f>
              <c:numCache>
                <c:formatCode>[$$-409]#,##0.00</c:formatCode>
                <c:ptCount val="11"/>
                <c:pt idx="0">
                  <c:v>102835.88263785925</c:v>
                </c:pt>
                <c:pt idx="1">
                  <c:v>81685.445122044126</c:v>
                </c:pt>
                <c:pt idx="2">
                  <c:v>64885.05542646048</c:v>
                </c:pt>
                <c:pt idx="3">
                  <c:v>51540.031536887516</c:v>
                </c:pt>
                <c:pt idx="4">
                  <c:v>40939.70226832966</c:v>
                </c:pt>
                <c:pt idx="5">
                  <c:v>32519.561432939961</c:v>
                </c:pt>
                <c:pt idx="6">
                  <c:v>25831.205827035024</c:v>
                </c:pt>
                <c:pt idx="7">
                  <c:v>20518.456125388308</c:v>
                </c:pt>
                <c:pt idx="8">
                  <c:v>16298.389033347312</c:v>
                </c:pt>
                <c:pt idx="9">
                  <c:v>12946.27058970836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4851-AE92-7D3EC30AFC67}"/>
            </c:ext>
          </c:extLst>
        </c:ser>
        <c:ser>
          <c:idx val="1"/>
          <c:order val="1"/>
          <c:spPr>
            <a:ln w="95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numFmt formatCode="#,##0.00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'Depreciation Calculator'!$D$26:$D$36</c:f>
              <c:numCache>
                <c:formatCode>[$$-409]#,##0.00</c:formatCode>
                <c:ptCount val="11"/>
                <c:pt idx="0">
                  <c:v>500000</c:v>
                </c:pt>
                <c:pt idx="1">
                  <c:v>397164.11736214074</c:v>
                </c:pt>
                <c:pt idx="2">
                  <c:v>315478.67224009661</c:v>
                </c:pt>
                <c:pt idx="3">
                  <c:v>250593.61681363612</c:v>
                </c:pt>
                <c:pt idx="4">
                  <c:v>199053.58527674861</c:v>
                </c:pt>
                <c:pt idx="5">
                  <c:v>158113.88300841895</c:v>
                </c:pt>
                <c:pt idx="6">
                  <c:v>125594.321575479</c:v>
                </c:pt>
                <c:pt idx="7">
                  <c:v>99763.115748443975</c:v>
                </c:pt>
                <c:pt idx="8">
                  <c:v>79244.659623055661</c:v>
                </c:pt>
                <c:pt idx="9">
                  <c:v>62946.270589708351</c:v>
                </c:pt>
                <c:pt idx="10">
                  <c:v>49999.999999999993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6-4851-AE92-7D3EC30AFC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2764767"/>
        <c:axId val="1762771487"/>
      </c:lineChart>
      <c:catAx>
        <c:axId val="17627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71487"/>
        <c:crosses val="autoZero"/>
        <c:auto val="1"/>
        <c:lblAlgn val="ctr"/>
        <c:lblOffset val="100"/>
        <c:noMultiLvlLbl val="0"/>
      </c:catAx>
      <c:valAx>
        <c:axId val="17627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Straight</a:t>
            </a:r>
            <a:r>
              <a:rPr lang="en-IN" baseline="0"/>
              <a:t> Line Method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'Depreciation Calculator'!$G$26:$G$36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'Depreciation Calculator'!$H$26:$H$36</c:f>
              <c:numCache>
                <c:formatCode>[$$-409]#,##0.00</c:formatCode>
                <c:ptCount val="1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2-467D-B0F7-22C6108CBFD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'Depreciation Calculator'!$G$26:$G$36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'Depreciation Calculator'!$I$26:$I$36</c:f>
              <c:numCache>
                <c:formatCode>[$$-409]#,##0.00</c:formatCode>
                <c:ptCount val="11"/>
                <c:pt idx="0">
                  <c:v>500000</c:v>
                </c:pt>
                <c:pt idx="1">
                  <c:v>455000</c:v>
                </c:pt>
                <c:pt idx="2">
                  <c:v>410000</c:v>
                </c:pt>
                <c:pt idx="3">
                  <c:v>365000</c:v>
                </c:pt>
                <c:pt idx="4">
                  <c:v>320000</c:v>
                </c:pt>
                <c:pt idx="5">
                  <c:v>275000</c:v>
                </c:pt>
                <c:pt idx="6">
                  <c:v>230000</c:v>
                </c:pt>
                <c:pt idx="7">
                  <c:v>185000</c:v>
                </c:pt>
                <c:pt idx="8">
                  <c:v>140000</c:v>
                </c:pt>
                <c:pt idx="9">
                  <c:v>95000</c:v>
                </c:pt>
                <c:pt idx="1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2-467D-B0F7-22C6108CBF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8667775"/>
        <c:axId val="1838670175"/>
      </c:lineChart>
      <c:catAx>
        <c:axId val="183866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70175"/>
        <c:crosses val="autoZero"/>
        <c:auto val="1"/>
        <c:lblAlgn val="ctr"/>
        <c:lblOffset val="100"/>
        <c:noMultiLvlLbl val="0"/>
      </c:catAx>
      <c:valAx>
        <c:axId val="1838670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13</xdr:row>
      <xdr:rowOff>129540</xdr:rowOff>
    </xdr:from>
    <xdr:to>
      <xdr:col>2</xdr:col>
      <xdr:colOff>2590800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055EC-5051-438E-9691-E4971D3CC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</xdr:col>
      <xdr:colOff>2621280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F37C1-11A9-4274-9AF4-90A807FAB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0" zoomScaleNormal="80" workbookViewId="0">
      <selection activeCell="AB19" sqref="AB19"/>
    </sheetView>
  </sheetViews>
  <sheetFormatPr defaultRowHeight="14.4" x14ac:dyDescent="0.3"/>
  <cols>
    <col min="1" max="1" width="9.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opLeftCell="A13" zoomScale="60" zoomScaleNormal="60" workbookViewId="0">
      <selection activeCell="I45" sqref="I45"/>
    </sheetView>
  </sheetViews>
  <sheetFormatPr defaultColWidth="8.6640625" defaultRowHeight="18" x14ac:dyDescent="0.3"/>
  <cols>
    <col min="1" max="1" width="3.109375" style="1" customWidth="1"/>
    <col min="2" max="2" width="12.5546875" style="1" customWidth="1"/>
    <col min="3" max="3" width="64.88671875" style="1" customWidth="1"/>
    <col min="4" max="4" width="27.44140625" style="1" customWidth="1"/>
    <col min="5" max="5" width="3.33203125" style="1" customWidth="1"/>
    <col min="6" max="6" width="13.44140625" style="1" bestFit="1" customWidth="1"/>
    <col min="7" max="7" width="19" style="1" customWidth="1"/>
    <col min="8" max="8" width="42.44140625" style="1" bestFit="1" customWidth="1"/>
    <col min="9" max="9" width="30.109375" style="1" customWidth="1"/>
    <col min="10" max="10" width="15.33203125" style="1" bestFit="1" customWidth="1"/>
    <col min="11" max="16384" width="8.6640625" style="1"/>
  </cols>
  <sheetData>
    <row r="1" spans="1:6" ht="9.9" customHeight="1" thickBot="1" x14ac:dyDescent="0.35">
      <c r="A1" s="6"/>
      <c r="B1" s="6"/>
      <c r="C1" s="6"/>
      <c r="D1" s="6"/>
      <c r="E1" s="6"/>
    </row>
    <row r="2" spans="1:6" ht="37.799999999999997" thickTop="1" thickBot="1" x14ac:dyDescent="0.35">
      <c r="A2" s="6"/>
      <c r="B2" s="28"/>
      <c r="C2" s="26" t="s">
        <v>18</v>
      </c>
      <c r="D2" s="26"/>
      <c r="E2" s="6"/>
    </row>
    <row r="3" spans="1:6" ht="25.8" thickTop="1" thickBot="1" x14ac:dyDescent="0.35">
      <c r="A3" s="6"/>
      <c r="B3" s="29"/>
      <c r="C3" s="27" t="s">
        <v>8</v>
      </c>
      <c r="D3" s="27"/>
      <c r="E3" s="6"/>
    </row>
    <row r="4" spans="1:6" ht="19.2" thickTop="1" thickBot="1" x14ac:dyDescent="0.35">
      <c r="A4" s="6"/>
      <c r="B4" s="3"/>
      <c r="C4" s="3"/>
      <c r="D4" s="3"/>
      <c r="E4" s="6"/>
    </row>
    <row r="5" spans="1:6" ht="25.8" thickTop="1" thickBot="1" x14ac:dyDescent="0.35">
      <c r="A5" s="6"/>
      <c r="B5" s="30" t="s">
        <v>16</v>
      </c>
      <c r="C5" s="30"/>
      <c r="D5" s="30"/>
      <c r="E5" s="6"/>
    </row>
    <row r="6" spans="1:6" ht="19.2" thickTop="1" thickBot="1" x14ac:dyDescent="0.35">
      <c r="A6" s="6"/>
      <c r="B6" s="22" t="s">
        <v>11</v>
      </c>
      <c r="C6" s="23"/>
      <c r="D6" s="13">
        <v>450000</v>
      </c>
      <c r="E6" s="6"/>
    </row>
    <row r="7" spans="1:6" ht="19.2" thickTop="1" thickBot="1" x14ac:dyDescent="0.35">
      <c r="A7" s="6"/>
      <c r="B7" s="22" t="s">
        <v>13</v>
      </c>
      <c r="C7" s="23"/>
      <c r="D7" s="13">
        <v>50000</v>
      </c>
      <c r="E7" s="6"/>
    </row>
    <row r="8" spans="1:6" ht="19.2" thickTop="1" thickBot="1" x14ac:dyDescent="0.35">
      <c r="A8" s="6"/>
      <c r="B8" s="22" t="s">
        <v>0</v>
      </c>
      <c r="C8" s="23"/>
      <c r="D8" s="14">
        <f>D6+D7</f>
        <v>500000</v>
      </c>
      <c r="E8" s="6"/>
    </row>
    <row r="9" spans="1:6" ht="19.2" thickTop="1" thickBot="1" x14ac:dyDescent="0.35">
      <c r="A9" s="6"/>
      <c r="B9" s="22" t="s">
        <v>1</v>
      </c>
      <c r="C9" s="23"/>
      <c r="D9" s="13">
        <v>50000</v>
      </c>
      <c r="E9" s="6"/>
    </row>
    <row r="10" spans="1:6" ht="19.2" thickTop="1" thickBot="1" x14ac:dyDescent="0.35">
      <c r="A10" s="6"/>
      <c r="B10" s="22" t="s">
        <v>2</v>
      </c>
      <c r="C10" s="23"/>
      <c r="D10" s="15">
        <v>10</v>
      </c>
      <c r="E10" s="6"/>
    </row>
    <row r="11" spans="1:6" ht="19.2" thickTop="1" thickBot="1" x14ac:dyDescent="0.35">
      <c r="A11" s="6"/>
      <c r="B11" s="25" t="s">
        <v>9</v>
      </c>
      <c r="C11" s="25"/>
      <c r="D11" s="14">
        <f>IF(D8="", "", SLN($D$8,$D$9,$D$10))</f>
        <v>45000</v>
      </c>
      <c r="E11" s="6"/>
      <c r="F11" s="7"/>
    </row>
    <row r="12" spans="1:6" ht="19.2" thickTop="1" thickBot="1" x14ac:dyDescent="0.35">
      <c r="A12" s="6"/>
      <c r="B12" s="25" t="s">
        <v>12</v>
      </c>
      <c r="C12" s="25"/>
      <c r="D12" s="16">
        <f>IFERROR(D11/D8,"")</f>
        <v>0.09</v>
      </c>
      <c r="E12" s="6"/>
      <c r="F12" s="8"/>
    </row>
    <row r="13" spans="1:6" ht="19.2" thickTop="1" thickBot="1" x14ac:dyDescent="0.35">
      <c r="A13" s="6"/>
      <c r="B13" s="22" t="s">
        <v>5</v>
      </c>
      <c r="C13" s="23"/>
      <c r="D13" s="17">
        <f>IF(D8="", "", D11*D10)</f>
        <v>450000</v>
      </c>
      <c r="E13" s="6"/>
    </row>
    <row r="14" spans="1:6" ht="19.2" thickTop="1" thickBot="1" x14ac:dyDescent="0.35">
      <c r="A14" s="6"/>
      <c r="B14" s="22" t="s">
        <v>4</v>
      </c>
      <c r="C14" s="23"/>
      <c r="D14" s="17">
        <f>IF(D8="", "", D8-D13)</f>
        <v>50000</v>
      </c>
      <c r="E14" s="6"/>
    </row>
    <row r="15" spans="1:6" ht="19.2" thickTop="1" thickBot="1" x14ac:dyDescent="0.35">
      <c r="A15" s="6"/>
      <c r="B15" s="22" t="s">
        <v>6</v>
      </c>
      <c r="C15" s="23"/>
      <c r="D15" s="17">
        <f>IF(D8="", "", D9-D14)</f>
        <v>0</v>
      </c>
      <c r="E15" s="6"/>
    </row>
    <row r="16" spans="1:6" ht="19.2" thickTop="1" thickBot="1" x14ac:dyDescent="0.35">
      <c r="A16" s="6"/>
      <c r="B16" s="18"/>
      <c r="C16" s="18"/>
      <c r="D16" s="18"/>
      <c r="E16" s="6"/>
    </row>
    <row r="17" spans="1:9" ht="25.8" thickTop="1" thickBot="1" x14ac:dyDescent="0.35">
      <c r="A17" s="6"/>
      <c r="B17" s="24" t="s">
        <v>15</v>
      </c>
      <c r="C17" s="24"/>
      <c r="D17" s="24"/>
      <c r="E17" s="6"/>
    </row>
    <row r="18" spans="1:9" ht="18.899999999999999" customHeight="1" thickTop="1" thickBot="1" x14ac:dyDescent="0.35">
      <c r="A18" s="6"/>
      <c r="B18" s="25" t="s">
        <v>11</v>
      </c>
      <c r="C18" s="25"/>
      <c r="D18" s="13">
        <v>450000</v>
      </c>
      <c r="E18" s="6"/>
    </row>
    <row r="19" spans="1:9" ht="18.899999999999999" customHeight="1" thickTop="1" thickBot="1" x14ac:dyDescent="0.35">
      <c r="A19" s="6"/>
      <c r="B19" s="25" t="s">
        <v>14</v>
      </c>
      <c r="C19" s="25"/>
      <c r="D19" s="13">
        <v>50000</v>
      </c>
      <c r="E19" s="6"/>
    </row>
    <row r="20" spans="1:9" ht="18.899999999999999" customHeight="1" thickTop="1" thickBot="1" x14ac:dyDescent="0.35">
      <c r="A20" s="6"/>
      <c r="B20" s="25" t="s">
        <v>0</v>
      </c>
      <c r="C20" s="25"/>
      <c r="D20" s="14">
        <f>D18+D19</f>
        <v>500000</v>
      </c>
      <c r="E20" s="6"/>
    </row>
    <row r="21" spans="1:9" ht="18.899999999999999" customHeight="1" thickTop="1" thickBot="1" x14ac:dyDescent="0.35">
      <c r="A21" s="6"/>
      <c r="B21" s="25" t="s">
        <v>1</v>
      </c>
      <c r="C21" s="25"/>
      <c r="D21" s="13">
        <v>50000</v>
      </c>
      <c r="E21" s="6"/>
    </row>
    <row r="22" spans="1:9" ht="18.899999999999999" customHeight="1" thickTop="1" thickBot="1" x14ac:dyDescent="0.35">
      <c r="A22" s="6"/>
      <c r="B22" s="25" t="s">
        <v>2</v>
      </c>
      <c r="C22" s="25"/>
      <c r="D22" s="15">
        <v>10</v>
      </c>
      <c r="E22" s="6"/>
    </row>
    <row r="23" spans="1:9" ht="18.899999999999999" customHeight="1" thickTop="1" thickBot="1" x14ac:dyDescent="0.35">
      <c r="A23" s="6"/>
      <c r="B23" s="31" t="s">
        <v>10</v>
      </c>
      <c r="C23" s="31"/>
      <c r="D23" s="16">
        <f>IF(D20="","",1-(D21/D20)^(1/D22))</f>
        <v>0.20567176527571851</v>
      </c>
      <c r="E23" s="6"/>
    </row>
    <row r="24" spans="1:9" ht="25.8" thickTop="1" thickBot="1" x14ac:dyDescent="0.35">
      <c r="A24" s="6"/>
      <c r="B24" s="32" t="s">
        <v>19</v>
      </c>
      <c r="C24" s="32"/>
      <c r="D24" s="32"/>
      <c r="E24" s="6"/>
      <c r="G24" s="19" t="s">
        <v>20</v>
      </c>
      <c r="H24" s="20"/>
      <c r="I24" s="21"/>
    </row>
    <row r="25" spans="1:9" ht="19.2" thickTop="1" thickBot="1" x14ac:dyDescent="0.35">
      <c r="A25" s="6"/>
      <c r="B25" s="4" t="s">
        <v>7</v>
      </c>
      <c r="C25" s="4" t="s">
        <v>17</v>
      </c>
      <c r="D25" s="4" t="s">
        <v>3</v>
      </c>
      <c r="E25" s="6"/>
      <c r="G25" s="4" t="s">
        <v>7</v>
      </c>
      <c r="H25" s="4" t="s">
        <v>17</v>
      </c>
      <c r="I25" s="4" t="s">
        <v>3</v>
      </c>
    </row>
    <row r="26" spans="1:9" ht="19.2" thickTop="1" thickBot="1" x14ac:dyDescent="0.35">
      <c r="A26" s="6"/>
      <c r="B26" s="2">
        <v>1</v>
      </c>
      <c r="C26" s="5">
        <f>IFERROR(IF(D26&gt;$D$21, (D26*$D$23), ""),"")</f>
        <v>102835.88263785925</v>
      </c>
      <c r="D26" s="5">
        <f>D8</f>
        <v>500000</v>
      </c>
      <c r="E26" s="6"/>
      <c r="G26" s="2">
        <v>1</v>
      </c>
      <c r="H26" s="5">
        <f>IFERROR(IF(I26&gt;$D$9, ($I$26*$D$12), ""),"")</f>
        <v>45000</v>
      </c>
      <c r="I26" s="5">
        <v>500000</v>
      </c>
    </row>
    <row r="27" spans="1:9" ht="19.2" thickTop="1" thickBot="1" x14ac:dyDescent="0.35">
      <c r="A27" s="6"/>
      <c r="B27" s="2">
        <v>2</v>
      </c>
      <c r="C27" s="5">
        <f>IFERROR(IF(D27&gt;$D$21, (D27*$D$23), ""),"")</f>
        <v>81685.445122044126</v>
      </c>
      <c r="D27" s="5">
        <f>IFERROR(D26-C26, "")</f>
        <v>397164.11736214074</v>
      </c>
      <c r="E27" s="6"/>
      <c r="G27" s="2">
        <v>2</v>
      </c>
      <c r="H27" s="5">
        <f t="shared" ref="H27:H36" si="0">IFERROR(IF(I27&gt;$D$9, ($I$26*$D$12), ""),"")</f>
        <v>45000</v>
      </c>
      <c r="I27" s="5">
        <f t="shared" ref="I27:I36" si="1">IFERROR(I26-H26, "")</f>
        <v>455000</v>
      </c>
    </row>
    <row r="28" spans="1:9" ht="19.2" thickTop="1" thickBot="1" x14ac:dyDescent="0.35">
      <c r="A28" s="6"/>
      <c r="B28" s="2">
        <v>3</v>
      </c>
      <c r="C28" s="5">
        <f t="shared" ref="C28:C45" si="2">IFERROR(IF(D28&gt;$D$21, (D28*$D$23), ""),"")</f>
        <v>64885.05542646048</v>
      </c>
      <c r="D28" s="5">
        <f t="shared" ref="D28:D45" si="3">IFERROR(D27-C27, "")</f>
        <v>315478.67224009661</v>
      </c>
      <c r="E28" s="6"/>
      <c r="G28" s="2">
        <v>3</v>
      </c>
      <c r="H28" s="5">
        <f t="shared" si="0"/>
        <v>45000</v>
      </c>
      <c r="I28" s="5">
        <f t="shared" si="1"/>
        <v>410000</v>
      </c>
    </row>
    <row r="29" spans="1:9" ht="19.2" thickTop="1" thickBot="1" x14ac:dyDescent="0.35">
      <c r="A29" s="6"/>
      <c r="B29" s="2">
        <v>4</v>
      </c>
      <c r="C29" s="5">
        <f t="shared" si="2"/>
        <v>51540.031536887516</v>
      </c>
      <c r="D29" s="5">
        <f>IFERROR(D28-C28, "")</f>
        <v>250593.61681363612</v>
      </c>
      <c r="E29" s="6"/>
      <c r="G29" s="2">
        <v>4</v>
      </c>
      <c r="H29" s="5">
        <f t="shared" si="0"/>
        <v>45000</v>
      </c>
      <c r="I29" s="5">
        <f t="shared" si="1"/>
        <v>365000</v>
      </c>
    </row>
    <row r="30" spans="1:9" ht="19.2" thickTop="1" thickBot="1" x14ac:dyDescent="0.35">
      <c r="A30" s="6"/>
      <c r="B30" s="2">
        <v>5</v>
      </c>
      <c r="C30" s="5">
        <f t="shared" si="2"/>
        <v>40939.70226832966</v>
      </c>
      <c r="D30" s="5">
        <f t="shared" si="3"/>
        <v>199053.58527674861</v>
      </c>
      <c r="E30" s="6"/>
      <c r="G30" s="2">
        <v>5</v>
      </c>
      <c r="H30" s="5">
        <f t="shared" si="0"/>
        <v>45000</v>
      </c>
      <c r="I30" s="5">
        <f t="shared" si="1"/>
        <v>320000</v>
      </c>
    </row>
    <row r="31" spans="1:9" ht="19.2" thickTop="1" thickBot="1" x14ac:dyDescent="0.35">
      <c r="A31" s="6"/>
      <c r="B31" s="2">
        <v>6</v>
      </c>
      <c r="C31" s="5">
        <f t="shared" si="2"/>
        <v>32519.561432939961</v>
      </c>
      <c r="D31" s="5">
        <f t="shared" si="3"/>
        <v>158113.88300841895</v>
      </c>
      <c r="E31" s="6"/>
      <c r="G31" s="2">
        <v>6</v>
      </c>
      <c r="H31" s="5">
        <f t="shared" si="0"/>
        <v>45000</v>
      </c>
      <c r="I31" s="5">
        <f t="shared" si="1"/>
        <v>275000</v>
      </c>
    </row>
    <row r="32" spans="1:9" ht="19.2" thickTop="1" thickBot="1" x14ac:dyDescent="0.35">
      <c r="A32" s="6"/>
      <c r="B32" s="2">
        <v>7</v>
      </c>
      <c r="C32" s="5">
        <f t="shared" si="2"/>
        <v>25831.205827035024</v>
      </c>
      <c r="D32" s="5">
        <f t="shared" si="3"/>
        <v>125594.321575479</v>
      </c>
      <c r="E32" s="6"/>
      <c r="G32" s="2">
        <v>7</v>
      </c>
      <c r="H32" s="5">
        <f t="shared" si="0"/>
        <v>45000</v>
      </c>
      <c r="I32" s="5">
        <f t="shared" si="1"/>
        <v>230000</v>
      </c>
    </row>
    <row r="33" spans="1:9" ht="19.2" thickTop="1" thickBot="1" x14ac:dyDescent="0.35">
      <c r="A33" s="6"/>
      <c r="B33" s="2">
        <v>8</v>
      </c>
      <c r="C33" s="5">
        <f t="shared" si="2"/>
        <v>20518.456125388308</v>
      </c>
      <c r="D33" s="5">
        <f t="shared" si="3"/>
        <v>99763.115748443975</v>
      </c>
      <c r="E33" s="6"/>
      <c r="G33" s="2">
        <v>8</v>
      </c>
      <c r="H33" s="5">
        <f t="shared" si="0"/>
        <v>45000</v>
      </c>
      <c r="I33" s="5">
        <f t="shared" si="1"/>
        <v>185000</v>
      </c>
    </row>
    <row r="34" spans="1:9" ht="19.2" thickTop="1" thickBot="1" x14ac:dyDescent="0.35">
      <c r="A34" s="6"/>
      <c r="B34" s="2">
        <v>9</v>
      </c>
      <c r="C34" s="5">
        <f t="shared" si="2"/>
        <v>16298.389033347312</v>
      </c>
      <c r="D34" s="5">
        <f t="shared" si="3"/>
        <v>79244.659623055661</v>
      </c>
      <c r="E34" s="6"/>
      <c r="G34" s="2">
        <v>9</v>
      </c>
      <c r="H34" s="5">
        <f t="shared" si="0"/>
        <v>45000</v>
      </c>
      <c r="I34" s="5">
        <f t="shared" si="1"/>
        <v>140000</v>
      </c>
    </row>
    <row r="35" spans="1:9" ht="19.2" thickTop="1" thickBot="1" x14ac:dyDescent="0.35">
      <c r="A35" s="6"/>
      <c r="B35" s="2">
        <v>10</v>
      </c>
      <c r="C35" s="5">
        <f t="shared" si="2"/>
        <v>12946.27058970836</v>
      </c>
      <c r="D35" s="5">
        <f t="shared" si="3"/>
        <v>62946.270589708351</v>
      </c>
      <c r="E35" s="6"/>
      <c r="G35" s="2">
        <v>10</v>
      </c>
      <c r="H35" s="5">
        <f t="shared" si="0"/>
        <v>45000</v>
      </c>
      <c r="I35" s="5">
        <f t="shared" si="1"/>
        <v>95000</v>
      </c>
    </row>
    <row r="36" spans="1:9" ht="19.2" thickTop="1" thickBot="1" x14ac:dyDescent="0.35">
      <c r="A36" s="6"/>
      <c r="B36" s="2">
        <v>11</v>
      </c>
      <c r="C36" s="5" t="str">
        <f t="shared" si="2"/>
        <v/>
      </c>
      <c r="D36" s="5">
        <f>IFERROR(D35-C35, "")</f>
        <v>49999.999999999993</v>
      </c>
      <c r="E36" s="6"/>
      <c r="G36" s="2">
        <v>11</v>
      </c>
      <c r="H36" s="5" t="str">
        <f t="shared" si="0"/>
        <v/>
      </c>
      <c r="I36" s="5">
        <f t="shared" si="1"/>
        <v>50000</v>
      </c>
    </row>
    <row r="37" spans="1:9" ht="19.2" thickTop="1" thickBot="1" x14ac:dyDescent="0.35">
      <c r="A37" s="6"/>
      <c r="B37" s="2"/>
      <c r="C37" s="5" t="str">
        <f t="shared" si="2"/>
        <v/>
      </c>
      <c r="D37" s="5" t="str">
        <f t="shared" si="3"/>
        <v/>
      </c>
      <c r="E37" s="6"/>
      <c r="G37" s="2"/>
      <c r="H37" s="5"/>
      <c r="I37" s="5"/>
    </row>
    <row r="38" spans="1:9" ht="19.2" thickTop="1" thickBot="1" x14ac:dyDescent="0.35">
      <c r="A38" s="6"/>
      <c r="B38" s="2" t="s">
        <v>42</v>
      </c>
      <c r="C38" s="5">
        <f>SUM(C26:C36)</f>
        <v>450000</v>
      </c>
      <c r="D38" s="5" t="str">
        <f t="shared" si="3"/>
        <v/>
      </c>
      <c r="E38" s="6"/>
      <c r="G38" s="2" t="s">
        <v>42</v>
      </c>
      <c r="H38" s="5">
        <f>SUM(H26:H36)</f>
        <v>450000</v>
      </c>
      <c r="I38" s="5"/>
    </row>
    <row r="39" spans="1:9" ht="19.2" thickTop="1" thickBot="1" x14ac:dyDescent="0.35">
      <c r="A39" s="6"/>
      <c r="B39" s="2"/>
      <c r="C39" s="5" t="str">
        <f t="shared" si="2"/>
        <v/>
      </c>
      <c r="D39" s="5" t="str">
        <f t="shared" si="3"/>
        <v/>
      </c>
      <c r="E39" s="6"/>
    </row>
    <row r="40" spans="1:9" ht="19.2" thickTop="1" thickBot="1" x14ac:dyDescent="0.35">
      <c r="A40" s="6"/>
      <c r="B40" s="2"/>
      <c r="C40" s="5" t="str">
        <f t="shared" si="2"/>
        <v/>
      </c>
      <c r="D40" s="5" t="str">
        <f t="shared" si="3"/>
        <v/>
      </c>
      <c r="E40" s="6"/>
    </row>
    <row r="41" spans="1:9" ht="19.2" thickTop="1" thickBot="1" x14ac:dyDescent="0.35">
      <c r="A41" s="6"/>
      <c r="B41" s="2"/>
      <c r="C41" s="5" t="str">
        <f t="shared" si="2"/>
        <v/>
      </c>
      <c r="D41" s="5" t="str">
        <f t="shared" si="3"/>
        <v/>
      </c>
      <c r="E41" s="6"/>
    </row>
    <row r="42" spans="1:9" ht="19.2" thickTop="1" thickBot="1" x14ac:dyDescent="0.35">
      <c r="A42" s="6"/>
      <c r="B42" s="2"/>
      <c r="C42" s="5" t="str">
        <f t="shared" si="2"/>
        <v/>
      </c>
      <c r="D42" s="5" t="str">
        <f t="shared" si="3"/>
        <v/>
      </c>
      <c r="E42" s="6"/>
    </row>
    <row r="43" spans="1:9" ht="19.2" thickTop="1" thickBot="1" x14ac:dyDescent="0.35">
      <c r="A43" s="6"/>
      <c r="B43" s="2"/>
      <c r="C43" s="5" t="str">
        <f t="shared" si="2"/>
        <v/>
      </c>
      <c r="D43" s="5" t="str">
        <f t="shared" si="3"/>
        <v/>
      </c>
      <c r="E43" s="6"/>
    </row>
    <row r="44" spans="1:9" ht="19.2" thickTop="1" thickBot="1" x14ac:dyDescent="0.35">
      <c r="A44" s="6"/>
      <c r="B44" s="2"/>
      <c r="C44" s="5" t="str">
        <f t="shared" si="2"/>
        <v/>
      </c>
      <c r="D44" s="5" t="str">
        <f t="shared" si="3"/>
        <v/>
      </c>
      <c r="E44" s="6"/>
    </row>
    <row r="45" spans="1:9" ht="19.2" thickTop="1" thickBot="1" x14ac:dyDescent="0.35">
      <c r="A45" s="6"/>
      <c r="B45" s="2"/>
      <c r="C45" s="5" t="str">
        <f t="shared" si="2"/>
        <v/>
      </c>
      <c r="D45" s="5" t="str">
        <f t="shared" si="3"/>
        <v/>
      </c>
      <c r="E45" s="6"/>
    </row>
    <row r="46" spans="1:9" ht="18.600000000000001" thickTop="1" x14ac:dyDescent="0.3">
      <c r="A46" s="6"/>
      <c r="B46" s="6"/>
      <c r="C46" s="6"/>
      <c r="D46" s="6"/>
      <c r="E46" s="6"/>
    </row>
  </sheetData>
  <mergeCells count="23">
    <mergeCell ref="B22:C22"/>
    <mergeCell ref="C2:D2"/>
    <mergeCell ref="C3:D3"/>
    <mergeCell ref="B2:B3"/>
    <mergeCell ref="B6:C6"/>
    <mergeCell ref="B7:C7"/>
    <mergeCell ref="B5:D5"/>
    <mergeCell ref="G24:I24"/>
    <mergeCell ref="B8:C8"/>
    <mergeCell ref="B9:C9"/>
    <mergeCell ref="B10:C10"/>
    <mergeCell ref="B17:D17"/>
    <mergeCell ref="B11:C11"/>
    <mergeCell ref="B13:C13"/>
    <mergeCell ref="B14:C14"/>
    <mergeCell ref="B15:C15"/>
    <mergeCell ref="B23:C23"/>
    <mergeCell ref="B24:D24"/>
    <mergeCell ref="B12:C12"/>
    <mergeCell ref="B18:C18"/>
    <mergeCell ref="B19:C19"/>
    <mergeCell ref="B20:C20"/>
    <mergeCell ref="B21:C21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3640-95FB-44A6-AEBE-91057E7710BE}">
  <dimension ref="A2:D12"/>
  <sheetViews>
    <sheetView zoomScale="70" zoomScaleNormal="70" workbookViewId="0">
      <selection activeCell="F11" sqref="F11"/>
    </sheetView>
  </sheetViews>
  <sheetFormatPr defaultRowHeight="14.4" x14ac:dyDescent="0.3"/>
  <cols>
    <col min="1" max="1" width="6.21875" customWidth="1"/>
    <col min="2" max="2" width="84.21875" bestFit="1" customWidth="1"/>
    <col min="3" max="3" width="39.44140625" customWidth="1"/>
  </cols>
  <sheetData>
    <row r="2" spans="1:4" x14ac:dyDescent="0.3">
      <c r="A2" s="11" t="s">
        <v>22</v>
      </c>
      <c r="B2" s="11" t="s">
        <v>32</v>
      </c>
      <c r="C2" t="s">
        <v>33</v>
      </c>
      <c r="D2" t="s">
        <v>34</v>
      </c>
    </row>
    <row r="3" spans="1:4" x14ac:dyDescent="0.3">
      <c r="A3" s="10">
        <v>1</v>
      </c>
      <c r="B3" t="s">
        <v>21</v>
      </c>
      <c r="C3" t="s">
        <v>35</v>
      </c>
      <c r="D3">
        <f>IF('Depreciation Calculator'!D8&gt;'Depreciation Calculator'!D9, ('Depreciation Calculator'!D8*'Depreciation Calculator'!D12))</f>
        <v>45000</v>
      </c>
    </row>
    <row r="4" spans="1:4" ht="28.8" x14ac:dyDescent="0.3">
      <c r="A4" s="10">
        <v>2</v>
      </c>
      <c r="B4" t="s">
        <v>23</v>
      </c>
      <c r="C4" s="9" t="s">
        <v>36</v>
      </c>
      <c r="D4">
        <f>'Depreciation Calculator'!D11*'Depreciation Calculator'!D10</f>
        <v>450000</v>
      </c>
    </row>
    <row r="5" spans="1:4" ht="28.8" x14ac:dyDescent="0.3">
      <c r="A5" s="10">
        <v>3</v>
      </c>
      <c r="B5" t="s">
        <v>24</v>
      </c>
      <c r="C5" s="9" t="s">
        <v>37</v>
      </c>
      <c r="D5">
        <f>'Depreciation Calculator'!D8-'Depreciation Calculator'!D13</f>
        <v>50000</v>
      </c>
    </row>
    <row r="6" spans="1:4" x14ac:dyDescent="0.3">
      <c r="A6" s="10">
        <v>4</v>
      </c>
      <c r="B6" t="s">
        <v>25</v>
      </c>
      <c r="C6" t="s">
        <v>38</v>
      </c>
      <c r="D6" s="12">
        <f>1-POWER('Depreciation Calculator'!D21/'Depreciation Calculator'!D20,1/'Depreciation Calculator'!D22)</f>
        <v>0.20567176527571851</v>
      </c>
    </row>
    <row r="7" spans="1:4" ht="43.2" x14ac:dyDescent="0.3">
      <c r="A7" s="10">
        <v>5</v>
      </c>
      <c r="B7" s="9" t="s">
        <v>26</v>
      </c>
      <c r="C7" s="9" t="s">
        <v>39</v>
      </c>
      <c r="D7">
        <f>'Depreciation Calculator'!D27*'Depreciation Calculator'!D23</f>
        <v>81685.445122044126</v>
      </c>
    </row>
    <row r="8" spans="1:4" ht="28.8" x14ac:dyDescent="0.3">
      <c r="A8" s="10">
        <v>6</v>
      </c>
      <c r="B8" t="s">
        <v>27</v>
      </c>
      <c r="C8" s="9" t="s">
        <v>40</v>
      </c>
      <c r="D8">
        <f>'Depreciation Calculator'!D28-'Depreciation Calculator'!C28</f>
        <v>250593.61681363612</v>
      </c>
    </row>
    <row r="9" spans="1:4" x14ac:dyDescent="0.3">
      <c r="A9" s="10">
        <v>7</v>
      </c>
      <c r="B9" t="s">
        <v>28</v>
      </c>
      <c r="C9" s="9" t="s">
        <v>41</v>
      </c>
      <c r="D9">
        <f>SUM('Depreciation Calculator'!C26:C35)</f>
        <v>450000</v>
      </c>
    </row>
    <row r="10" spans="1:4" x14ac:dyDescent="0.3">
      <c r="A10" s="10">
        <v>8</v>
      </c>
      <c r="B10" t="s">
        <v>29</v>
      </c>
      <c r="D10">
        <f>'Depreciation Calculator'!D35-'Depreciation Calculator'!C35</f>
        <v>49999.999999999993</v>
      </c>
    </row>
    <row r="11" spans="1:4" ht="28.8" x14ac:dyDescent="0.3">
      <c r="A11" s="10">
        <v>9</v>
      </c>
      <c r="B11" s="9" t="s">
        <v>30</v>
      </c>
    </row>
    <row r="12" spans="1:4" x14ac:dyDescent="0.3">
      <c r="A12" s="10">
        <v>10</v>
      </c>
      <c r="B12" t="s">
        <v>31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Advanced 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ADMIN</cp:lastModifiedBy>
  <cp:lastPrinted>2019-12-30T11:34:18Z</cp:lastPrinted>
  <dcterms:created xsi:type="dcterms:W3CDTF">2019-12-30T10:28:43Z</dcterms:created>
  <dcterms:modified xsi:type="dcterms:W3CDTF">2025-07-16T10:26:57Z</dcterms:modified>
</cp:coreProperties>
</file>