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40" yWindow="240" windowWidth="25360" windowHeight="13700" tabRatio="500"/>
  </bookViews>
  <sheets>
    <sheet name="New Vs Old Tax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5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I11" i="1"/>
  <c r="I12" i="1"/>
  <c r="I1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K11" i="1"/>
  <c r="K12" i="1"/>
  <c r="K13" i="1"/>
  <c r="I19" i="1"/>
  <c r="J17" i="1"/>
  <c r="I15" i="1"/>
</calcChain>
</file>

<file path=xl/sharedStrings.xml><?xml version="1.0" encoding="utf-8"?>
<sst xmlns="http://schemas.openxmlformats.org/spreadsheetml/2006/main" count="41" uniqueCount="30">
  <si>
    <t>Annual Income (Rs)</t>
  </si>
  <si>
    <t>Section 80C</t>
  </si>
  <si>
    <t>HRA</t>
  </si>
  <si>
    <t>Home Loan Interest Payment</t>
  </si>
  <si>
    <t>Standard Deduction</t>
  </si>
  <si>
    <t>Health Insurance</t>
  </si>
  <si>
    <t>Other Exemptions 1</t>
  </si>
  <si>
    <t>Other Exemptions 2</t>
  </si>
  <si>
    <t>Other Exemptions 3</t>
  </si>
  <si>
    <t>Other Exemptions 4</t>
  </si>
  <si>
    <t>Total Exemption</t>
  </si>
  <si>
    <t>Slab (Upper)</t>
  </si>
  <si>
    <t>Slab (Lower)</t>
  </si>
  <si>
    <t>-</t>
  </si>
  <si>
    <t>Old Rates</t>
  </si>
  <si>
    <t>New Rates</t>
  </si>
  <si>
    <t>Slab Amount (Old)</t>
  </si>
  <si>
    <t>Slab Amount (New)</t>
  </si>
  <si>
    <t>Tax (New)</t>
  </si>
  <si>
    <t>Cess</t>
  </si>
  <si>
    <t>Summary</t>
  </si>
  <si>
    <t>Difference</t>
  </si>
  <si>
    <t>Taxable Income (Old)</t>
  </si>
  <si>
    <t>Tax (Old)</t>
  </si>
  <si>
    <t>Total Taxes</t>
  </si>
  <si>
    <t>Workings</t>
  </si>
  <si>
    <t>Only Fill Yellow Cells</t>
  </si>
  <si>
    <t>Total</t>
  </si>
  <si>
    <t>You Are Better Off With?</t>
  </si>
  <si>
    <t>Results /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</si>
</sst>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color theme="1" tint="0.499984740745262"/>
      <name val="Calibri"/>
      <scheme val="minor"/>
    </font>
    <font>
      <b/>
      <sz val="18"/>
      <color theme="1"/>
      <name val="Calibri"/>
      <scheme val="minor"/>
    </font>
    <font>
      <b/>
      <sz val="14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165" fontId="0" fillId="2" borderId="1" xfId="1" applyNumberFormat="1" applyFont="1" applyFill="1" applyBorder="1"/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/>
    <xf numFmtId="0" fontId="7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65" fontId="6" fillId="3" borderId="3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65" fontId="2" fillId="2" borderId="1" xfId="1" applyNumberFormat="1" applyFont="1" applyFill="1" applyBorder="1"/>
    <xf numFmtId="0" fontId="9" fillId="4" borderId="1" xfId="0" applyFont="1" applyFill="1" applyBorder="1" applyAlignment="1">
      <alignment horizontal="center" vertical="center"/>
    </xf>
  </cellXfs>
  <cellStyles count="6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sqref="A1:B2"/>
    </sheetView>
  </sheetViews>
  <sheetFormatPr baseColWidth="10" defaultRowHeight="15" x14ac:dyDescent="0"/>
  <cols>
    <col min="1" max="1" width="25" bestFit="1" customWidth="1"/>
    <col min="2" max="2" width="13.1640625" bestFit="1" customWidth="1"/>
    <col min="3" max="3" width="2.6640625" customWidth="1"/>
    <col min="4" max="4" width="12.83203125" customWidth="1"/>
    <col min="5" max="5" width="13.1640625" bestFit="1" customWidth="1"/>
    <col min="8" max="8" width="16.1640625" bestFit="1" customWidth="1"/>
    <col min="10" max="10" width="17" bestFit="1" customWidth="1"/>
  </cols>
  <sheetData>
    <row r="1" spans="1:11">
      <c r="A1" s="26" t="s">
        <v>26</v>
      </c>
      <c r="B1" s="26"/>
      <c r="D1" s="9" t="s">
        <v>25</v>
      </c>
      <c r="E1" s="9"/>
      <c r="F1" s="9"/>
      <c r="G1" s="9"/>
      <c r="H1" s="9"/>
      <c r="I1" s="9"/>
      <c r="J1" s="9"/>
      <c r="K1" s="9"/>
    </row>
    <row r="2" spans="1:11">
      <c r="A2" s="26"/>
      <c r="B2" s="26"/>
      <c r="D2" s="9"/>
      <c r="E2" s="9"/>
      <c r="F2" s="9"/>
      <c r="G2" s="9"/>
      <c r="H2" s="9"/>
      <c r="I2" s="9"/>
      <c r="J2" s="9"/>
      <c r="K2" s="9"/>
    </row>
    <row r="3" spans="1:11">
      <c r="A3" s="1" t="s">
        <v>0</v>
      </c>
      <c r="B3" s="25">
        <v>2000000</v>
      </c>
      <c r="D3" s="10" t="s">
        <v>12</v>
      </c>
      <c r="E3" s="10" t="s">
        <v>11</v>
      </c>
      <c r="F3" s="10" t="s">
        <v>14</v>
      </c>
      <c r="G3" s="10" t="s">
        <v>15</v>
      </c>
      <c r="H3" s="10" t="s">
        <v>16</v>
      </c>
      <c r="I3" s="10" t="s">
        <v>23</v>
      </c>
      <c r="J3" s="10" t="s">
        <v>17</v>
      </c>
      <c r="K3" s="10" t="s">
        <v>18</v>
      </c>
    </row>
    <row r="4" spans="1:11">
      <c r="A4" s="1" t="s">
        <v>4</v>
      </c>
      <c r="B4" s="2">
        <v>50000</v>
      </c>
      <c r="D4" s="5">
        <v>0</v>
      </c>
      <c r="E4" s="5">
        <v>250000</v>
      </c>
      <c r="F4" s="6">
        <v>0</v>
      </c>
      <c r="G4" s="6">
        <v>0</v>
      </c>
      <c r="H4" s="5">
        <f>IF(B15&lt;=E4,B15-0,E4)</f>
        <v>250000</v>
      </c>
      <c r="I4" s="5">
        <f>H4*F4</f>
        <v>0</v>
      </c>
      <c r="J4" s="5">
        <f>IF(B3&lt;=E4,B3-0,E4)</f>
        <v>250000</v>
      </c>
      <c r="K4" s="5">
        <f>J4*G4</f>
        <v>0</v>
      </c>
    </row>
    <row r="5" spans="1:11">
      <c r="A5" s="1" t="s">
        <v>1</v>
      </c>
      <c r="B5" s="2">
        <v>150000</v>
      </c>
      <c r="D5" s="5">
        <v>250000</v>
      </c>
      <c r="E5" s="5">
        <v>500000</v>
      </c>
      <c r="F5" s="6">
        <v>0.05</v>
      </c>
      <c r="G5" s="6">
        <v>0.05</v>
      </c>
      <c r="H5" s="5">
        <f>MAX(IF($B$15&lt;=E5,$B$15-D5,E5-D5),IF($B$15&gt;E4,,0))</f>
        <v>250000</v>
      </c>
      <c r="I5" s="5">
        <f t="shared" ref="I5:I10" si="0">H5*F5</f>
        <v>12500</v>
      </c>
      <c r="J5" s="5">
        <f>MAX(IF($B$3&lt;=E5,$B$3-D5,E5-D5),IF($B$3&gt;E4,,0))</f>
        <v>250000</v>
      </c>
      <c r="K5" s="5">
        <f t="shared" ref="K5:K10" si="1">J5*G5</f>
        <v>12500</v>
      </c>
    </row>
    <row r="6" spans="1:11">
      <c r="A6" s="1" t="s">
        <v>2</v>
      </c>
      <c r="B6" s="2">
        <v>120000</v>
      </c>
      <c r="D6" s="5">
        <v>500000</v>
      </c>
      <c r="E6" s="5">
        <v>750000</v>
      </c>
      <c r="F6" s="6">
        <v>0.2</v>
      </c>
      <c r="G6" s="6">
        <v>0.1</v>
      </c>
      <c r="H6" s="5">
        <f>MAX(IF($B$15&lt;=E6,$B$15-D6,E6-D6),IF($B$15&gt;E5,,0))</f>
        <v>250000</v>
      </c>
      <c r="I6" s="5">
        <f t="shared" si="0"/>
        <v>50000</v>
      </c>
      <c r="J6" s="5">
        <f>MAX(IF($B$3&lt;=E6,$B$3-D6,E6-D6),IF($B$3&gt;E5,,0))</f>
        <v>250000</v>
      </c>
      <c r="K6" s="5">
        <f t="shared" si="1"/>
        <v>25000</v>
      </c>
    </row>
    <row r="7" spans="1:11">
      <c r="A7" s="1" t="s">
        <v>3</v>
      </c>
      <c r="B7" s="2">
        <v>114000</v>
      </c>
      <c r="D7" s="5">
        <v>750000</v>
      </c>
      <c r="E7" s="5">
        <v>1000000</v>
      </c>
      <c r="F7" s="6">
        <v>0.2</v>
      </c>
      <c r="G7" s="6">
        <v>0.15</v>
      </c>
      <c r="H7" s="5">
        <f>MAX(IF($B$15&lt;=E7,$B$15-D7,E7-D7),IF($B$15&gt;E6,,0))</f>
        <v>250000</v>
      </c>
      <c r="I7" s="5">
        <f t="shared" si="0"/>
        <v>50000</v>
      </c>
      <c r="J7" s="5">
        <f>MAX(IF($B$3&lt;=E7,$B$3-D7,E7-D7),IF($B$3&gt;E6,,0))</f>
        <v>250000</v>
      </c>
      <c r="K7" s="5">
        <f t="shared" si="1"/>
        <v>37500</v>
      </c>
    </row>
    <row r="8" spans="1:11">
      <c r="A8" s="1" t="s">
        <v>5</v>
      </c>
      <c r="B8" s="2">
        <v>18000</v>
      </c>
      <c r="D8" s="5">
        <v>1000000</v>
      </c>
      <c r="E8" s="5">
        <v>1250000</v>
      </c>
      <c r="F8" s="6">
        <v>0.3</v>
      </c>
      <c r="G8" s="6">
        <v>0.2</v>
      </c>
      <c r="H8" s="5">
        <f>MAX(IF($B$15&lt;=E8,$B$15-D8,E8-D8),IF($B$15&gt;E7,,0))</f>
        <v>250000</v>
      </c>
      <c r="I8" s="5">
        <f t="shared" si="0"/>
        <v>75000</v>
      </c>
      <c r="J8" s="5">
        <f>MAX(IF($B$3&lt;=E8,$B$3-D8,E8-D8),IF($B$3&gt;E7,,0))</f>
        <v>250000</v>
      </c>
      <c r="K8" s="5">
        <f t="shared" si="1"/>
        <v>50000</v>
      </c>
    </row>
    <row r="9" spans="1:11">
      <c r="A9" s="1" t="s">
        <v>6</v>
      </c>
      <c r="B9" s="2">
        <v>0</v>
      </c>
      <c r="D9" s="5">
        <v>1250000</v>
      </c>
      <c r="E9" s="5">
        <v>1500000</v>
      </c>
      <c r="F9" s="6">
        <v>0.3</v>
      </c>
      <c r="G9" s="6">
        <v>0.25</v>
      </c>
      <c r="H9" s="5">
        <f>MAX(IF($B$15&lt;=E9,$B$15-D9,E9-D9),IF($B$15&gt;E8,,0))</f>
        <v>250000</v>
      </c>
      <c r="I9" s="5">
        <f t="shared" si="0"/>
        <v>75000</v>
      </c>
      <c r="J9" s="5">
        <f>MAX(IF($B$3&lt;=E9,$B$3-D9,E9-D9),IF($B$3&gt;E8,,0))</f>
        <v>250000</v>
      </c>
      <c r="K9" s="5">
        <f t="shared" si="1"/>
        <v>62500</v>
      </c>
    </row>
    <row r="10" spans="1:11">
      <c r="A10" s="1" t="s">
        <v>7</v>
      </c>
      <c r="B10" s="2">
        <v>0</v>
      </c>
      <c r="D10" s="5">
        <v>1500000</v>
      </c>
      <c r="E10" s="4" t="s">
        <v>13</v>
      </c>
      <c r="F10" s="6">
        <v>0.3</v>
      </c>
      <c r="G10" s="6">
        <v>0.3</v>
      </c>
      <c r="H10" s="5">
        <f>MAX(B15&gt;D10,B15-D10,0)</f>
        <v>48000</v>
      </c>
      <c r="I10" s="5">
        <f t="shared" si="0"/>
        <v>14400</v>
      </c>
      <c r="J10" s="5">
        <f>MAX(IF($B$3&lt;=E10,$B$3-D10,E10-D10),IF($B$3&gt;E9,,0))</f>
        <v>500000</v>
      </c>
      <c r="K10" s="5">
        <f t="shared" si="1"/>
        <v>150000</v>
      </c>
    </row>
    <row r="11" spans="1:11">
      <c r="A11" s="1" t="s">
        <v>8</v>
      </c>
      <c r="B11" s="2">
        <v>0</v>
      </c>
      <c r="D11" s="4" t="s">
        <v>13</v>
      </c>
      <c r="E11" s="4" t="s">
        <v>13</v>
      </c>
      <c r="F11" s="4" t="s">
        <v>13</v>
      </c>
      <c r="G11" s="4" t="s">
        <v>13</v>
      </c>
      <c r="H11" s="7" t="s">
        <v>27</v>
      </c>
      <c r="I11" s="8">
        <f>SUM(I4:I10)</f>
        <v>276900</v>
      </c>
      <c r="J11" s="15" t="s">
        <v>13</v>
      </c>
      <c r="K11" s="8">
        <f>SUM(K4:K10)</f>
        <v>337500</v>
      </c>
    </row>
    <row r="12" spans="1:11">
      <c r="A12" s="1" t="s">
        <v>9</v>
      </c>
      <c r="B12" s="2">
        <v>0</v>
      </c>
      <c r="D12" s="4" t="s">
        <v>13</v>
      </c>
      <c r="E12" s="4" t="s">
        <v>13</v>
      </c>
      <c r="F12" s="4" t="s">
        <v>13</v>
      </c>
      <c r="G12" s="4" t="s">
        <v>13</v>
      </c>
      <c r="H12" s="7" t="s">
        <v>19</v>
      </c>
      <c r="I12" s="3">
        <f>4%*I11</f>
        <v>11076</v>
      </c>
      <c r="J12" s="15" t="s">
        <v>13</v>
      </c>
      <c r="K12" s="3">
        <f>4%*K11</f>
        <v>13500</v>
      </c>
    </row>
    <row r="13" spans="1:11">
      <c r="A13" s="1" t="s">
        <v>10</v>
      </c>
      <c r="B13" s="8">
        <f>SUM(B4:B12)</f>
        <v>452000</v>
      </c>
      <c r="D13" s="20" t="s">
        <v>29</v>
      </c>
      <c r="E13" s="20"/>
      <c r="F13" s="20"/>
      <c r="G13" s="20"/>
      <c r="H13" s="13" t="s">
        <v>24</v>
      </c>
      <c r="I13" s="11">
        <f>I11+I12</f>
        <v>287976</v>
      </c>
      <c r="J13" s="14" t="s">
        <v>13</v>
      </c>
      <c r="K13" s="11">
        <f>K11+K12</f>
        <v>351000</v>
      </c>
    </row>
    <row r="14" spans="1:11">
      <c r="D14" s="20"/>
      <c r="E14" s="20"/>
      <c r="F14" s="20"/>
      <c r="G14" s="20"/>
      <c r="H14" s="13"/>
      <c r="I14" s="11"/>
      <c r="J14" s="14"/>
      <c r="K14" s="11"/>
    </row>
    <row r="15" spans="1:11">
      <c r="A15" s="1" t="s">
        <v>22</v>
      </c>
      <c r="B15" s="8">
        <f>B3-B13</f>
        <v>1548000</v>
      </c>
      <c r="D15" s="20"/>
      <c r="E15" s="20"/>
      <c r="F15" s="20"/>
      <c r="G15" s="20"/>
      <c r="H15" s="13" t="s">
        <v>20</v>
      </c>
      <c r="I15" s="12" t="str">
        <f>IF(K13&gt;I13,"New Tax Slab result in Higher Taxes", "New Tax Slab results in Lower Taxes")</f>
        <v>New Tax Slab result in Higher Taxes</v>
      </c>
      <c r="J15" s="12"/>
      <c r="K15" s="12"/>
    </row>
    <row r="16" spans="1:11">
      <c r="D16" s="20"/>
      <c r="E16" s="20"/>
      <c r="F16" s="20"/>
      <c r="G16" s="20"/>
      <c r="H16" s="13"/>
      <c r="I16" s="12"/>
      <c r="J16" s="12"/>
      <c r="K16" s="12"/>
    </row>
    <row r="17" spans="4:11">
      <c r="D17" s="20"/>
      <c r="E17" s="20"/>
      <c r="F17" s="20"/>
      <c r="G17" s="20"/>
      <c r="H17" s="13" t="s">
        <v>21</v>
      </c>
      <c r="I17" s="18"/>
      <c r="J17" s="21">
        <f>K13-I13</f>
        <v>63024</v>
      </c>
      <c r="K17" s="22"/>
    </row>
    <row r="18" spans="4:11">
      <c r="D18" s="20"/>
      <c r="E18" s="20"/>
      <c r="F18" s="20"/>
      <c r="G18" s="20"/>
      <c r="H18" s="13"/>
      <c r="I18" s="19"/>
      <c r="J18" s="23"/>
      <c r="K18" s="24"/>
    </row>
    <row r="19" spans="4:11" ht="15" customHeight="1">
      <c r="D19" s="20"/>
      <c r="E19" s="20"/>
      <c r="F19" s="20"/>
      <c r="G19" s="20"/>
      <c r="H19" s="17" t="s">
        <v>28</v>
      </c>
      <c r="I19" s="16" t="str">
        <f>IF(I13&lt;K13,"Old Tax Slabs","New Tax Slabs")</f>
        <v>Old Tax Slabs</v>
      </c>
      <c r="J19" s="16"/>
      <c r="K19" s="16"/>
    </row>
    <row r="20" spans="4:11" ht="15" customHeight="1">
      <c r="D20" s="20"/>
      <c r="E20" s="20"/>
      <c r="F20" s="20"/>
      <c r="G20" s="20"/>
      <c r="H20" s="17"/>
      <c r="I20" s="16"/>
      <c r="J20" s="16"/>
      <c r="K20" s="16"/>
    </row>
    <row r="21" spans="4:11">
      <c r="D21" s="20"/>
      <c r="E21" s="20"/>
      <c r="F21" s="20"/>
      <c r="G21" s="20"/>
      <c r="H21" s="17"/>
      <c r="I21" s="16"/>
      <c r="J21" s="16"/>
      <c r="K21" s="16"/>
    </row>
  </sheetData>
  <mergeCells count="15">
    <mergeCell ref="H17:H18"/>
    <mergeCell ref="I17:I18"/>
    <mergeCell ref="J17:J18"/>
    <mergeCell ref="K17:K18"/>
    <mergeCell ref="H19:H21"/>
    <mergeCell ref="I19:K21"/>
    <mergeCell ref="D1:K2"/>
    <mergeCell ref="H13:H14"/>
    <mergeCell ref="I13:I14"/>
    <mergeCell ref="K13:K14"/>
    <mergeCell ref="J13:J14"/>
    <mergeCell ref="H15:H16"/>
    <mergeCell ref="I15:K16"/>
    <mergeCell ref="D13:G21"/>
    <mergeCell ref="A1:B2"/>
  </mergeCells>
  <conditionalFormatting sqref="I13:I14 K13:K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ignoredErrors>
    <ignoredError sqref="B1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Vs Old Tax</vt:lpstr>
    </vt:vector>
  </TitlesOfParts>
  <Company>Stable Investor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Ashish</dc:creator>
  <cp:lastModifiedBy>Dev Ashish</cp:lastModifiedBy>
  <dcterms:created xsi:type="dcterms:W3CDTF">2020-02-04T06:46:08Z</dcterms:created>
  <dcterms:modified xsi:type="dcterms:W3CDTF">2020-02-04T07:53:20Z</dcterms:modified>
</cp:coreProperties>
</file>