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890" firstSheet="0" activeTab="1" autoFilterDateGrouping="1"/>
  </bookViews>
  <sheets>
    <sheet name="Summary" sheetId="1" state="visible" r:id="rId1"/>
    <sheet name="DBD One Pager-with Eval." sheetId="2" state="visible" r:id="rId2"/>
    <sheet name="Proposal TV" sheetId="3" state="visible" r:id="rId3"/>
    <sheet name="Proposal Digital" sheetId="4" state="visible" r:id="rId4"/>
    <sheet name="Deal from Flex" sheetId="5" state="hidden" r:id="rId5"/>
    <sheet name="Cost Benchmarking" sheetId="6" state="hidden" r:id="rId6"/>
  </sheets>
  <definedNames>
    <definedName name="_xlnm.Print_Area" localSheetId="1">'DBD One Pager-with Eval.'!$B$2:$I$25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0.000"/>
    <numFmt numFmtId="166" formatCode="0.0"/>
    <numFmt numFmtId="167" formatCode="#,##0.0"/>
    <numFmt numFmtId="168" formatCode="_ * #,##0_ ;_ * \-#,##0_ ;_ * &quot;-&quot;??_ ;_ @_ "/>
    <numFmt numFmtId="169" formatCode="_(* #,##0_);_(* \(#,##0\);_(* &quot;-&quot;??_);_(@_)"/>
  </numFmts>
  <fonts count="5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sz val="10"/>
    </font>
    <font>
      <name val="Calibri"/>
      <family val="2"/>
      <b val="1"/>
      <color theme="1"/>
      <sz val="12"/>
      <scheme val="minor"/>
    </font>
    <font>
      <name val="Calibri Light"/>
      <family val="2"/>
      <b val="1"/>
      <color rgb="FFFFFFFF"/>
      <sz val="12"/>
    </font>
    <font>
      <name val="Calibri Light"/>
      <family val="2"/>
      <b val="1"/>
      <color rgb="FFFFFFFF"/>
      <sz val="11"/>
    </font>
    <font>
      <name val="Calibri Light"/>
      <family val="2"/>
      <b val="1"/>
      <color rgb="FFFFFFFF"/>
      <sz val="10"/>
    </font>
    <font>
      <name val="Calibri Light"/>
      <family val="2"/>
      <color rgb="FF000000"/>
      <sz val="10"/>
    </font>
    <font>
      <name val="Calibri Light"/>
      <family val="2"/>
      <b val="1"/>
      <sz val="10"/>
    </font>
    <font>
      <name val="Calibri Light"/>
      <family val="2"/>
      <color theme="1"/>
      <sz val="10"/>
      <scheme val="major"/>
    </font>
    <font>
      <name val="Calibri Light"/>
      <family val="2"/>
      <b val="1"/>
      <color theme="1"/>
      <sz val="10"/>
      <u val="single"/>
      <scheme val="major"/>
    </font>
    <font>
      <name val="Calibri Light"/>
      <family val="2"/>
      <b val="1"/>
      <color theme="1"/>
      <sz val="12"/>
      <u val="single"/>
      <scheme val="major"/>
    </font>
    <font>
      <name val="Calibri Light"/>
      <family val="2"/>
      <b val="1"/>
      <color theme="1"/>
      <sz val="12"/>
      <scheme val="major"/>
    </font>
    <font>
      <name val="Calibri Light"/>
      <family val="2"/>
      <b val="1"/>
      <sz val="12"/>
      <scheme val="major"/>
    </font>
    <font>
      <name val="Calibri Light"/>
      <family val="2"/>
      <color theme="1"/>
      <sz val="12"/>
      <scheme val="major"/>
    </font>
    <font>
      <name val="Calibri Light"/>
      <family val="2"/>
      <b val="1"/>
      <color theme="0"/>
      <sz val="16"/>
      <scheme val="major"/>
    </font>
    <font>
      <name val="Calibri Light"/>
      <family val="2"/>
      <b val="1"/>
      <color theme="0"/>
      <sz val="16"/>
      <u val="single"/>
      <scheme val="major"/>
    </font>
    <font>
      <name val="Calibri Light"/>
      <family val="2"/>
      <b val="1"/>
      <color theme="0"/>
      <sz val="12"/>
      <scheme val="major"/>
    </font>
    <font>
      <name val="Calibri Light"/>
      <family val="2"/>
      <color theme="0"/>
      <sz val="12"/>
      <scheme val="major"/>
    </font>
    <font>
      <name val="Calibri Light"/>
      <family val="2"/>
      <b val="1"/>
      <sz val="14"/>
      <scheme val="major"/>
    </font>
    <font>
      <name val="Calibri Light"/>
      <family val="2"/>
      <b val="1"/>
      <color theme="0"/>
      <sz val="10"/>
      <scheme val="major"/>
    </font>
    <font>
      <name val="Calibri Light"/>
      <family val="2"/>
      <color theme="1"/>
      <sz val="16"/>
      <scheme val="major"/>
    </font>
    <font>
      <name val="Times New Roman"/>
      <family val="1"/>
      <color theme="1"/>
      <sz val="10"/>
    </font>
    <font>
      <name val="Calibri Light"/>
      <family val="2"/>
      <b val="1"/>
      <color theme="1"/>
      <sz val="10"/>
      <scheme val="major"/>
    </font>
    <font>
      <name val="Calibri Light"/>
      <family val="2"/>
      <b val="1"/>
      <color theme="0"/>
      <sz val="11"/>
      <scheme val="maj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b val="1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theme="1"/>
      <sz val="18"/>
      <u val="single"/>
      <scheme val="minor"/>
    </font>
    <font>
      <name val="Daytona"/>
      <family val="2"/>
      <color theme="1"/>
      <sz val="8"/>
    </font>
    <font>
      <name val="Calibri"/>
      <family val="2"/>
      <color theme="1"/>
      <sz val="8"/>
      <scheme val="minor"/>
    </font>
    <font>
      <name val="Daytona"/>
      <family val="2"/>
      <b val="1"/>
      <color theme="1"/>
      <sz val="8"/>
    </font>
    <font>
      <name val="Daytona"/>
      <family val="2"/>
      <b val="1"/>
      <color rgb="FF000000"/>
      <sz val="10"/>
    </font>
    <font>
      <name val="Daytona"/>
      <family val="2"/>
      <color rgb="FF000000"/>
      <sz val="10"/>
    </font>
    <font>
      <name val="Daytona"/>
      <family val="2"/>
      <color theme="1"/>
      <sz val="10"/>
    </font>
    <font>
      <name val="Calibri"/>
      <family val="2"/>
      <b val="1"/>
      <color rgb="FFFFC000"/>
      <sz val="12"/>
      <scheme val="minor"/>
    </font>
    <font>
      <name val="Calibri"/>
      <family val="2"/>
      <b val="1"/>
      <color rgb="FF4472C4"/>
      <sz val="12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2"/>
      <scheme val="minor"/>
    </font>
    <font>
      <name val="Calibri"/>
      <family val="2"/>
      <b val="1"/>
      <color rgb="FF000000"/>
      <sz val="12"/>
      <u val="single"/>
      <scheme val="minor"/>
    </font>
    <font>
      <name val="Calibri"/>
      <family val="2"/>
      <b val="1"/>
      <color theme="4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4"/>
      <sz val="9"/>
      <scheme val="minor"/>
    </font>
    <font>
      <name val="Calibri"/>
      <family val="2"/>
      <b val="1"/>
      <color rgb="FF00B0F0"/>
      <sz val="9"/>
      <scheme val="minor"/>
    </font>
    <font>
      <name val="Calibri"/>
      <family val="2"/>
      <b val="1"/>
      <color rgb="FF00B0F0"/>
      <sz val="11"/>
      <scheme val="minor"/>
    </font>
    <font>
      <name val="Calibri"/>
      <family val="2"/>
      <b val="1"/>
      <color theme="4"/>
      <sz val="12"/>
      <u val="single"/>
      <scheme val="minor"/>
    </font>
  </fonts>
  <fills count="2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7999816888943144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1" fillId="0" borderId="0"/>
    <xf numFmtId="43" fontId="1" fillId="0" borderId="0"/>
    <xf numFmtId="9" fontId="1" fillId="0" borderId="0"/>
    <xf numFmtId="0" fontId="4" fillId="0" borderId="0"/>
    <xf numFmtId="43" fontId="1" fillId="0" borderId="0"/>
    <xf numFmtId="43" fontId="1" fillId="0" borderId="0"/>
  </cellStyleXfs>
  <cellXfs count="345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vertical="center"/>
    </xf>
    <xf numFmtId="0" fontId="8" fillId="8" borderId="5" applyAlignment="1" pivotButton="0" quotePrefix="0" xfId="0">
      <alignment horizontal="center" vertical="center" wrapText="1"/>
    </xf>
    <xf numFmtId="0" fontId="8" fillId="8" borderId="16" applyAlignment="1" pivotButton="0" quotePrefix="0" xfId="0">
      <alignment horizontal="center" vertical="center" wrapText="1"/>
    </xf>
    <xf numFmtId="0" fontId="9" fillId="9" borderId="28" applyAlignment="1" pivotButton="0" quotePrefix="0" xfId="0">
      <alignment horizontal="center" vertical="center" wrapText="1"/>
    </xf>
    <xf numFmtId="0" fontId="9" fillId="9" borderId="12" applyAlignment="1" pivotButton="0" quotePrefix="0" xfId="0">
      <alignment horizontal="center" vertical="center" wrapText="1"/>
    </xf>
    <xf numFmtId="0" fontId="9" fillId="9" borderId="12" applyAlignment="1" pivotButton="0" quotePrefix="0" xfId="0">
      <alignment horizontal="center" vertical="center"/>
    </xf>
    <xf numFmtId="2" fontId="9" fillId="9" borderId="28" applyAlignment="1" pivotButton="0" quotePrefix="0" xfId="0">
      <alignment horizontal="center" vertical="center"/>
    </xf>
    <xf numFmtId="2" fontId="10" fillId="2" borderId="12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2" fontId="11" fillId="0" borderId="0" applyAlignment="1" pivotButton="0" quotePrefix="0" xfId="0">
      <alignment horizontal="center" vertical="center" wrapText="1"/>
    </xf>
    <xf numFmtId="164" fontId="11" fillId="0" borderId="0" applyAlignment="1" pivotButton="0" quotePrefix="0" xfId="4">
      <alignment horizontal="center" vertical="center" wrapText="1"/>
    </xf>
    <xf numFmtId="0" fontId="11" fillId="2" borderId="0" pivotButton="0" quotePrefix="0" xfId="0"/>
    <xf numFmtId="2" fontId="11" fillId="2" borderId="0" applyAlignment="1" pivotButton="0" quotePrefix="0" xfId="0">
      <alignment horizontal="center"/>
    </xf>
    <xf numFmtId="0" fontId="11" fillId="2" borderId="0" applyAlignment="1" pivotButton="0" quotePrefix="0" xfId="0">
      <alignment horizontal="center"/>
    </xf>
    <xf numFmtId="0" fontId="11" fillId="2" borderId="0" applyAlignment="1" pivotButton="0" quotePrefix="0" xfId="0">
      <alignment horizontal="left"/>
    </xf>
    <xf numFmtId="0" fontId="11" fillId="0" borderId="0" pivotButton="0" quotePrefix="0" xfId="0"/>
    <xf numFmtId="0" fontId="11" fillId="0" borderId="0" applyAlignment="1" pivotButton="0" quotePrefix="0" xfId="0">
      <alignment horizontal="left"/>
    </xf>
    <xf numFmtId="2" fontId="11" fillId="0" borderId="0" applyAlignment="1" pivotButton="0" quotePrefix="0" xfId="0">
      <alignment horizontal="center"/>
    </xf>
    <xf numFmtId="164" fontId="11" fillId="0" borderId="0" applyAlignment="1" pivotButton="0" quotePrefix="0" xfId="4">
      <alignment horizontal="left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16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32" applyAlignment="1" applyProtection="1" pivotButton="0" quotePrefix="0" xfId="0">
      <alignment horizontal="center" vertical="center" wrapText="1"/>
      <protection locked="0" hidden="0"/>
    </xf>
    <xf numFmtId="0" fontId="15" fillId="6" borderId="1" applyAlignment="1" applyProtection="1" pivotButton="0" quotePrefix="0" xfId="0">
      <alignment horizontal="center" vertical="center" wrapText="1"/>
      <protection locked="0" hidden="0"/>
    </xf>
    <xf numFmtId="0" fontId="16" fillId="2" borderId="0" applyAlignment="1" pivotButton="0" quotePrefix="0" xfId="0">
      <alignment horizontal="center" wrapText="1"/>
    </xf>
    <xf numFmtId="165" fontId="19" fillId="2" borderId="0" applyAlignment="1" pivotButton="0" quotePrefix="0" xfId="0">
      <alignment horizontal="center" wrapText="1"/>
    </xf>
    <xf numFmtId="164" fontId="20" fillId="2" borderId="0" applyAlignment="1" pivotButton="0" quotePrefix="0" xfId="4">
      <alignment horizontal="left" wrapText="1"/>
    </xf>
    <xf numFmtId="0" fontId="20" fillId="2" borderId="0" applyAlignment="1" pivotButton="0" quotePrefix="0" xfId="0">
      <alignment horizontal="center" wrapText="1"/>
    </xf>
    <xf numFmtId="2" fontId="21" fillId="2" borderId="16" applyAlignment="1" pivotButton="0" quotePrefix="0" xfId="0">
      <alignment horizontal="center" wrapText="1"/>
    </xf>
    <xf numFmtId="165" fontId="21" fillId="2" borderId="16" applyAlignment="1" pivotButton="0" quotePrefix="0" xfId="0">
      <alignment horizontal="center" wrapText="1"/>
    </xf>
    <xf numFmtId="0" fontId="20" fillId="2" borderId="6" applyAlignment="1" pivotButton="0" quotePrefix="0" xfId="0">
      <alignment horizontal="center" wrapText="1"/>
    </xf>
    <xf numFmtId="0" fontId="16" fillId="0" borderId="0" applyAlignment="1" pivotButton="0" quotePrefix="0" xfId="0">
      <alignment horizontal="center" wrapText="1"/>
    </xf>
    <xf numFmtId="165" fontId="19" fillId="12" borderId="28" applyAlignment="1" pivotButton="0" quotePrefix="0" xfId="0">
      <alignment horizontal="center" wrapText="1"/>
    </xf>
    <xf numFmtId="164" fontId="20" fillId="12" borderId="11" applyAlignment="1" pivotButton="0" quotePrefix="0" xfId="4">
      <alignment horizontal="left" wrapText="1"/>
    </xf>
    <xf numFmtId="0" fontId="20" fillId="12" borderId="11" applyAlignment="1" pivotButton="0" quotePrefix="0" xfId="0">
      <alignment horizontal="center" wrapText="1"/>
    </xf>
    <xf numFmtId="0" fontId="20" fillId="12" borderId="10" applyAlignment="1" pivotButton="0" quotePrefix="0" xfId="0">
      <alignment horizontal="center" wrapText="1"/>
    </xf>
    <xf numFmtId="165" fontId="16" fillId="13" borderId="26" applyAlignment="1" pivotButton="0" quotePrefix="0" xfId="0">
      <alignment horizontal="center" vertical="center" wrapText="1"/>
    </xf>
    <xf numFmtId="1" fontId="16" fillId="13" borderId="23" applyAlignment="1" pivotButton="0" quotePrefix="0" xfId="0">
      <alignment horizontal="center" vertical="center" wrapText="1"/>
    </xf>
    <xf numFmtId="166" fontId="16" fillId="13" borderId="22" applyAlignment="1" pivotButton="0" quotePrefix="0" xfId="0">
      <alignment horizontal="center" vertical="center" wrapText="1"/>
    </xf>
    <xf numFmtId="0" fontId="16" fillId="13" borderId="22" applyAlignment="1" pivotButton="0" quotePrefix="0" xfId="0">
      <alignment horizontal="center" vertical="center" wrapText="1"/>
    </xf>
    <xf numFmtId="164" fontId="16" fillId="13" borderId="22" applyAlignment="1" pivotButton="0" quotePrefix="0" xfId="4">
      <alignment horizontal="center" vertical="center" wrapText="1"/>
    </xf>
    <xf numFmtId="0" fontId="14" fillId="13" borderId="24" applyAlignment="1" pivotButton="0" quotePrefix="0" xfId="0">
      <alignment horizontal="center" vertical="center" wrapText="1"/>
    </xf>
    <xf numFmtId="165" fontId="16" fillId="13" borderId="21" applyAlignment="1" pivotButton="0" quotePrefix="0" xfId="0">
      <alignment horizontal="center" vertical="center" wrapText="1"/>
    </xf>
    <xf numFmtId="1" fontId="16" fillId="13" borderId="27" applyAlignment="1" pivotButton="0" quotePrefix="0" xfId="0">
      <alignment horizontal="center" vertical="center" wrapText="1"/>
    </xf>
    <xf numFmtId="166" fontId="16" fillId="13" borderId="1" applyAlignment="1" pivotButton="0" quotePrefix="0" xfId="0">
      <alignment horizontal="center" vertical="center" wrapText="1"/>
    </xf>
    <xf numFmtId="0" fontId="16" fillId="13" borderId="1" applyAlignment="1" pivotButton="0" quotePrefix="0" xfId="0">
      <alignment horizontal="center" vertical="center" wrapText="1"/>
    </xf>
    <xf numFmtId="164" fontId="16" fillId="13" borderId="1" applyAlignment="1" pivotButton="0" quotePrefix="0" xfId="4">
      <alignment horizontal="center" vertical="center" wrapText="1"/>
    </xf>
    <xf numFmtId="0" fontId="14" fillId="13" borderId="20" applyAlignment="1" pivotButton="0" quotePrefix="0" xfId="0">
      <alignment horizontal="center" vertical="center" wrapText="1"/>
    </xf>
    <xf numFmtId="2" fontId="22" fillId="14" borderId="19" applyAlignment="1" pivotButton="0" quotePrefix="0" xfId="0">
      <alignment horizontal="center" vertical="center" wrapText="1"/>
    </xf>
    <xf numFmtId="2" fontId="22" fillId="14" borderId="42" applyAlignment="1" pivotButton="0" quotePrefix="0" xfId="0">
      <alignment horizontal="center" vertical="center" wrapText="1"/>
    </xf>
    <xf numFmtId="0" fontId="15" fillId="3" borderId="47" applyAlignment="1" pivotButton="0" quotePrefix="0" xfId="0">
      <alignment horizontal="center" vertical="center" wrapText="1"/>
    </xf>
    <xf numFmtId="0" fontId="15" fillId="3" borderId="48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wrapText="1"/>
    </xf>
    <xf numFmtId="0" fontId="24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4" fillId="0" borderId="6" applyAlignment="1" pivotButton="0" quotePrefix="0" xfId="0">
      <alignment vertical="center" wrapText="1"/>
    </xf>
    <xf numFmtId="0" fontId="11" fillId="2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/>
    </xf>
    <xf numFmtId="4" fontId="11" fillId="13" borderId="26" applyAlignment="1" pivotButton="0" quotePrefix="0" xfId="0">
      <alignment horizontal="center" vertical="center" wrapText="1"/>
    </xf>
    <xf numFmtId="4" fontId="11" fillId="13" borderId="23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2" fontId="22" fillId="2" borderId="0" applyAlignment="1" pivotButton="0" quotePrefix="0" xfId="4">
      <alignment horizontal="center" vertical="center" wrapText="1"/>
    </xf>
    <xf numFmtId="0" fontId="25" fillId="2" borderId="0" applyAlignment="1" pivotButton="0" quotePrefix="0" xfId="0">
      <alignment horizontal="center" vertical="center" wrapText="1"/>
    </xf>
    <xf numFmtId="164" fontId="11" fillId="2" borderId="0" applyAlignment="1" pivotButton="0" quotePrefix="0" xfId="4">
      <alignment horizontal="center" vertical="center" wrapText="1"/>
    </xf>
    <xf numFmtId="0" fontId="11" fillId="2" borderId="6" applyAlignment="1" pivotButton="0" quotePrefix="0" xfId="0">
      <alignment horizontal="center" vertical="center" wrapText="1"/>
    </xf>
    <xf numFmtId="2" fontId="22" fillId="12" borderId="16" applyAlignment="1" pivotButton="0" quotePrefix="0" xfId="4">
      <alignment horizontal="center" vertical="center" wrapText="1"/>
    </xf>
    <xf numFmtId="0" fontId="25" fillId="12" borderId="11" applyAlignment="1" pivotButton="0" quotePrefix="0" xfId="0">
      <alignment horizontal="center" vertical="center" wrapText="1"/>
    </xf>
    <xf numFmtId="164" fontId="11" fillId="12" borderId="11" applyAlignment="1" pivotButton="0" quotePrefix="0" xfId="4">
      <alignment horizontal="center" vertical="center" wrapText="1"/>
    </xf>
    <xf numFmtId="0" fontId="11" fillId="12" borderId="11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3" fontId="11" fillId="13" borderId="21" applyAlignment="1" pivotButton="0" quotePrefix="0" xfId="0">
      <alignment horizontal="center" vertical="center" wrapText="1"/>
    </xf>
    <xf numFmtId="3" fontId="11" fillId="13" borderId="27" applyAlignment="1" pivotButton="0" quotePrefix="0" xfId="0">
      <alignment horizontal="center" vertical="center" wrapText="1"/>
    </xf>
    <xf numFmtId="0" fontId="11" fillId="13" borderId="1" applyAlignment="1" pivotButton="0" quotePrefix="0" xfId="0">
      <alignment horizontal="center" vertical="center" wrapText="1"/>
    </xf>
    <xf numFmtId="0" fontId="11" fillId="13" borderId="1" applyAlignment="1" pivotButton="0" quotePrefix="0" xfId="0">
      <alignment horizontal="center" vertical="center"/>
    </xf>
    <xf numFmtId="164" fontId="11" fillId="13" borderId="1" applyAlignment="1" pivotButton="0" quotePrefix="0" xfId="4">
      <alignment horizontal="center" vertical="center" wrapText="1"/>
    </xf>
    <xf numFmtId="0" fontId="11" fillId="13" borderId="20" applyAlignment="1" pivotButton="0" quotePrefix="0" xfId="0">
      <alignment horizontal="center" vertical="center" wrapText="1"/>
    </xf>
    <xf numFmtId="4" fontId="11" fillId="13" borderId="21" applyAlignment="1" pivotButton="0" quotePrefix="0" xfId="0">
      <alignment horizontal="center" vertical="center" wrapText="1"/>
    </xf>
    <xf numFmtId="0" fontId="22" fillId="7" borderId="18" applyAlignment="1" pivotButton="0" quotePrefix="0" xfId="0">
      <alignment horizontal="center" vertical="center" wrapText="1"/>
    </xf>
    <xf numFmtId="0" fontId="22" fillId="7" borderId="17" applyAlignment="1" pivotButton="0" quotePrefix="0" xfId="0">
      <alignment horizontal="center" vertical="center" wrapText="1"/>
    </xf>
    <xf numFmtId="3" fontId="11" fillId="13" borderId="26" applyAlignment="1" pivotButton="0" quotePrefix="0" xfId="0">
      <alignment horizontal="center" vertical="center" wrapText="1"/>
    </xf>
    <xf numFmtId="3" fontId="11" fillId="13" borderId="45" applyAlignment="1" pivotButton="0" quotePrefix="0" xfId="0">
      <alignment horizontal="center" vertical="center" wrapText="1"/>
    </xf>
    <xf numFmtId="0" fontId="11" fillId="13" borderId="22" applyAlignment="1" pivotButton="0" quotePrefix="0" xfId="0">
      <alignment horizontal="center" vertical="center" wrapText="1"/>
    </xf>
    <xf numFmtId="164" fontId="11" fillId="13" borderId="22" applyAlignment="1" pivotButton="0" quotePrefix="0" xfId="4">
      <alignment horizontal="center" vertical="center" wrapText="1"/>
    </xf>
    <xf numFmtId="0" fontId="11" fillId="13" borderId="24" applyAlignment="1" pivotButton="0" quotePrefix="0" xfId="0">
      <alignment horizontal="center" vertical="center" wrapText="1"/>
    </xf>
    <xf numFmtId="3" fontId="11" fillId="13" borderId="43" applyAlignment="1" pivotButton="0" quotePrefix="0" xfId="0">
      <alignment horizontal="center" vertical="center" wrapText="1"/>
    </xf>
    <xf numFmtId="167" fontId="11" fillId="13" borderId="21" applyAlignment="1" pivotButton="0" quotePrefix="0" xfId="0">
      <alignment horizontal="center" vertical="center" wrapText="1"/>
    </xf>
    <xf numFmtId="2" fontId="22" fillId="12" borderId="26" applyAlignment="1" pivotButton="0" quotePrefix="0" xfId="4">
      <alignment horizontal="center" vertical="center" wrapText="1"/>
    </xf>
    <xf numFmtId="2" fontId="22" fillId="12" borderId="23" applyAlignment="1" pivotButton="0" quotePrefix="0" xfId="4">
      <alignment horizontal="center" vertical="center" wrapText="1"/>
    </xf>
    <xf numFmtId="0" fontId="25" fillId="12" borderId="49" applyAlignment="1" pivotButton="0" quotePrefix="0" xfId="0">
      <alignment horizontal="center" vertical="center" wrapText="1"/>
    </xf>
    <xf numFmtId="164" fontId="11" fillId="12" borderId="49" applyAlignment="1" pivotButton="0" quotePrefix="0" xfId="4">
      <alignment horizontal="center" vertical="center" wrapText="1"/>
    </xf>
    <xf numFmtId="0" fontId="11" fillId="12" borderId="22" applyAlignment="1" pivotButton="0" quotePrefix="0" xfId="0">
      <alignment horizontal="center" vertical="center" wrapText="1"/>
    </xf>
    <xf numFmtId="0" fontId="11" fillId="12" borderId="24" applyAlignment="1" pivotButton="0" quotePrefix="0" xfId="0">
      <alignment horizontal="center" vertical="center" wrapText="1"/>
    </xf>
    <xf numFmtId="9" fontId="11" fillId="0" borderId="0" applyAlignment="1" pivotButton="0" quotePrefix="0" xfId="2">
      <alignment horizontal="center" vertical="center" wrapText="1"/>
    </xf>
    <xf numFmtId="164" fontId="11" fillId="13" borderId="20" applyAlignment="1" pivotButton="0" quotePrefix="0" xfId="4">
      <alignment horizontal="center" vertical="center" wrapText="1"/>
    </xf>
    <xf numFmtId="0" fontId="22" fillId="7" borderId="47" applyAlignment="1" pivotButton="0" quotePrefix="0" xfId="0">
      <alignment horizontal="center" vertical="center" wrapText="1"/>
    </xf>
    <xf numFmtId="0" fontId="22" fillId="7" borderId="48" applyAlignment="1" pivotButton="0" quotePrefix="0" xfId="0">
      <alignment horizontal="center" vertical="center" wrapText="1"/>
    </xf>
    <xf numFmtId="2" fontId="22" fillId="12" borderId="45" applyAlignment="1" pivotButton="0" quotePrefix="0" xfId="4">
      <alignment horizontal="center" vertical="center" wrapText="1"/>
    </xf>
    <xf numFmtId="2" fontId="11" fillId="13" borderId="33" applyAlignment="1" pivotButton="0" quotePrefix="0" xfId="0">
      <alignment horizontal="center" vertical="center" wrapText="1"/>
    </xf>
    <xf numFmtId="2" fontId="11" fillId="13" borderId="44" applyAlignment="1" pivotButton="0" quotePrefix="0" xfId="0">
      <alignment horizontal="center" vertical="center" wrapText="1"/>
    </xf>
    <xf numFmtId="2" fontId="11" fillId="13" borderId="21" applyAlignment="1" pivotButton="0" quotePrefix="0" xfId="0">
      <alignment horizontal="center" vertical="center" wrapText="1"/>
    </xf>
    <xf numFmtId="2" fontId="11" fillId="13" borderId="43" applyAlignment="1" pivotButton="0" quotePrefix="0" xfId="0">
      <alignment horizontal="center" vertical="center" wrapText="1"/>
    </xf>
    <xf numFmtId="168" fontId="11" fillId="13" borderId="1" applyAlignment="1" pivotButton="0" quotePrefix="0" xfId="4">
      <alignment horizontal="center" vertical="center" wrapText="1"/>
    </xf>
    <xf numFmtId="0" fontId="22" fillId="7" borderId="30" applyAlignment="1" pivotButton="0" quotePrefix="0" xfId="0">
      <alignment horizontal="center" vertical="center" wrapText="1"/>
    </xf>
    <xf numFmtId="0" fontId="22" fillId="7" borderId="29" applyAlignment="1" pivotButton="0" quotePrefix="0" xfId="0">
      <alignment horizontal="center" vertical="center" wrapText="1"/>
    </xf>
    <xf numFmtId="0" fontId="22" fillId="7" borderId="36" applyAlignment="1" pivotButton="0" quotePrefix="0" xfId="0">
      <alignment horizontal="center" vertical="center" wrapText="1"/>
    </xf>
    <xf numFmtId="0" fontId="26" fillId="15" borderId="2" applyAlignment="1" pivotButton="0" quotePrefix="0" xfId="0">
      <alignment horizontal="center" vertical="center" wrapText="1"/>
    </xf>
    <xf numFmtId="0" fontId="26" fillId="15" borderId="38" applyAlignment="1" pivotButton="0" quotePrefix="0" xfId="0">
      <alignment horizontal="center" vertical="center" wrapText="1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164" fontId="20" fillId="12" borderId="11" applyAlignment="1" pivotButton="0" quotePrefix="0" xfId="4">
      <alignment horizontal="center" wrapText="1"/>
    </xf>
    <xf numFmtId="164" fontId="20" fillId="2" borderId="0" applyAlignment="1" pivotButton="0" quotePrefix="0" xfId="4">
      <alignment horizontal="center" wrapText="1"/>
    </xf>
    <xf numFmtId="0" fontId="0" fillId="0" borderId="1" applyAlignment="1" pivotButton="0" quotePrefix="0" xfId="0">
      <alignment horizontal="center"/>
    </xf>
    <xf numFmtId="0" fontId="2" fillId="0" borderId="1" pivotButton="0" quotePrefix="0" xfId="0"/>
    <xf numFmtId="2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0" fontId="28" fillId="0" borderId="0" applyAlignment="1" pivotButton="0" quotePrefix="0" xfId="0">
      <alignment vertical="center" wrapText="1"/>
    </xf>
    <xf numFmtId="0" fontId="28" fillId="0" borderId="0" applyAlignment="1" pivotButton="0" quotePrefix="0" xfId="0">
      <alignment vertical="center"/>
    </xf>
    <xf numFmtId="0" fontId="5" fillId="0" borderId="6" applyAlignment="1" pivotButton="0" quotePrefix="0" xfId="0">
      <alignment horizontal="center" vertical="top"/>
    </xf>
    <xf numFmtId="0" fontId="28" fillId="0" borderId="1" applyAlignment="1" pivotButton="0" quotePrefix="0" xfId="0">
      <alignment horizontal="center"/>
    </xf>
    <xf numFmtId="166" fontId="32" fillId="0" borderId="3" applyAlignment="1" pivotButton="0" quotePrefix="0" xfId="3">
      <alignment horizontal="center" vertical="center"/>
    </xf>
    <xf numFmtId="0" fontId="28" fillId="0" borderId="3" applyAlignment="1" pivotButton="0" quotePrefix="0" xfId="0">
      <alignment vertical="center"/>
    </xf>
    <xf numFmtId="0" fontId="5" fillId="0" borderId="10" applyAlignment="1" pivotButton="0" quotePrefix="0" xfId="0">
      <alignment horizontal="center" vertical="top"/>
    </xf>
    <xf numFmtId="0" fontId="28" fillId="0" borderId="11" applyAlignment="1" pivotButton="0" quotePrefix="0" xfId="0">
      <alignment vertical="center"/>
    </xf>
    <xf numFmtId="0" fontId="28" fillId="0" borderId="11" applyAlignment="1" pivotButton="0" quotePrefix="0" xfId="0">
      <alignment vertical="center" wrapText="1"/>
    </xf>
    <xf numFmtId="2" fontId="28" fillId="0" borderId="0" applyAlignment="1" pivotButton="0" quotePrefix="0" xfId="0">
      <alignment vertical="center"/>
    </xf>
    <xf numFmtId="9" fontId="28" fillId="0" borderId="0" applyAlignment="1" pivotButton="0" quotePrefix="0" xfId="2">
      <alignment vertical="center"/>
    </xf>
    <xf numFmtId="0" fontId="33" fillId="0" borderId="1" applyAlignment="1" pivotButton="0" quotePrefix="0" xfId="3">
      <alignment horizontal="center" vertical="center"/>
    </xf>
    <xf numFmtId="166" fontId="32" fillId="10" borderId="1" applyAlignment="1" pivotButton="0" quotePrefix="0" xfId="3">
      <alignment horizontal="center" vertical="center"/>
    </xf>
    <xf numFmtId="0" fontId="28" fillId="0" borderId="12" applyAlignment="1" pivotButton="0" quotePrefix="0" xfId="0">
      <alignment vertical="center"/>
    </xf>
    <xf numFmtId="0" fontId="32" fillId="5" borderId="1" applyAlignment="1" pivotButton="0" quotePrefix="0" xfId="3">
      <alignment horizontal="center" vertical="center" wrapText="1"/>
    </xf>
    <xf numFmtId="0" fontId="32" fillId="10" borderId="1" applyAlignment="1" pivotButton="0" quotePrefix="0" xfId="3">
      <alignment horizontal="center" vertical="center" wrapText="1"/>
    </xf>
    <xf numFmtId="166" fontId="28" fillId="10" borderId="1" applyAlignment="1" pivotButton="0" quotePrefix="0" xfId="0">
      <alignment horizontal="center" vertical="center" wrapText="1"/>
    </xf>
    <xf numFmtId="0" fontId="32" fillId="0" borderId="1" applyAlignment="1" pivotButton="0" quotePrefix="0" xfId="3">
      <alignment horizontal="center" vertical="center"/>
    </xf>
    <xf numFmtId="2" fontId="32" fillId="0" borderId="1" applyAlignment="1" pivotButton="0" quotePrefix="0" xfId="3">
      <alignment horizontal="center" vertical="center"/>
    </xf>
    <xf numFmtId="169" fontId="28" fillId="10" borderId="1" applyAlignment="1" pivotButton="0" quotePrefix="0" xfId="5">
      <alignment horizontal="center" vertical="center" wrapText="1"/>
    </xf>
    <xf numFmtId="0" fontId="5" fillId="5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28" fillId="0" borderId="6" applyAlignment="1" pivotButton="0" quotePrefix="0" xfId="0">
      <alignment vertical="center"/>
    </xf>
    <xf numFmtId="0" fontId="0" fillId="0" borderId="6" pivotButton="0" quotePrefix="0" xfId="0"/>
    <xf numFmtId="0" fontId="0" fillId="0" borderId="3" pivotButton="0" quotePrefix="0" xfId="0"/>
    <xf numFmtId="0" fontId="27" fillId="0" borderId="0" pivotButton="0" quotePrefix="0" xfId="0"/>
    <xf numFmtId="0" fontId="2" fillId="0" borderId="0" pivotButton="0" quotePrefix="0" xfId="0"/>
    <xf numFmtId="0" fontId="0" fillId="0" borderId="6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1" applyAlignment="1" pivotButton="0" quotePrefix="0" xfId="0">
      <alignment horizontal="center"/>
    </xf>
    <xf numFmtId="0" fontId="0" fillId="0" borderId="12" pivotButton="0" quotePrefix="0" xfId="0"/>
    <xf numFmtId="0" fontId="3" fillId="4" borderId="48" applyAlignment="1" pivotButton="0" quotePrefix="0" xfId="0">
      <alignment vertical="center"/>
    </xf>
    <xf numFmtId="2" fontId="28" fillId="0" borderId="1" applyAlignment="1" pivotButton="0" quotePrefix="0" xfId="0">
      <alignment horizontal="center" vertical="center"/>
    </xf>
    <xf numFmtId="0" fontId="28" fillId="0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2" fillId="5" borderId="1" applyAlignment="1" pivotButton="0" quotePrefix="0" xfId="3">
      <alignment horizontal="center" vertical="center"/>
    </xf>
    <xf numFmtId="0" fontId="28" fillId="0" borderId="6" applyAlignment="1" pivotButton="0" quotePrefix="0" xfId="0">
      <alignment horizontal="center" vertical="top" wrapText="1"/>
    </xf>
    <xf numFmtId="0" fontId="36" fillId="0" borderId="0" applyAlignment="1" pivotButton="0" quotePrefix="0" xfId="0">
      <alignment horizontal="left"/>
    </xf>
    <xf numFmtId="0" fontId="36" fillId="0" borderId="0" applyAlignment="1" pivotButton="0" quotePrefix="0" xfId="0">
      <alignment horizontal="center"/>
    </xf>
    <xf numFmtId="0" fontId="37" fillId="0" borderId="0" pivotButton="0" quotePrefix="0" xfId="0"/>
    <xf numFmtId="0" fontId="38" fillId="0" borderId="1" applyAlignment="1" pivotButton="0" quotePrefix="0" xfId="0">
      <alignment horizontal="left" vertical="center"/>
    </xf>
    <xf numFmtId="0" fontId="38" fillId="0" borderId="1" applyAlignment="1" pivotButton="0" quotePrefix="0" xfId="0">
      <alignment horizontal="right" vertical="center"/>
    </xf>
    <xf numFmtId="0" fontId="36" fillId="0" borderId="1" applyAlignment="1" pivotButton="0" quotePrefix="0" xfId="0">
      <alignment horizontal="left"/>
    </xf>
    <xf numFmtId="169" fontId="36" fillId="0" borderId="1" applyAlignment="1" pivotButton="0" quotePrefix="0" xfId="5">
      <alignment horizontal="right"/>
    </xf>
    <xf numFmtId="169" fontId="36" fillId="0" borderId="1" applyAlignment="1" pivotButton="0" quotePrefix="0" xfId="5">
      <alignment horizontal="left"/>
    </xf>
    <xf numFmtId="3" fontId="36" fillId="0" borderId="1" applyAlignment="1" pivotButton="0" quotePrefix="0" xfId="0">
      <alignment horizontal="left"/>
    </xf>
    <xf numFmtId="166" fontId="0" fillId="0" borderId="0" applyAlignment="1" pivotButton="0" quotePrefix="0" xfId="0">
      <alignment horizontal="center"/>
    </xf>
    <xf numFmtId="0" fontId="39" fillId="0" borderId="1" applyAlignment="1" pivotButton="0" quotePrefix="0" xfId="0">
      <alignment horizontal="center" vertical="center"/>
    </xf>
    <xf numFmtId="16" fontId="40" fillId="0" borderId="1" applyAlignment="1" pivotButton="0" quotePrefix="0" xfId="0">
      <alignment horizontal="center" vertical="center"/>
    </xf>
    <xf numFmtId="0" fontId="40" fillId="0" borderId="1" applyAlignment="1" pivotButton="0" quotePrefix="0" xfId="0">
      <alignment horizontal="center" vertical="center"/>
    </xf>
    <xf numFmtId="169" fontId="33" fillId="10" borderId="1" applyAlignment="1" pivotButton="0" quotePrefix="0" xfId="5">
      <alignment vertical="center"/>
    </xf>
    <xf numFmtId="1" fontId="33" fillId="0" borderId="1" applyAlignment="1" pivotButton="0" quotePrefix="0" xfId="3">
      <alignment horizontal="center" vertical="center"/>
    </xf>
    <xf numFmtId="0" fontId="3" fillId="4" borderId="48" applyAlignment="1" pivotButton="0" quotePrefix="0" xfId="0">
      <alignment horizontal="center" vertical="center" wrapText="1"/>
    </xf>
    <xf numFmtId="1" fontId="33" fillId="0" borderId="1" applyAlignment="1" pivotButton="0" quotePrefix="0" xfId="5">
      <alignment horizontal="center" vertical="center"/>
    </xf>
    <xf numFmtId="3" fontId="32" fillId="0" borderId="1" applyAlignment="1" pivotButton="0" quotePrefix="0" xfId="3">
      <alignment horizontal="center" vertical="center"/>
    </xf>
    <xf numFmtId="2" fontId="41" fillId="2" borderId="1" applyAlignment="1" pivotButton="0" quotePrefix="0" xfId="4">
      <alignment horizontal="center" vertical="center"/>
    </xf>
    <xf numFmtId="0" fontId="2" fillId="5" borderId="1" pivotButton="0" quotePrefix="0" xfId="0"/>
    <xf numFmtId="0" fontId="2" fillId="5" borderId="1" applyAlignment="1" pivotButton="0" quotePrefix="0" xfId="0">
      <alignment horizontal="center"/>
    </xf>
    <xf numFmtId="0" fontId="33" fillId="5" borderId="21" applyAlignment="1" pivotButton="0" quotePrefix="0" xfId="3">
      <alignment horizontal="center" vertical="center" wrapText="1"/>
    </xf>
    <xf numFmtId="0" fontId="33" fillId="16" borderId="1" applyAlignment="1" pivotButton="0" quotePrefix="0" xfId="3">
      <alignment horizontal="center" vertical="center"/>
    </xf>
    <xf numFmtId="2" fontId="33" fillId="16" borderId="1" applyAlignment="1" pivotButton="0" quotePrefix="0" xfId="3">
      <alignment horizontal="center" vertical="center"/>
    </xf>
    <xf numFmtId="0" fontId="47" fillId="0" borderId="0" applyAlignment="1" pivotButton="0" quotePrefix="0" xfId="0">
      <alignment horizontal="center"/>
    </xf>
    <xf numFmtId="0" fontId="48" fillId="0" borderId="0" pivotButton="0" quotePrefix="0" xfId="0"/>
    <xf numFmtId="0" fontId="47" fillId="0" borderId="0" applyAlignment="1" pivotButton="0" quotePrefix="0" xfId="0">
      <alignment horizontal="left"/>
    </xf>
    <xf numFmtId="0" fontId="49" fillId="0" borderId="0" applyAlignment="1" pivotButton="0" quotePrefix="0" xfId="0">
      <alignment wrapText="1"/>
    </xf>
    <xf numFmtId="0" fontId="50" fillId="0" borderId="0" pivotButton="0" quotePrefix="0" xfId="0"/>
    <xf numFmtId="0" fontId="51" fillId="0" borderId="0" applyAlignment="1" pivotButton="0" quotePrefix="0" xfId="0">
      <alignment horizontal="center"/>
    </xf>
    <xf numFmtId="2" fontId="28" fillId="17" borderId="1" applyAlignment="1" pivotButton="0" quotePrefix="0" xfId="0">
      <alignment horizontal="center" vertical="center"/>
    </xf>
    <xf numFmtId="2" fontId="2" fillId="17" borderId="1" applyAlignment="1" pivotButton="0" quotePrefix="0" xfId="0">
      <alignment horizontal="center" vertical="center"/>
    </xf>
    <xf numFmtId="1" fontId="32" fillId="5" borderId="1" applyAlignment="1" pivotButton="0" quotePrefix="0" xfId="3">
      <alignment horizontal="center" vertical="center"/>
    </xf>
    <xf numFmtId="0" fontId="32" fillId="5" borderId="7" applyAlignment="1" pivotButton="0" quotePrefix="0" xfId="3">
      <alignment horizontal="center" vertical="center" wrapText="1"/>
    </xf>
    <xf numFmtId="0" fontId="32" fillId="10" borderId="7" applyAlignment="1" pivotButton="0" quotePrefix="0" xfId="3">
      <alignment horizontal="center" vertical="center" wrapText="1"/>
    </xf>
    <xf numFmtId="2" fontId="32" fillId="10" borderId="7" applyAlignment="1" pivotButton="0" quotePrefix="0" xfId="3">
      <alignment horizontal="center" vertical="center"/>
    </xf>
    <xf numFmtId="0" fontId="32" fillId="5" borderId="1" applyAlignment="1" pivotButton="0" quotePrefix="0" xfId="3">
      <alignment horizontal="left" vertical="center" wrapText="1"/>
    </xf>
    <xf numFmtId="0" fontId="28" fillId="0" borderId="1" applyAlignment="1" pivotButton="0" quotePrefix="0" xfId="0">
      <alignment vertical="center"/>
    </xf>
    <xf numFmtId="0" fontId="31" fillId="0" borderId="4" applyAlignment="1" pivotButton="0" quotePrefix="0" xfId="0">
      <alignment vertical="center" wrapText="1"/>
    </xf>
    <xf numFmtId="0" fontId="31" fillId="0" borderId="5" applyAlignment="1" pivotButton="0" quotePrefix="0" xfId="0">
      <alignment vertical="center" wrapText="1"/>
    </xf>
    <xf numFmtId="0" fontId="28" fillId="0" borderId="5" applyAlignment="1" pivotButton="0" quotePrefix="0" xfId="0">
      <alignment vertical="center"/>
    </xf>
    <xf numFmtId="0" fontId="28" fillId="0" borderId="2" applyAlignment="1" pivotButton="0" quotePrefix="0" xfId="0">
      <alignment vertical="center"/>
    </xf>
    <xf numFmtId="0" fontId="5" fillId="2" borderId="0" applyAlignment="1" pivotButton="0" quotePrefix="0" xfId="0">
      <alignment vertical="top" wrapText="1"/>
    </xf>
    <xf numFmtId="0" fontId="47" fillId="0" borderId="0" applyAlignment="1" pivotButton="0" quotePrefix="0" xfId="0">
      <alignment horizontal="center" wrapText="1"/>
    </xf>
    <xf numFmtId="0" fontId="44" fillId="0" borderId="0" applyAlignment="1" pivotButton="0" quotePrefix="0" xfId="0">
      <alignment horizontal="center" vertical="center" wrapText="1"/>
    </xf>
    <xf numFmtId="0" fontId="44" fillId="0" borderId="0" applyAlignment="1" pivotButton="0" quotePrefix="0" xfId="0">
      <alignment horizontal="left" vertical="center" wrapText="1"/>
    </xf>
    <xf numFmtId="0" fontId="44" fillId="0" borderId="0" applyAlignment="1" pivotButton="0" quotePrefix="0" xfId="0">
      <alignment vertical="center"/>
    </xf>
    <xf numFmtId="0" fontId="4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wrapText="1"/>
    </xf>
    <xf numFmtId="0" fontId="46" fillId="0" borderId="0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52" fillId="0" borderId="0" applyAlignment="1" pivotButton="0" quotePrefix="0" xfId="0">
      <alignment vertical="center"/>
    </xf>
    <xf numFmtId="0" fontId="5" fillId="0" borderId="0" pivotButton="0" quotePrefix="0" xfId="0"/>
    <xf numFmtId="0" fontId="28" fillId="0" borderId="0" pivotButton="0" quotePrefix="0" xfId="0"/>
    <xf numFmtId="0" fontId="44" fillId="0" borderId="0" pivotButton="0" quotePrefix="0" xfId="0"/>
    <xf numFmtId="0" fontId="5" fillId="0" borderId="0" applyAlignment="1" pivotButton="0" quotePrefix="0" xfId="0">
      <alignment vertical="center"/>
    </xf>
    <xf numFmtId="0" fontId="5" fillId="11" borderId="0" applyAlignment="1" pivotButton="0" quotePrefix="0" xfId="0">
      <alignment horizontal="left" vertical="center"/>
    </xf>
    <xf numFmtId="0" fontId="42" fillId="0" borderId="0" applyAlignment="1" pivotButton="0" quotePrefix="0" xfId="0">
      <alignment vertical="center"/>
    </xf>
    <xf numFmtId="0" fontId="32" fillId="0" borderId="0" applyAlignment="1" pivotButton="0" quotePrefix="0" xfId="3">
      <alignment horizontal="left" vertical="center"/>
    </xf>
    <xf numFmtId="0" fontId="32" fillId="0" borderId="0" applyAlignment="1" pivotButton="0" quotePrefix="0" xfId="3">
      <alignment horizontal="center" vertical="center"/>
    </xf>
    <xf numFmtId="166" fontId="32" fillId="0" borderId="0" applyAlignment="1" pivotButton="0" quotePrefix="0" xfId="3">
      <alignment horizontal="center" vertical="center"/>
    </xf>
    <xf numFmtId="9" fontId="32" fillId="0" borderId="0" applyAlignment="1" pivotButton="0" quotePrefix="0" xfId="2">
      <alignment horizontal="center" vertical="center"/>
    </xf>
    <xf numFmtId="166" fontId="44" fillId="0" borderId="0" applyAlignment="1" pivotButton="0" quotePrefix="0" xfId="3">
      <alignment horizontal="center" vertical="center" wrapText="1"/>
    </xf>
    <xf numFmtId="0" fontId="28" fillId="0" borderId="3" applyAlignment="1" pivotButton="0" quotePrefix="0" xfId="0">
      <alignment vertical="center" wrapText="1"/>
    </xf>
    <xf numFmtId="169" fontId="28" fillId="10" borderId="1" applyAlignment="1" pivotButton="0" quotePrefix="0" xfId="5">
      <alignment horizontal="center" vertical="center"/>
    </xf>
    <xf numFmtId="0" fontId="5" fillId="2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3" fontId="5" fillId="2" borderId="1" applyAlignment="1" pivotButton="0" quotePrefix="0" xfId="0">
      <alignment horizontal="center" vertical="center"/>
    </xf>
    <xf numFmtId="0" fontId="28" fillId="2" borderId="0" applyAlignment="1" pivotButton="0" quotePrefix="0" xfId="0">
      <alignment vertical="center"/>
    </xf>
    <xf numFmtId="0" fontId="35" fillId="0" borderId="38" applyAlignment="1" pivotButton="0" quotePrefix="0" xfId="0">
      <alignment horizontal="center"/>
    </xf>
    <xf numFmtId="0" fontId="0" fillId="0" borderId="5" pivotButton="0" quotePrefix="0" xfId="0"/>
    <xf numFmtId="0" fontId="0" fillId="0" borderId="2" pivotButton="0" quotePrefix="0" xfId="0"/>
    <xf numFmtId="0" fontId="3" fillId="4" borderId="42" applyAlignment="1" pivotButton="0" quotePrefix="0" xfId="0">
      <alignment horizontal="center" vertical="center"/>
    </xf>
    <xf numFmtId="0" fontId="0" fillId="0" borderId="46" pivotButton="0" quotePrefix="0" xfId="0"/>
    <xf numFmtId="2" fontId="2" fillId="0" borderId="1" applyAlignment="1" pivotButton="0" quotePrefix="0" xfId="0">
      <alignment horizontal="center"/>
    </xf>
    <xf numFmtId="0" fontId="0" fillId="0" borderId="8" pivotButton="0" quotePrefix="0" xfId="0"/>
    <xf numFmtId="0" fontId="29" fillId="0" borderId="6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0" fontId="30" fillId="0" borderId="1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9" fillId="0" borderId="5" applyAlignment="1" pivotButton="0" quotePrefix="0" xfId="0">
      <alignment horizontal="center" vertical="center" wrapText="1"/>
    </xf>
    <xf numFmtId="0" fontId="28" fillId="0" borderId="5" applyAlignment="1" pivotButton="0" quotePrefix="0" xfId="0">
      <alignment vertical="center"/>
    </xf>
    <xf numFmtId="0" fontId="5" fillId="10" borderId="1" applyAlignment="1" pivotButton="0" quotePrefix="0" xfId="0">
      <alignment horizontal="center" vertical="center"/>
    </xf>
    <xf numFmtId="0" fontId="28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11" borderId="0" applyAlignment="1" pivotButton="0" quotePrefix="0" xfId="0">
      <alignment horizontal="left" vertical="center" wrapText="1"/>
    </xf>
    <xf numFmtId="0" fontId="28" fillId="0" borderId="0" applyAlignment="1" pivotButton="0" quotePrefix="0" xfId="0">
      <alignment vertical="center"/>
    </xf>
    <xf numFmtId="0" fontId="5" fillId="10" borderId="1" applyAlignment="1" pivotButton="0" quotePrefix="0" xfId="0">
      <alignment horizontal="center" vertical="center" wrapText="1"/>
    </xf>
    <xf numFmtId="0" fontId="5" fillId="10" borderId="8" applyAlignment="1" pivotButton="0" quotePrefix="0" xfId="0">
      <alignment horizontal="center" vertical="center" wrapText="1"/>
    </xf>
    <xf numFmtId="0" fontId="28" fillId="17" borderId="21" applyAlignment="1" pivotButton="0" quotePrefix="0" xfId="0">
      <alignment horizontal="center" vertical="center" wrapText="1"/>
    </xf>
    <xf numFmtId="0" fontId="0" fillId="0" borderId="51" pivotButton="0" quotePrefix="0" xfId="0"/>
    <xf numFmtId="0" fontId="0" fillId="0" borderId="52" pivotButton="0" quotePrefix="0" xfId="0"/>
    <xf numFmtId="0" fontId="5" fillId="2" borderId="0" applyAlignment="1" pivotButton="0" quotePrefix="0" xfId="0">
      <alignment horizontal="center" vertical="top" wrapText="1"/>
    </xf>
    <xf numFmtId="3" fontId="33" fillId="0" borderId="1" applyAlignment="1" pivotButton="0" quotePrefix="0" xfId="5">
      <alignment horizontal="center" vertical="center"/>
    </xf>
    <xf numFmtId="0" fontId="0" fillId="0" borderId="35" pivotButton="0" quotePrefix="0" xfId="0"/>
    <xf numFmtId="0" fontId="0" fillId="0" borderId="30" pivotButton="0" quotePrefix="0" xfId="0"/>
    <xf numFmtId="0" fontId="45" fillId="0" borderId="53" applyAlignment="1" pivotButton="0" quotePrefix="0" xfId="0">
      <alignment horizontal="left" vertical="center"/>
    </xf>
    <xf numFmtId="0" fontId="0" fillId="0" borderId="53" pivotButton="0" quotePrefix="0" xfId="0"/>
    <xf numFmtId="0" fontId="5" fillId="18" borderId="1" applyAlignment="1" pivotButton="0" quotePrefix="0" xfId="0">
      <alignment horizontal="center" vertical="center"/>
    </xf>
    <xf numFmtId="0" fontId="2" fillId="0" borderId="8" pivotButton="0" quotePrefix="0" xfId="0"/>
    <xf numFmtId="0" fontId="43" fillId="2" borderId="3" applyAlignment="1" pivotButton="0" quotePrefix="0" xfId="0">
      <alignment horizontal="center" vertical="top" wrapText="1"/>
    </xf>
    <xf numFmtId="0" fontId="0" fillId="0" borderId="3" pivotButton="0" quotePrefix="0" xfId="0"/>
    <xf numFmtId="0" fontId="34" fillId="0" borderId="0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center" vertical="center"/>
    </xf>
    <xf numFmtId="0" fontId="0" fillId="0" borderId="9" pivotButton="0" quotePrefix="0" xfId="0"/>
    <xf numFmtId="0" fontId="44" fillId="0" borderId="50" applyAlignment="1" pivotButton="0" quotePrefix="0" xfId="0">
      <alignment horizontal="center"/>
    </xf>
    <xf numFmtId="0" fontId="0" fillId="0" borderId="50" pivotButton="0" quotePrefix="0" xfId="0"/>
    <xf numFmtId="0" fontId="26" fillId="12" borderId="4" applyAlignment="1" pivotButton="0" quotePrefix="0" xfId="0">
      <alignment horizontal="center" vertical="center" wrapText="1"/>
    </xf>
    <xf numFmtId="0" fontId="8" fillId="8" borderId="16" applyAlignment="1" pivotButton="0" quotePrefix="0" xfId="0">
      <alignment horizontal="center" vertical="center" wrapText="1"/>
    </xf>
    <xf numFmtId="0" fontId="0" fillId="0" borderId="28" pivotButton="0" quotePrefix="0" xfId="0"/>
    <xf numFmtId="0" fontId="15" fillId="6" borderId="7" applyAlignment="1" applyProtection="1" pivotButton="0" quotePrefix="0" xfId="0">
      <alignment horizontal="center" vertical="center" wrapText="1"/>
      <protection locked="0" hidden="0"/>
    </xf>
    <xf numFmtId="0" fontId="0" fillId="0" borderId="9" applyProtection="1" pivotButton="0" quotePrefix="0" xfId="0">
      <protection locked="0" hidden="0"/>
    </xf>
    <xf numFmtId="0" fontId="16" fillId="0" borderId="20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14" fillId="3" borderId="23" applyAlignment="1" pivotButton="0" quotePrefix="0" xfId="0">
      <alignment horizontal="center" wrapText="1"/>
    </xf>
    <xf numFmtId="0" fontId="0" fillId="0" borderId="25" pivotButton="0" quotePrefix="0" xfId="0"/>
    <xf numFmtId="0" fontId="15" fillId="6" borderId="20" applyAlignment="1" applyProtection="1" pivotButton="0" quotePrefix="0" xfId="0">
      <alignment horizontal="center" vertical="center" wrapText="1"/>
      <protection locked="0" hidden="0"/>
    </xf>
    <xf numFmtId="0" fontId="16" fillId="0" borderId="54" applyAlignment="1" applyProtection="1" pivotButton="0" quotePrefix="0" xfId="0">
      <alignment horizontal="center" vertical="center" wrapText="1"/>
      <protection locked="0" hidden="0"/>
    </xf>
    <xf numFmtId="0" fontId="0" fillId="0" borderId="31" applyProtection="1" pivotButton="0" quotePrefix="0" xfId="0">
      <protection locked="0" hidden="0"/>
    </xf>
    <xf numFmtId="0" fontId="15" fillId="6" borderId="27" applyAlignment="1" applyProtection="1" pivotButton="0" quotePrefix="0" xfId="0">
      <alignment horizontal="center" vertical="center" wrapText="1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8" fillId="8" borderId="38" applyAlignment="1" pivotButton="0" quotePrefix="0" xfId="0">
      <alignment horizontal="center" vertical="center" wrapText="1"/>
    </xf>
    <xf numFmtId="0" fontId="0" fillId="0" borderId="39" pivotButton="0" quotePrefix="0" xfId="0"/>
    <xf numFmtId="0" fontId="17" fillId="12" borderId="40" applyAlignment="1" pivotButton="0" quotePrefix="0" xfId="0">
      <alignment horizontal="center" vertical="center" wrapText="1"/>
    </xf>
    <xf numFmtId="0" fontId="0" fillId="0" borderId="41" pivotButton="0" quotePrefix="0" xfId="0"/>
    <xf numFmtId="0" fontId="26" fillId="12" borderId="13" applyAlignment="1" pivotButton="0" quotePrefix="0" xfId="0">
      <alignment horizontal="center" vertical="center" wrapText="1"/>
    </xf>
    <xf numFmtId="0" fontId="1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35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11" fillId="13" borderId="20" applyAlignment="1" pivotButton="0" quotePrefix="0" xfId="0">
      <alignment horizontal="center" vertical="center" wrapText="1"/>
    </xf>
    <xf numFmtId="0" fontId="0" fillId="0" borderId="55" pivotButton="0" quotePrefix="0" xfId="0"/>
    <xf numFmtId="0" fontId="0" fillId="0" borderId="29" pivotButton="0" quotePrefix="0" xfId="0"/>
    <xf numFmtId="0" fontId="18" fillId="12" borderId="13" applyAlignment="1" pivotButton="0" quotePrefix="0" xfId="0">
      <alignment horizontal="center" vertical="center" wrapText="1"/>
    </xf>
    <xf numFmtId="0" fontId="6" fillId="12" borderId="16" applyAlignment="1" pivotButton="0" quotePrefix="0" xfId="0">
      <alignment horizontal="center" vertical="center"/>
    </xf>
    <xf numFmtId="0" fontId="16" fillId="0" borderId="7" applyAlignment="1" applyProtection="1" pivotButton="0" quotePrefix="0" xfId="0">
      <alignment horizontal="center" vertical="center" wrapText="1"/>
      <protection locked="0" hidden="0"/>
    </xf>
    <xf numFmtId="0" fontId="21" fillId="3" borderId="13" applyAlignment="1" pivotButton="0" quotePrefix="0" xfId="0">
      <alignment horizontal="center" wrapText="1"/>
    </xf>
    <xf numFmtId="0" fontId="8" fillId="12" borderId="13" applyAlignment="1" pivotButton="0" quotePrefix="0" xfId="0">
      <alignment horizontal="center" vertical="center"/>
    </xf>
    <xf numFmtId="0" fontId="17" fillId="12" borderId="13" applyAlignment="1" pivotButton="0" quotePrefix="0" xfId="0">
      <alignment horizontal="center" vertical="center" wrapText="1"/>
    </xf>
    <xf numFmtId="0" fontId="13" fillId="11" borderId="16" applyAlignment="1" pivotButton="0" quotePrefix="0" xfId="0">
      <alignment horizontal="center" vertical="center"/>
    </xf>
    <xf numFmtId="0" fontId="11" fillId="13" borderId="2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6" pivotButton="0" quotePrefix="0" xfId="0"/>
    <xf numFmtId="0" fontId="0" fillId="0" borderId="6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15" fillId="6" borderId="1" applyAlignment="1" applyProtection="1" pivotButton="0" quotePrefix="0" xfId="0">
      <alignment horizontal="center" vertical="center" wrapText="1"/>
      <protection locked="0" hidden="0"/>
    </xf>
    <xf numFmtId="0" fontId="36" fillId="0" borderId="50" applyAlignment="1" pivotButton="0" quotePrefix="0" xfId="0">
      <alignment horizontal="center"/>
    </xf>
    <xf numFmtId="0" fontId="28" fillId="0" borderId="0" applyAlignment="1" pivotButton="0" quotePrefix="0" xfId="0">
      <alignment horizontal="center" vertical="center"/>
    </xf>
    <xf numFmtId="0" fontId="37" fillId="0" borderId="0" pivotButton="0" quotePrefix="0" xfId="0"/>
    <xf numFmtId="2" fontId="28" fillId="19" borderId="1" applyAlignment="1" pivotButton="0" quotePrefix="0" xfId="0">
      <alignment horizontal="center" vertical="center"/>
    </xf>
    <xf numFmtId="0" fontId="29" fillId="0" borderId="39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69" fontId="28" fillId="10" borderId="1" applyAlignment="1" pivotButton="0" quotePrefix="0" xfId="5">
      <alignment horizontal="center" vertical="center"/>
    </xf>
    <xf numFmtId="169" fontId="28" fillId="10" borderId="1" applyAlignment="1" pivotButton="0" quotePrefix="0" xfId="5">
      <alignment horizontal="center" vertical="center" wrapText="1"/>
    </xf>
    <xf numFmtId="166" fontId="28" fillId="10" borderId="1" applyAlignment="1" pivotButton="0" quotePrefix="0" xfId="0">
      <alignment horizontal="center" vertical="center" wrapText="1"/>
    </xf>
    <xf numFmtId="166" fontId="32" fillId="10" borderId="1" applyAlignment="1" pivotButton="0" quotePrefix="0" xfId="3">
      <alignment horizontal="center" vertical="center"/>
    </xf>
    <xf numFmtId="166" fontId="32" fillId="0" borderId="0" applyAlignment="1" pivotButton="0" quotePrefix="0" xfId="3">
      <alignment horizontal="center" vertical="center"/>
    </xf>
    <xf numFmtId="166" fontId="32" fillId="0" borderId="3" applyAlignment="1" pivotButton="0" quotePrefix="0" xfId="3">
      <alignment horizontal="center" vertical="center"/>
    </xf>
    <xf numFmtId="166" fontId="44" fillId="0" borderId="0" applyAlignment="1" pivotButton="0" quotePrefix="0" xfId="3">
      <alignment horizontal="center" vertical="center" wrapText="1"/>
    </xf>
    <xf numFmtId="169" fontId="33" fillId="10" borderId="1" applyAlignment="1" pivotButton="0" quotePrefix="0" xfId="5">
      <alignment vertical="center"/>
    </xf>
    <xf numFmtId="164" fontId="11" fillId="0" borderId="0" applyAlignment="1" pivotButton="0" quotePrefix="0" xfId="4">
      <alignment horizontal="center" vertical="center" wrapText="1"/>
    </xf>
    <xf numFmtId="164" fontId="11" fillId="13" borderId="1" applyAlignment="1" pivotButton="0" quotePrefix="0" xfId="4">
      <alignment horizontal="center" vertical="center" wrapText="1"/>
    </xf>
    <xf numFmtId="168" fontId="11" fillId="13" borderId="1" applyAlignment="1" pivotButton="0" quotePrefix="0" xfId="4">
      <alignment horizontal="center" vertical="center" wrapText="1"/>
    </xf>
    <xf numFmtId="164" fontId="11" fillId="13" borderId="22" applyAlignment="1" pivotButton="0" quotePrefix="0" xfId="4">
      <alignment horizontal="center" vertical="center" wrapText="1"/>
    </xf>
    <xf numFmtId="164" fontId="11" fillId="12" borderId="11" applyAlignment="1" pivotButton="0" quotePrefix="0" xfId="4">
      <alignment horizontal="center" vertical="center" wrapText="1"/>
    </xf>
    <xf numFmtId="164" fontId="11" fillId="2" borderId="0" applyAlignment="1" pivotButton="0" quotePrefix="0" xfId="4">
      <alignment horizontal="center" vertical="center" wrapText="1"/>
    </xf>
    <xf numFmtId="164" fontId="11" fillId="13" borderId="20" applyAlignment="1" pivotButton="0" quotePrefix="0" xfId="4">
      <alignment horizontal="center" vertical="center" wrapText="1"/>
    </xf>
    <xf numFmtId="164" fontId="11" fillId="12" borderId="49" applyAlignment="1" pivotButton="0" quotePrefix="0" xfId="4">
      <alignment horizontal="center" vertical="center" wrapText="1"/>
    </xf>
    <xf numFmtId="167" fontId="11" fillId="13" borderId="21" applyAlignment="1" pivotButton="0" quotePrefix="0" xfId="0">
      <alignment horizontal="center" vertical="center" wrapText="1"/>
    </xf>
    <xf numFmtId="164" fontId="16" fillId="13" borderId="1" applyAlignment="1" pivotButton="0" quotePrefix="0" xfId="4">
      <alignment horizontal="center" vertical="center" wrapText="1"/>
    </xf>
    <xf numFmtId="166" fontId="16" fillId="13" borderId="1" applyAlignment="1" pivotButton="0" quotePrefix="0" xfId="0">
      <alignment horizontal="center" vertical="center" wrapText="1"/>
    </xf>
    <xf numFmtId="165" fontId="16" fillId="13" borderId="21" applyAlignment="1" pivotButton="0" quotePrefix="0" xfId="0">
      <alignment horizontal="center" vertical="center" wrapText="1"/>
    </xf>
    <xf numFmtId="164" fontId="16" fillId="13" borderId="22" applyAlignment="1" pivotButton="0" quotePrefix="0" xfId="4">
      <alignment horizontal="center" vertical="center" wrapText="1"/>
    </xf>
    <xf numFmtId="166" fontId="16" fillId="13" borderId="22" applyAlignment="1" pivotButton="0" quotePrefix="0" xfId="0">
      <alignment horizontal="center" vertical="center" wrapText="1"/>
    </xf>
    <xf numFmtId="165" fontId="16" fillId="13" borderId="26" applyAlignment="1" pivotButton="0" quotePrefix="0" xfId="0">
      <alignment horizontal="center" vertical="center" wrapText="1"/>
    </xf>
    <xf numFmtId="164" fontId="20" fillId="12" borderId="11" applyAlignment="1" pivotButton="0" quotePrefix="0" xfId="4">
      <alignment horizontal="left" wrapText="1"/>
    </xf>
    <xf numFmtId="164" fontId="20" fillId="12" borderId="11" applyAlignment="1" pivotButton="0" quotePrefix="0" xfId="4">
      <alignment horizontal="center" wrapText="1"/>
    </xf>
    <xf numFmtId="165" fontId="19" fillId="12" borderId="28" applyAlignment="1" pivotButton="0" quotePrefix="0" xfId="0">
      <alignment horizontal="center" wrapText="1"/>
    </xf>
    <xf numFmtId="164" fontId="20" fillId="2" borderId="0" applyAlignment="1" pivotButton="0" quotePrefix="0" xfId="4">
      <alignment horizontal="left" wrapText="1"/>
    </xf>
    <xf numFmtId="164" fontId="20" fillId="2" borderId="0" applyAlignment="1" pivotButton="0" quotePrefix="0" xfId="4">
      <alignment horizontal="center" wrapText="1"/>
    </xf>
    <xf numFmtId="165" fontId="19" fillId="2" borderId="0" applyAlignment="1" pivotButton="0" quotePrefix="0" xfId="0">
      <alignment horizontal="center" wrapText="1"/>
    </xf>
    <xf numFmtId="165" fontId="21" fillId="2" borderId="16" applyAlignment="1" pivotButton="0" quotePrefix="0" xfId="0">
      <alignment horizontal="center" wrapText="1"/>
    </xf>
    <xf numFmtId="164" fontId="11" fillId="0" borderId="0" applyAlignment="1" pivotButton="0" quotePrefix="0" xfId="4">
      <alignment horizontal="left"/>
    </xf>
    <xf numFmtId="169" fontId="36" fillId="0" borderId="1" applyAlignment="1" pivotButton="0" quotePrefix="0" xfId="5">
      <alignment horizontal="right"/>
    </xf>
    <xf numFmtId="169" fontId="36" fillId="0" borderId="1" applyAlignment="1" pivotButton="0" quotePrefix="0" xfId="5">
      <alignment horizontal="left"/>
    </xf>
  </cellXfs>
  <cellStyles count="6">
    <cellStyle name="Normal" xfId="0" builtinId="0"/>
    <cellStyle name="Comma 2" xfId="1"/>
    <cellStyle name="Percent" xfId="2" builtinId="5"/>
    <cellStyle name="Normal 2" xfId="3"/>
    <cellStyle name="Comma 2 2" xfId="4"/>
    <cellStyle name="Comma" xfId="5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N42"/>
  <sheetViews>
    <sheetView showGridLines="0" zoomScale="69" zoomScaleNormal="90" zoomScaleSheetLayoutView="40" workbookViewId="0">
      <pane ySplit="3" topLeftCell="A24" activePane="bottomLeft" state="frozen"/>
      <selection activeCell="D13" sqref="D13"/>
      <selection pane="bottomLeft" activeCell="D10" sqref="D10"/>
    </sheetView>
  </sheetViews>
  <sheetFormatPr baseColWidth="8" defaultColWidth="8.81640625" defaultRowHeight="14.5"/>
  <cols>
    <col width="6.54296875" customWidth="1" min="2" max="2"/>
    <col width="35.453125" bestFit="1" customWidth="1" min="3" max="3"/>
    <col width="30.1796875" customWidth="1" min="4" max="4"/>
    <col width="57.7265625" bestFit="1" customWidth="1" style="116" min="5" max="5"/>
    <col width="34.7265625" customWidth="1" min="6" max="6"/>
    <col width="32.81640625" bestFit="1" customWidth="1" min="7" max="7"/>
    <col width="33.1796875" bestFit="1" customWidth="1" min="8" max="8"/>
    <col width="23.453125" bestFit="1" customWidth="1" min="9" max="9"/>
    <col hidden="1" min="13" max="14"/>
  </cols>
  <sheetData>
    <row r="1" ht="15" customHeight="1" thickBot="1"/>
    <row r="2" ht="28.5" customHeight="1">
      <c r="B2" s="227" t="inlineStr">
        <is>
          <t>BIGG BOSS 8 - 2025 Driven By MPJ, Pran Foods Potato</t>
        </is>
      </c>
      <c r="C2" s="228" t="n"/>
      <c r="D2" s="228" t="n"/>
      <c r="E2" s="228" t="n"/>
      <c r="F2" s="228" t="n"/>
      <c r="G2" s="228" t="n"/>
      <c r="H2" s="228" t="n"/>
      <c r="I2" s="228" t="n"/>
      <c r="J2" s="228" t="n"/>
      <c r="K2" s="229" t="n"/>
    </row>
    <row r="3" ht="24" customHeight="1">
      <c r="B3" s="310" t="inlineStr">
        <is>
          <t>Summary</t>
        </is>
      </c>
      <c r="K3" s="261" t="n"/>
    </row>
    <row r="4" ht="18.65" customHeight="1">
      <c r="B4" s="301" t="n"/>
      <c r="C4" s="143" t="inlineStr">
        <is>
          <t>Durations -</t>
        </is>
      </c>
      <c r="D4" t="inlineStr">
        <is>
          <t>Mar'25 - Aug'25</t>
        </is>
      </c>
      <c r="E4" s="181" t="n"/>
      <c r="K4" s="261" t="n"/>
    </row>
    <row r="5">
      <c r="B5" s="301" t="n"/>
      <c r="C5" t="inlineStr">
        <is>
          <t>Property Name-</t>
        </is>
      </c>
      <c r="D5" t="inlineStr">
        <is>
          <t>BIGG BOSS 8</t>
        </is>
      </c>
      <c r="E5" s="181" t="n"/>
      <c r="K5" s="261" t="n"/>
    </row>
    <row r="6">
      <c r="B6" s="301" t="n"/>
      <c r="C6" t="inlineStr">
        <is>
          <t>Type of Sponsorship -</t>
        </is>
      </c>
      <c r="D6" t="inlineStr">
        <is>
          <t>Special Partner</t>
        </is>
      </c>
      <c r="E6" s="181" t="n"/>
      <c r="K6" s="261" t="n"/>
    </row>
    <row r="7">
      <c r="B7" s="301" t="n"/>
      <c r="C7" t="inlineStr">
        <is>
          <t>Host Name-</t>
        </is>
      </c>
      <c r="D7" t="inlineStr">
        <is>
          <t>Ankush Hazra</t>
        </is>
      </c>
      <c r="K7" s="261" t="n"/>
    </row>
    <row r="8">
      <c r="B8" s="301" t="n"/>
      <c r="D8" s="116" t="n"/>
      <c r="K8" s="261" t="n"/>
    </row>
    <row r="9">
      <c r="B9" s="301" t="n"/>
      <c r="C9" s="182" t="inlineStr">
        <is>
          <t>Past Sponsor Details</t>
        </is>
      </c>
      <c r="K9" s="261" t="n"/>
    </row>
    <row r="10">
      <c r="B10" s="301" t="n"/>
      <c r="C10" t="inlineStr">
        <is>
          <t>Title</t>
        </is>
      </c>
      <c r="D10" t="inlineStr">
        <is>
          <t>Dance Bangla Dance-2023</t>
        </is>
      </c>
      <c r="E10" s="183" t="n"/>
      <c r="G10" s="144" t="inlineStr">
        <is>
          <t>Co-Presenting</t>
        </is>
      </c>
      <c r="H10" t="inlineStr">
        <is>
          <t>ITC Sunrise Spices, Sunlight Soap</t>
        </is>
      </c>
      <c r="I10" s="183" t="n"/>
      <c r="K10" s="261" t="n"/>
    </row>
    <row r="11">
      <c r="B11" s="301" t="n"/>
      <c r="C11" t="inlineStr">
        <is>
          <t>Special Partner</t>
        </is>
      </c>
      <c r="D11" t="inlineStr">
        <is>
          <t>Ensure, Winkies, Lenskart, Perc Choc, Asian Paints, Eveready Ultima</t>
        </is>
      </c>
      <c r="E11" s="183" t="n"/>
      <c r="G11" s="144" t="inlineStr">
        <is>
          <t>Co-Powered By</t>
        </is>
      </c>
      <c r="H11" t="inlineStr">
        <is>
          <t>Budleaf Tea, Tresseme</t>
        </is>
      </c>
      <c r="I11" s="183" t="n"/>
      <c r="K11" s="261" t="n"/>
    </row>
    <row r="12">
      <c r="B12" s="301" t="n"/>
      <c r="E12" s="183" t="n"/>
      <c r="I12" s="183" t="n"/>
      <c r="K12" s="261" t="n"/>
    </row>
    <row r="13">
      <c r="B13" s="301" t="n"/>
      <c r="C13" s="182" t="inlineStr">
        <is>
          <t>Current Sponsor Details</t>
        </is>
      </c>
      <c r="E13" s="183" t="n"/>
      <c r="I13" s="183" t="n"/>
      <c r="K13" s="261" t="n"/>
    </row>
    <row r="14">
      <c r="B14" s="301" t="n"/>
      <c r="C14" s="144" t="inlineStr">
        <is>
          <t>Title</t>
        </is>
      </c>
      <c r="D14" t="inlineStr">
        <is>
          <t>Dance Bangla Dance-2025 - ITC Sunrise Pure</t>
        </is>
      </c>
      <c r="E14" s="183" t="n"/>
      <c r="G14" s="144" t="inlineStr">
        <is>
          <t>Co-Presenting</t>
        </is>
      </c>
      <c r="H14" t="inlineStr">
        <is>
          <t>Asian Paints</t>
        </is>
      </c>
      <c r="I14" s="183" t="n"/>
      <c r="K14" s="261" t="n"/>
    </row>
    <row r="15">
      <c r="B15" s="301" t="n"/>
      <c r="C15" s="144" t="inlineStr">
        <is>
          <t>Special Partner</t>
        </is>
      </c>
      <c r="D15" t="inlineStr">
        <is>
          <t>MPJ, Pran Foods Potato</t>
        </is>
      </c>
      <c r="E15" s="183" t="n"/>
      <c r="G15" s="144" t="inlineStr">
        <is>
          <t>Co-Powered By</t>
        </is>
      </c>
      <c r="H15" t="inlineStr">
        <is>
          <t>Patanjali, Pran Foods Litchi Juice</t>
        </is>
      </c>
      <c r="I15" s="183" t="n"/>
      <c r="K15" s="261" t="n"/>
    </row>
    <row r="16">
      <c r="B16" s="301" t="n"/>
      <c r="K16" s="261" t="n"/>
    </row>
    <row r="17">
      <c r="B17" s="301" t="n"/>
      <c r="K17" s="261" t="n"/>
    </row>
    <row r="18">
      <c r="B18" s="301" t="n"/>
      <c r="K18" s="261" t="n"/>
    </row>
    <row r="19">
      <c r="B19" s="301" t="n"/>
      <c r="D19" t="inlineStr">
        <is>
          <t>2130 - 2300 (Timing)</t>
        </is>
      </c>
      <c r="E19" s="183" t="n"/>
      <c r="K19" s="261" t="n"/>
    </row>
    <row r="20">
      <c r="B20" s="301" t="n"/>
      <c r="C20" t="inlineStr">
        <is>
          <t>TV Telecast  -</t>
        </is>
      </c>
      <c r="D20" t="inlineStr">
        <is>
          <t>TV Telecast - On</t>
        </is>
      </c>
      <c r="E20" s="181" t="n"/>
      <c r="K20" s="261" t="n"/>
    </row>
    <row r="21">
      <c r="B21" s="301" t="n"/>
      <c r="C21" t="inlineStr">
        <is>
          <t>Digital Telecast  -</t>
        </is>
      </c>
      <c r="D21" t="inlineStr">
        <is>
          <t>Digital Telecast - On</t>
        </is>
      </c>
      <c r="K21" s="261" t="n"/>
    </row>
    <row r="22" ht="2.5" customHeight="1">
      <c r="B22" s="301" t="n"/>
      <c r="K22" s="261" t="n"/>
    </row>
    <row r="23" ht="18.65" customHeight="1">
      <c r="B23" s="301" t="n"/>
      <c r="C23" s="143" t="inlineStr">
        <is>
          <t>TV</t>
        </is>
      </c>
      <c r="K23" s="261" t="n"/>
    </row>
    <row r="24" ht="28.5" customHeight="1">
      <c r="B24" s="301" t="n"/>
      <c r="C24" s="184" t="n"/>
      <c r="D24" s="184" t="n"/>
      <c r="E24" s="184" t="n"/>
      <c r="F24" s="184" t="n"/>
      <c r="G24" s="184" t="n"/>
      <c r="K24" s="261" t="n"/>
    </row>
    <row r="25">
      <c r="B25" s="301" t="n"/>
      <c r="C25" s="176" t="inlineStr">
        <is>
          <t>Channel</t>
        </is>
      </c>
      <c r="D25" s="177" t="inlineStr">
        <is>
          <t>#Episodes</t>
        </is>
      </c>
      <c r="E25" s="177" t="inlineStr">
        <is>
          <t>Program</t>
        </is>
      </c>
      <c r="F25" s="177" t="inlineStr">
        <is>
          <t>Expected Rating</t>
        </is>
      </c>
      <c r="G25" s="177" t="inlineStr">
        <is>
          <t>Market</t>
        </is>
      </c>
      <c r="K25" s="261" t="n"/>
    </row>
    <row r="26">
      <c r="B26" s="301" t="n"/>
      <c r="C26" s="244" t="inlineStr">
        <is>
          <t>STAR MAA</t>
        </is>
      </c>
      <c r="D26" s="113" t="n">
        <v>48</v>
      </c>
      <c r="E26" s="113" t="inlineStr">
        <is>
          <t>BIGG BOSS 8</t>
        </is>
      </c>
      <c r="F26" s="115" t="n">
        <v>3</v>
      </c>
      <c r="G26" s="113" t="inlineStr">
        <is>
          <t>WB</t>
        </is>
      </c>
      <c r="K26" s="261" t="n"/>
    </row>
    <row r="27">
      <c r="B27" s="301" t="n"/>
      <c r="C27" s="244" t="inlineStr">
        <is>
          <t>STAR MAA HD</t>
        </is>
      </c>
      <c r="D27" s="113" t="n">
        <v>48</v>
      </c>
      <c r="E27" s="113" t="inlineStr">
        <is>
          <t>BIGG BOSS 8</t>
        </is>
      </c>
      <c r="F27" s="115" t="n">
        <v>0.3</v>
      </c>
      <c r="G27" s="113" t="inlineStr">
        <is>
          <t>WB</t>
        </is>
      </c>
      <c r="K27" s="261" t="n"/>
    </row>
    <row r="28">
      <c r="B28" s="301" t="n"/>
      <c r="C28" s="244" t="inlineStr">
        <is>
          <t>STAR MAA</t>
        </is>
      </c>
      <c r="D28" s="113" t="n">
        <v>1</v>
      </c>
      <c r="E28" s="113" t="inlineStr">
        <is>
          <t>BIGG BOSS 8</t>
        </is>
      </c>
      <c r="F28" s="115" t="n">
        <v>4</v>
      </c>
      <c r="G28" s="113" t="inlineStr">
        <is>
          <t>WB</t>
        </is>
      </c>
      <c r="K28" s="261" t="n"/>
    </row>
    <row r="29">
      <c r="B29" s="301" t="n"/>
      <c r="C29" s="244" t="inlineStr">
        <is>
          <t>STAR MAA HD</t>
        </is>
      </c>
      <c r="D29" s="113" t="n">
        <v>1</v>
      </c>
      <c r="E29" s="113" t="inlineStr">
        <is>
          <t>BIGG BOSS 8</t>
        </is>
      </c>
      <c r="F29" s="115" t="n">
        <v>0.49</v>
      </c>
      <c r="G29" s="113" t="inlineStr">
        <is>
          <t>WB</t>
        </is>
      </c>
      <c r="K29" s="261" t="n"/>
    </row>
    <row r="30" ht="27" customHeight="1">
      <c r="B30" s="301" t="n"/>
      <c r="K30" s="261" t="n"/>
    </row>
    <row r="31" ht="18.65" customHeight="1">
      <c r="B31" s="301" t="n"/>
      <c r="C31" s="143" t="inlineStr">
        <is>
          <t>CTV</t>
        </is>
      </c>
      <c r="K31" s="261" t="n"/>
    </row>
    <row r="32">
      <c r="B32" s="301" t="n"/>
      <c r="C32" s="185" t="n"/>
      <c r="D32" s="185" t="n"/>
      <c r="E32" s="185" t="n"/>
      <c r="F32" s="185" t="n"/>
      <c r="G32" s="185" t="n"/>
      <c r="K32" s="261" t="n"/>
    </row>
    <row r="33">
      <c r="B33" s="301" t="n"/>
      <c r="C33" s="176" t="inlineStr">
        <is>
          <t>Platform Name</t>
        </is>
      </c>
      <c r="D33" s="177" t="inlineStr">
        <is>
          <t>Device</t>
        </is>
      </c>
      <c r="E33" s="177" t="inlineStr">
        <is>
          <t>Program</t>
        </is>
      </c>
      <c r="F33" s="177" t="inlineStr">
        <is>
          <t>Estimated Reach 
(in Mn.)</t>
        </is>
      </c>
      <c r="G33" s="177" t="inlineStr">
        <is>
          <t>Estimated Imps 
(in Mn.)</t>
        </is>
      </c>
      <c r="K33" s="261" t="n"/>
    </row>
    <row r="34">
      <c r="B34" s="301" t="n"/>
      <c r="C34" s="244" t="inlineStr">
        <is>
          <t>Zee5</t>
        </is>
      </c>
      <c r="D34" s="113" t="inlineStr">
        <is>
          <t>CTV</t>
        </is>
      </c>
      <c r="E34" s="113" t="inlineStr">
        <is>
          <t>BIGG BOSS 8</t>
        </is>
      </c>
      <c r="F34" s="115" t="n">
        <v>0.33</v>
      </c>
      <c r="G34" s="113" t="n">
        <v>2.25</v>
      </c>
      <c r="K34" s="261" t="n"/>
      <c r="M34" t="n">
        <v>18.5</v>
      </c>
    </row>
    <row r="35">
      <c r="B35" s="301" t="n"/>
      <c r="C35" s="244" t="inlineStr">
        <is>
          <t>Zee5</t>
        </is>
      </c>
      <c r="D35" s="113" t="inlineStr">
        <is>
          <t>Mobile</t>
        </is>
      </c>
      <c r="E35" s="113" t="inlineStr">
        <is>
          <t>BIGG BOSS 8</t>
        </is>
      </c>
      <c r="F35" s="115" t="n">
        <v>0.33</v>
      </c>
      <c r="G35" s="113" t="n">
        <v>2.25</v>
      </c>
      <c r="K35" s="261" t="n"/>
      <c r="M35" t="n">
        <v>120</v>
      </c>
      <c r="N35">
        <f>M35*8.1%</f>
        <v/>
      </c>
    </row>
    <row r="36">
      <c r="B36" s="301" t="n"/>
      <c r="K36" s="261" t="n"/>
    </row>
    <row r="37" ht="8.5" customHeight="1">
      <c r="B37" s="301" t="n"/>
      <c r="K37" s="261" t="n"/>
    </row>
    <row r="38" ht="12.65" customHeight="1">
      <c r="B38" s="301" t="n"/>
      <c r="D38" s="116" t="n"/>
      <c r="F38" s="311" t="n"/>
      <c r="G38" s="116" t="n"/>
      <c r="H38" s="116" t="n"/>
      <c r="K38" s="261" t="n"/>
    </row>
    <row r="39" ht="15" customHeight="1" thickBot="1">
      <c r="B39" s="301" t="n"/>
      <c r="C39" s="144" t="inlineStr">
        <is>
          <t>Cost in Cr</t>
        </is>
      </c>
      <c r="E39" s="186" t="n"/>
      <c r="K39" s="261" t="n"/>
    </row>
    <row r="40" ht="27.65" customFormat="1" customHeight="1" s="2">
      <c r="B40" s="145" t="n"/>
      <c r="C40" s="151" t="inlineStr">
        <is>
          <t>Channel+ Platform Name</t>
        </is>
      </c>
      <c r="D40" s="230" t="inlineStr">
        <is>
          <t>Channel Proposal</t>
        </is>
      </c>
      <c r="E40" s="231" t="n"/>
      <c r="F40" s="172" t="inlineStr">
        <is>
          <t>Eval Cost @ 2 Lakhs CPRP AI</t>
        </is>
      </c>
      <c r="K40" s="146" t="n"/>
    </row>
    <row r="41">
      <c r="B41" s="301" t="n"/>
      <c r="C41" s="114" t="inlineStr">
        <is>
          <t>Total</t>
        </is>
      </c>
      <c r="D41" s="232">
        <f>'DBD One Pager-with Eval.'!D45</f>
        <v/>
      </c>
      <c r="E41" s="233" t="n"/>
      <c r="F41" s="188">
        <f>'DBD One Pager-with Eval.'!D47</f>
        <v/>
      </c>
      <c r="K41" s="261" t="n"/>
    </row>
    <row r="42" ht="9" customHeight="1" thickBot="1">
      <c r="B42" s="147" t="n"/>
      <c r="C42" s="148" t="n"/>
      <c r="D42" s="148" t="n"/>
      <c r="E42" s="149" t="n"/>
      <c r="F42" s="148" t="n"/>
      <c r="G42" s="148" t="n"/>
      <c r="H42" s="148" t="n"/>
      <c r="I42" s="148" t="n"/>
      <c r="J42" s="148" t="n"/>
      <c r="K42" s="150" t="n"/>
    </row>
  </sheetData>
  <mergeCells count="4">
    <mergeCell ref="B2:K2"/>
    <mergeCell ref="B3:K3"/>
    <mergeCell ref="D40:E40"/>
    <mergeCell ref="D41:E41"/>
  </mergeCells>
  <pageMargins left="0.7" right="0.7" top="0.75" bottom="0.75" header="0.3" footer="0.3"/>
  <pageSetup orientation="landscape" paperSize="9" scale="58"/>
  <headerFooter>
    <oddHeader>&amp;L&amp;"Calibri"&amp;1 &amp;K000000 Information Classification :Public#_x000d_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2:P50"/>
  <sheetViews>
    <sheetView showGridLines="0" tabSelected="1" zoomScale="61" zoomScaleNormal="60" workbookViewId="0">
      <pane ySplit="3" topLeftCell="A35" activePane="bottomLeft" state="frozen"/>
      <selection activeCell="D13" sqref="D13"/>
      <selection pane="bottomLeft" activeCell="G43" sqref="G43"/>
    </sheetView>
  </sheetViews>
  <sheetFormatPr baseColWidth="8" defaultColWidth="9.1796875" defaultRowHeight="15.5"/>
  <cols>
    <col width="2" customWidth="1" style="246" min="1" max="1"/>
    <col width="2.81640625" bestFit="1" customWidth="1" style="117" min="2" max="2"/>
    <col width="38.453125" customWidth="1" style="118" min="3" max="3"/>
    <col width="28.54296875" customWidth="1" style="246" min="4" max="4"/>
    <col width="33" customWidth="1" style="246" min="5" max="5"/>
    <col width="18" customWidth="1" style="246" min="6" max="10"/>
    <col width="13.7265625" customWidth="1" style="246" min="11" max="12"/>
    <col width="14.7265625" customWidth="1" style="246" min="13" max="13"/>
    <col width="13.7265625" customWidth="1" style="246" min="14" max="14"/>
    <col width="18.1796875" bestFit="1" customWidth="1" style="246" min="15" max="15"/>
    <col width="29.453125" bestFit="1" customWidth="1" style="246" min="16" max="16"/>
    <col width="31.54296875" bestFit="1" customWidth="1" style="246" min="17" max="18"/>
    <col width="43.453125" bestFit="1" customWidth="1" style="246" min="19" max="19"/>
    <col width="26.81640625" bestFit="1" customWidth="1" style="246" min="20" max="20"/>
    <col width="9.1796875" customWidth="1" style="246" min="21" max="22"/>
    <col width="14.453125" bestFit="1" customWidth="1" style="246" min="23" max="23"/>
    <col width="9.1796875" customWidth="1" style="246" min="24" max="24"/>
    <col width="9.1796875" customWidth="1" style="246" min="25" max="16384"/>
  </cols>
  <sheetData>
    <row r="1" ht="16" customHeight="1" thickBot="1"/>
    <row r="2" ht="33.75" customHeight="1" thickBot="1">
      <c r="B2" s="237" t="inlineStr">
        <is>
          <t>BIGG BOSS 8 - 2025 Driven By: MPJ, Pran Foods Potato</t>
        </is>
      </c>
      <c r="C2" s="238" t="n"/>
      <c r="D2" s="238" t="n"/>
      <c r="E2" s="238" t="n"/>
      <c r="F2" s="238" t="n"/>
      <c r="G2" s="238" t="n"/>
      <c r="H2" s="238" t="n"/>
      <c r="I2" s="238" t="n"/>
      <c r="J2" s="238" t="n"/>
      <c r="K2" s="238" t="n"/>
      <c r="L2" s="238" t="n"/>
      <c r="M2" s="238" t="n"/>
      <c r="N2" s="238" t="n"/>
      <c r="O2" s="238" t="n"/>
      <c r="P2" s="239" t="n"/>
    </row>
    <row r="3" ht="23.25" customHeight="1">
      <c r="B3" s="195" t="n"/>
      <c r="C3" s="196" t="n"/>
      <c r="D3" s="196" t="n"/>
      <c r="E3" s="240" t="inlineStr">
        <is>
          <t>Detailed Package</t>
        </is>
      </c>
      <c r="F3" s="228" t="n"/>
      <c r="G3" s="228" t="n"/>
      <c r="H3" s="228" t="n"/>
      <c r="I3" s="228" t="n"/>
      <c r="J3" s="228" t="n"/>
      <c r="K3" s="196" t="n"/>
      <c r="L3" s="196" t="n"/>
      <c r="M3" s="241" t="n"/>
      <c r="N3" s="241" t="n"/>
      <c r="O3" s="241" t="n"/>
      <c r="P3" s="198" t="n"/>
    </row>
    <row r="4">
      <c r="B4" s="120" t="n"/>
      <c r="P4" s="123" t="n"/>
    </row>
    <row r="5">
      <c r="B5" s="120" t="n">
        <v>1</v>
      </c>
      <c r="C5" s="252" t="inlineStr">
        <is>
          <t>Dance Reality Show where Indian classical to Bollywood to hip hop all genres will be presented in a refreshing avatar, with Mithun Chakraborty (MahaGuru), Mamata Shankar, Mouni Roy and Subhashree Ganguly as judges and host Ankush Hazra.</t>
        </is>
      </c>
      <c r="K5" s="199" t="n"/>
      <c r="L5" s="260" t="n"/>
      <c r="P5" s="261" t="n"/>
    </row>
    <row r="6">
      <c r="B6" s="120" t="n"/>
      <c r="P6" s="123" t="n"/>
    </row>
    <row r="7">
      <c r="B7" s="120" t="n"/>
      <c r="C7" s="200" t="n"/>
      <c r="D7" s="201" t="n"/>
      <c r="E7" s="201" t="n"/>
      <c r="F7" s="201" t="n"/>
      <c r="P7" s="123" t="n"/>
    </row>
    <row r="8">
      <c r="B8" s="120" t="n">
        <v>2</v>
      </c>
      <c r="C8" s="263" t="inlineStr">
        <is>
          <t>Property Schedule</t>
        </is>
      </c>
      <c r="D8" s="264" t="n"/>
      <c r="E8" s="264" t="n"/>
      <c r="F8" s="233" t="n"/>
      <c r="P8" s="123" t="n"/>
    </row>
    <row r="9">
      <c r="B9" s="120" t="n"/>
      <c r="C9" s="167" t="inlineStr">
        <is>
          <t>Date</t>
        </is>
      </c>
      <c r="D9" s="167" t="inlineStr">
        <is>
          <t>Day</t>
        </is>
      </c>
      <c r="E9" s="167" t="inlineStr">
        <is>
          <t>Location</t>
        </is>
      </c>
      <c r="F9" s="167" t="inlineStr">
        <is>
          <t>Time</t>
        </is>
      </c>
      <c r="P9" s="123" t="n"/>
    </row>
    <row r="10">
      <c r="B10" s="120" t="n"/>
      <c r="C10" s="168" t="inlineStr">
        <is>
          <t>Mar'25 - Aug'25</t>
        </is>
      </c>
      <c r="D10" s="169" t="inlineStr">
        <is>
          <t>Sat-Sun</t>
        </is>
      </c>
      <c r="E10" s="169" t="inlineStr">
        <is>
          <t>Kolkata (Exact Location TBC)</t>
        </is>
      </c>
      <c r="F10" s="169" t="inlineStr">
        <is>
          <t>2130 - 2300</t>
        </is>
      </c>
      <c r="P10" s="123" t="n"/>
    </row>
    <row r="11">
      <c r="B11" s="120" t="n"/>
      <c r="C11" s="202" t="n"/>
      <c r="D11" s="202" t="n"/>
      <c r="E11" s="203" t="n"/>
      <c r="F11" s="204" t="n"/>
      <c r="P11" s="123" t="n"/>
    </row>
    <row r="12">
      <c r="B12" s="120" t="n"/>
      <c r="C12" s="205" t="n"/>
      <c r="D12" s="205" t="n"/>
      <c r="P12" s="123" t="n"/>
    </row>
    <row r="13">
      <c r="B13" s="120" t="n">
        <v>3</v>
      </c>
      <c r="C13" s="206" t="inlineStr">
        <is>
          <t>Broadcast Plan:</t>
        </is>
      </c>
      <c r="D13" s="206" t="inlineStr">
        <is>
          <t>Platform Name</t>
        </is>
      </c>
      <c r="E13" s="207" t="n"/>
      <c r="P13" s="123" t="n"/>
    </row>
    <row r="14">
      <c r="B14" s="120" t="n"/>
      <c r="C14" s="208" t="n"/>
      <c r="D14" s="208" t="n"/>
      <c r="E14" s="207" t="n"/>
      <c r="P14" s="123" t="n"/>
    </row>
    <row r="15">
      <c r="B15" s="120" t="n"/>
      <c r="C15" s="246" t="n"/>
      <c r="D15" t="inlineStr">
        <is>
          <t>Zee5</t>
        </is>
      </c>
      <c r="P15" s="123" t="n"/>
    </row>
    <row r="16">
      <c r="B16" s="120" t="n"/>
      <c r="C16" s="246" t="n"/>
      <c r="P16" s="123" t="n"/>
    </row>
    <row r="17">
      <c r="B17" s="120" t="n"/>
      <c r="C17" s="205" t="n"/>
      <c r="D17" s="205" t="n"/>
      <c r="P17" s="123" t="n"/>
    </row>
    <row r="18">
      <c r="B18" s="120" t="n">
        <v>4</v>
      </c>
      <c r="C18" s="209" t="inlineStr">
        <is>
          <t>Performance Previous</t>
        </is>
      </c>
      <c r="D18" s="210" t="n"/>
      <c r="P18" s="123" t="n"/>
    </row>
    <row r="19">
      <c r="B19" s="120" t="n"/>
      <c r="C19" s="211" t="n"/>
      <c r="D19" s="211" t="n"/>
      <c r="E19" s="204" t="n"/>
      <c r="F19" s="211" t="n"/>
      <c r="G19" s="204" t="n"/>
      <c r="P19" s="123" t="n"/>
    </row>
    <row r="20">
      <c r="B20" s="120" t="n"/>
      <c r="C20" s="155" t="inlineStr">
        <is>
          <t>Channel Name</t>
        </is>
      </c>
      <c r="D20" s="155" t="inlineStr">
        <is>
          <t>Propoerty Name</t>
        </is>
      </c>
      <c r="E20" s="155" t="inlineStr">
        <is>
          <t>Network</t>
        </is>
      </c>
      <c r="F20" s="155" t="inlineStr">
        <is>
          <t>Market</t>
        </is>
      </c>
      <c r="G20" s="155" t="inlineStr">
        <is>
          <t>B Avg TVR</t>
        </is>
      </c>
      <c r="H20" s="132" t="inlineStr">
        <is>
          <t>Month/Year</t>
        </is>
      </c>
      <c r="I20" s="212" t="n"/>
      <c r="P20" s="123" t="n"/>
    </row>
    <row r="21">
      <c r="B21" s="120" t="n"/>
      <c r="C21" s="121" t="inlineStr">
        <is>
          <t>STAR MAA</t>
        </is>
      </c>
      <c r="D21" s="121" t="inlineStr">
        <is>
          <t>BIGG BOSS 8</t>
        </is>
      </c>
      <c r="E21" s="121" t="inlineStr">
        <is>
          <t>Zee5</t>
        </is>
      </c>
      <c r="F21" s="121" t="n"/>
      <c r="G21" s="152" t="n">
        <v>3.46</v>
      </c>
      <c r="H21" s="243" t="inlineStr">
        <is>
          <t>Feb'23 - Oct'23</t>
        </is>
      </c>
      <c r="I21" s="256" t="n"/>
      <c r="P21" s="123" t="n"/>
    </row>
    <row r="22">
      <c r="B22" s="120" t="n"/>
      <c r="C22" s="121" t="inlineStr">
        <is>
          <t>STAR MAA HD</t>
        </is>
      </c>
      <c r="D22" s="121" t="inlineStr">
        <is>
          <t>BIGG BOSS 8</t>
        </is>
      </c>
      <c r="E22" s="121" t="inlineStr">
        <is>
          <t>Zee5</t>
        </is>
      </c>
      <c r="F22" s="121" t="n"/>
      <c r="G22" s="152" t="n">
        <v>0.52</v>
      </c>
      <c r="H22" s="243" t="inlineStr">
        <is>
          <t>Feb'23 - Oct'23</t>
        </is>
      </c>
      <c r="I22" s="257" t="n"/>
      <c r="P22" s="123" t="n"/>
    </row>
    <row r="23">
      <c r="B23" s="120" t="n"/>
      <c r="P23" s="123" t="n"/>
    </row>
    <row r="24">
      <c r="B24" s="120" t="n">
        <v>5</v>
      </c>
      <c r="C24" s="262" t="inlineStr">
        <is>
          <t>Deal (Key Elements) Details : (TV+CTV)</t>
        </is>
      </c>
      <c r="P24" s="123" t="n"/>
    </row>
    <row r="25">
      <c r="B25" s="120" t="n"/>
      <c r="C25" s="246" t="n"/>
      <c r="P25" s="123" t="n"/>
    </row>
    <row r="26">
      <c r="B26" s="120" t="n">
        <v>6</v>
      </c>
      <c r="C26" s="213" t="inlineStr">
        <is>
          <t>Linear TV: Channel Name</t>
        </is>
      </c>
      <c r="E26" s="214" t="n"/>
      <c r="K26" s="258" t="inlineStr">
        <is>
          <t>Partner's Rate</t>
        </is>
      </c>
      <c r="L26" s="233" t="n"/>
      <c r="M26" s="247" t="inlineStr">
        <is>
          <t>Benchmark Rate</t>
        </is>
      </c>
      <c r="N26" s="264" t="n"/>
      <c r="O26" s="233" t="n"/>
      <c r="P26" s="123" t="n"/>
    </row>
    <row r="27">
      <c r="B27" s="120" t="n"/>
      <c r="C27" s="155" t="inlineStr">
        <is>
          <t>Platform</t>
        </is>
      </c>
      <c r="D27" s="155" t="inlineStr">
        <is>
          <t>Property</t>
        </is>
      </c>
      <c r="E27" s="155" t="inlineStr">
        <is>
          <t># Count of Episodes</t>
        </is>
      </c>
      <c r="F27" s="155" t="inlineStr">
        <is>
          <t>FCT/ Episode</t>
        </is>
      </c>
      <c r="G27" s="132" t="inlineStr">
        <is>
          <t>Total FCT</t>
        </is>
      </c>
      <c r="H27" s="155" t="inlineStr">
        <is>
          <t>TVR (All India)</t>
        </is>
      </c>
      <c r="I27" s="155" t="inlineStr">
        <is>
          <t>TVR (WB)</t>
        </is>
      </c>
      <c r="J27" s="155" t="inlineStr">
        <is>
          <t>GRP's</t>
        </is>
      </c>
      <c r="K27" s="155" t="inlineStr">
        <is>
          <t>ER</t>
        </is>
      </c>
      <c r="L27" s="155" t="inlineStr">
        <is>
          <t>Cost</t>
        </is>
      </c>
      <c r="M27" s="133" t="inlineStr">
        <is>
          <t>ER</t>
        </is>
      </c>
      <c r="N27" s="133" t="inlineStr">
        <is>
          <t>CPRP (IND)</t>
        </is>
      </c>
      <c r="O27" s="133" t="inlineStr">
        <is>
          <t>Cost</t>
        </is>
      </c>
      <c r="P27" s="178" t="inlineStr">
        <is>
          <t>Benchmark</t>
        </is>
      </c>
    </row>
    <row r="28">
      <c r="B28" s="120" t="n"/>
      <c r="C28" s="121" t="inlineStr">
        <is>
          <t>STAR MAA</t>
        </is>
      </c>
      <c r="D28" s="121" t="inlineStr">
        <is>
          <t>BIGG BOSS 8</t>
        </is>
      </c>
      <c r="E28" s="129" t="n">
        <v>48</v>
      </c>
      <c r="F28" s="129" t="n">
        <v>80</v>
      </c>
      <c r="G28" s="129">
        <f>F28*E28</f>
        <v/>
      </c>
      <c r="H28" s="179" t="n">
        <v>697.0048651190009</v>
      </c>
      <c r="I28" s="180" t="n">
        <v>6653.147608503699</v>
      </c>
      <c r="J28" s="171">
        <f>I28*G28/10</f>
        <v/>
      </c>
      <c r="K28" s="253">
        <f>L32/G32*10</f>
        <v/>
      </c>
      <c r="L28" s="253">
        <f>2.85*10000000</f>
        <v/>
      </c>
      <c r="M28" s="312" t="n">
        <v>2240</v>
      </c>
      <c r="N28" s="313" t="n">
        <v>200000</v>
      </c>
      <c r="O28" s="314">
        <f>J28*N28</f>
        <v/>
      </c>
      <c r="P28" s="249" t="inlineStr">
        <is>
          <t>(data unavailable)</t>
        </is>
      </c>
    </row>
    <row r="29">
      <c r="B29" s="120" t="n"/>
      <c r="C29" s="121" t="inlineStr">
        <is>
          <t>STAR MAA HD</t>
        </is>
      </c>
      <c r="D29" s="121" t="inlineStr">
        <is>
          <t>BIGG BOSS 8</t>
        </is>
      </c>
      <c r="E29" s="129" t="n">
        <v>48</v>
      </c>
      <c r="F29" s="129" t="n">
        <v>80</v>
      </c>
      <c r="G29" s="129">
        <f>F29*E29</f>
        <v/>
      </c>
      <c r="H29" s="179" t="n">
        <v>67.43185761070345</v>
      </c>
      <c r="I29" s="180" t="n">
        <v>563.1067076409236</v>
      </c>
      <c r="J29" s="171">
        <f>I29*G29/10</f>
        <v/>
      </c>
      <c r="K29" s="254" t="n"/>
      <c r="L29" s="254" t="n"/>
      <c r="M29" s="312" t="n"/>
      <c r="N29" s="313" t="n">
        <v>200000</v>
      </c>
      <c r="O29" s="314">
        <f>J29*N29</f>
        <v/>
      </c>
      <c r="P29" s="250" t="n"/>
    </row>
    <row r="30">
      <c r="B30" s="120" t="n"/>
      <c r="C30" s="121" t="inlineStr">
        <is>
          <t>STAR MAA</t>
        </is>
      </c>
      <c r="D30" s="121" t="inlineStr">
        <is>
          <t>BIGG BOSS 8</t>
        </is>
      </c>
      <c r="E30" s="129" t="n">
        <v>1</v>
      </c>
      <c r="F30" s="129" t="n">
        <v>140</v>
      </c>
      <c r="G30" s="129">
        <f>F30*E30</f>
        <v/>
      </c>
      <c r="H30" s="179" t="n">
        <v>697.0048651190009</v>
      </c>
      <c r="I30" s="180" t="n">
        <v>6653.147608503699</v>
      </c>
      <c r="J30" s="171">
        <f>I30*G30/10</f>
        <v/>
      </c>
      <c r="K30" s="254" t="n"/>
      <c r="L30" s="254" t="n"/>
      <c r="M30" s="312" t="n"/>
      <c r="N30" s="313" t="n">
        <v>200000</v>
      </c>
      <c r="O30" s="314">
        <f>J30*N30</f>
        <v/>
      </c>
      <c r="P30" s="250" t="n"/>
    </row>
    <row r="31">
      <c r="B31" s="120" t="n"/>
      <c r="C31" s="121" t="inlineStr">
        <is>
          <t>STAR MAA HD</t>
        </is>
      </c>
      <c r="D31" s="121" t="inlineStr">
        <is>
          <t>BIGG BOSS 8</t>
        </is>
      </c>
      <c r="E31" s="129" t="n">
        <v>1</v>
      </c>
      <c r="F31" s="129" t="n">
        <v>140</v>
      </c>
      <c r="G31" s="129">
        <f>F31*E31</f>
        <v/>
      </c>
      <c r="H31" s="179" t="n">
        <v>67.43185761070345</v>
      </c>
      <c r="I31" s="180" t="n">
        <v>563.1067076409236</v>
      </c>
      <c r="J31" s="171">
        <f>I31*G31/10</f>
        <v/>
      </c>
      <c r="K31" s="255" t="n"/>
      <c r="L31" s="255" t="n"/>
      <c r="M31" s="312" t="n">
        <v>1100</v>
      </c>
      <c r="N31" s="313" t="n">
        <v>200000</v>
      </c>
      <c r="O31" s="314">
        <f>J31*N31</f>
        <v/>
      </c>
      <c r="P31" s="251" t="n"/>
    </row>
    <row r="32">
      <c r="B32" s="120" t="n"/>
      <c r="C32" s="155" t="inlineStr">
        <is>
          <t>Total</t>
        </is>
      </c>
      <c r="D32" s="155" t="n"/>
      <c r="E32" s="189">
        <f>SUM(E28:E31)</f>
        <v/>
      </c>
      <c r="F32" s="189">
        <f>SUM(F28:F31)</f>
        <v/>
      </c>
      <c r="G32" s="189">
        <f>SUM(G28:G31)</f>
        <v/>
      </c>
      <c r="H32" s="189">
        <f>SUM(H28:H31)</f>
        <v/>
      </c>
      <c r="I32" s="189">
        <f>SUM(I28:I31)</f>
        <v/>
      </c>
      <c r="J32" s="189">
        <f>SUM(J28:J31)</f>
        <v/>
      </c>
      <c r="K32" s="189">
        <f>SUM(K28:K31)</f>
        <v/>
      </c>
      <c r="L32" s="189">
        <f>SUM(L28:L31)</f>
        <v/>
      </c>
      <c r="M32" s="315">
        <f>SUM(M28:M31)</f>
        <v/>
      </c>
      <c r="N32" s="315">
        <f>SUM(N28:N31)</f>
        <v/>
      </c>
      <c r="O32" s="315">
        <f>SUM(O28:O31)</f>
        <v/>
      </c>
      <c r="P32" s="123" t="n"/>
    </row>
    <row r="33">
      <c r="B33" s="120" t="n"/>
      <c r="C33" s="215" t="inlineStr">
        <is>
          <t>TVR is at All India U+R in MSIL TG i.e. 22-40 NCCS A Male</t>
        </is>
      </c>
      <c r="D33" s="216" t="n"/>
      <c r="E33" s="216" t="n"/>
      <c r="F33" s="216" t="n"/>
      <c r="G33" s="316" t="n"/>
      <c r="H33" s="316" t="n"/>
      <c r="I33" s="216" t="n"/>
      <c r="J33" s="218" t="n"/>
      <c r="K33" s="316" t="n"/>
      <c r="L33" s="316" t="n"/>
      <c r="M33" s="316" t="n"/>
      <c r="N33" s="316" t="n"/>
      <c r="O33" s="316" t="n"/>
      <c r="P33" s="317" t="n"/>
    </row>
    <row r="34">
      <c r="B34" s="120" t="n"/>
      <c r="C34" s="216" t="n"/>
      <c r="D34" s="216" t="n"/>
      <c r="E34" s="216" t="n"/>
      <c r="F34" s="216" t="n"/>
      <c r="G34" s="316" t="n"/>
      <c r="H34" s="316" t="n"/>
      <c r="I34" s="216" t="n"/>
      <c r="J34" s="316" t="n"/>
      <c r="K34" s="316" t="n"/>
      <c r="L34" s="316" t="n"/>
      <c r="M34" s="316" t="n"/>
      <c r="N34" s="316" t="n"/>
      <c r="O34" s="316" t="n"/>
      <c r="P34" s="317" t="n"/>
    </row>
    <row r="35">
      <c r="B35" s="120" t="n">
        <v>7</v>
      </c>
      <c r="C35" s="245" t="inlineStr">
        <is>
          <t>CTV +Mob</t>
        </is>
      </c>
      <c r="E35" s="214" t="n"/>
      <c r="F35" s="216" t="n"/>
      <c r="G35" s="318" t="n"/>
      <c r="H35" s="318" t="n"/>
      <c r="I35" s="265" t="n"/>
      <c r="J35" s="266" t="n"/>
      <c r="K35" s="266" t="n"/>
      <c r="L35" s="316" t="n"/>
      <c r="M35" s="242" t="inlineStr">
        <is>
          <t>Benchmark</t>
        </is>
      </c>
      <c r="N35" s="233" t="n"/>
      <c r="P35" s="123" t="n"/>
    </row>
    <row r="36" ht="31" customFormat="1" customHeight="1" s="118">
      <c r="B36" s="156" t="n"/>
      <c r="C36" s="155" t="inlineStr">
        <is>
          <t>Platform</t>
        </is>
      </c>
      <c r="D36" s="155" t="inlineStr">
        <is>
          <t>Property</t>
        </is>
      </c>
      <c r="E36" s="190" t="inlineStr">
        <is>
          <t>Inventory</t>
        </is>
      </c>
      <c r="F36" s="132" t="inlineStr">
        <is>
          <t>Device</t>
        </is>
      </c>
      <c r="G36" s="132" t="inlineStr">
        <is>
          <t>Sponsored Show Imps</t>
        </is>
      </c>
      <c r="H36" s="132" t="inlineStr">
        <is>
          <t>Top Show Imps</t>
        </is>
      </c>
      <c r="I36" s="132" t="inlineStr">
        <is>
          <t>Estimated Imps 
(in Mn.)</t>
        </is>
      </c>
      <c r="J36" s="132" t="inlineStr">
        <is>
          <t>Estimated Reach 
(in Mn.)</t>
        </is>
      </c>
      <c r="K36" s="132" t="inlineStr">
        <is>
          <t>Eval CPM</t>
        </is>
      </c>
      <c r="L36" s="132" t="inlineStr">
        <is>
          <t>Cost</t>
        </is>
      </c>
      <c r="M36" s="133" t="inlineStr">
        <is>
          <t>ER</t>
        </is>
      </c>
      <c r="N36" s="191" t="inlineStr">
        <is>
          <t>Eval Cost</t>
        </is>
      </c>
      <c r="O36" s="193" t="inlineStr">
        <is>
          <t>Benchmark</t>
        </is>
      </c>
      <c r="P36" s="220" t="n"/>
    </row>
    <row r="37">
      <c r="B37" s="120" t="n"/>
      <c r="C37" s="129" t="inlineStr">
        <is>
          <t>Zee5</t>
        </is>
      </c>
      <c r="D37" s="129" t="inlineStr">
        <is>
          <t>BIGG BOSS 8</t>
        </is>
      </c>
      <c r="E37" s="135" t="inlineStr">
        <is>
          <t>Zee5</t>
        </is>
      </c>
      <c r="F37" s="135" t="inlineStr">
        <is>
          <t>CTV</t>
        </is>
      </c>
      <c r="G37" s="135">
        <f>(I38*1000000)*0.6</f>
        <v/>
      </c>
      <c r="H37" s="135">
        <f>(I38*1000000)*0.4</f>
        <v/>
      </c>
      <c r="I37" s="136" t="n">
        <v>2.25</v>
      </c>
      <c r="J37" s="175" t="n">
        <v>0.33</v>
      </c>
      <c r="K37" s="173" t="n">
        <v>250</v>
      </c>
      <c r="L37" s="174">
        <f>(K37*I37/1000)*10^6</f>
        <v/>
      </c>
      <c r="M37" s="319" t="n"/>
      <c r="N37" s="192">
        <f>M37*G37/10^8</f>
        <v/>
      </c>
      <c r="O37" s="243" t="inlineStr">
        <is>
          <t>(data unavailable)</t>
        </is>
      </c>
      <c r="P37" s="123" t="n"/>
    </row>
    <row r="38">
      <c r="B38" s="120" t="n"/>
      <c r="C38" s="129" t="inlineStr">
        <is>
          <t>Zee5</t>
        </is>
      </c>
      <c r="D38" s="129" t="inlineStr">
        <is>
          <t>BIGG BOSS 8</t>
        </is>
      </c>
      <c r="E38" s="135" t="inlineStr">
        <is>
          <t>Zee5</t>
        </is>
      </c>
      <c r="F38" s="135" t="inlineStr">
        <is>
          <t>Mobile</t>
        </is>
      </c>
      <c r="G38" s="135">
        <f>(I39*1000000)*0.6</f>
        <v/>
      </c>
      <c r="H38" s="135">
        <f>(I39*1000000)*0.4</f>
        <v/>
      </c>
      <c r="I38" s="136" t="n">
        <v>2.25</v>
      </c>
      <c r="J38" s="175" t="n">
        <v>0.33</v>
      </c>
      <c r="K38" s="173" t="n">
        <v>150</v>
      </c>
      <c r="L38" s="174">
        <f>(K38*I38/1000)*10^6</f>
        <v/>
      </c>
      <c r="M38" s="319" t="n"/>
      <c r="N38" s="192">
        <f>M38*G38/10^8</f>
        <v/>
      </c>
      <c r="O38" s="255" t="n"/>
      <c r="P38" s="123" t="n"/>
    </row>
    <row r="39">
      <c r="B39" s="120" t="n"/>
      <c r="C39" s="155" t="inlineStr">
        <is>
          <t>Total</t>
        </is>
      </c>
      <c r="D39" s="155" t="n"/>
      <c r="E39" s="155" t="n"/>
      <c r="F39" s="155" t="n"/>
      <c r="G39" s="155">
        <f>SUM(G37:G38)</f>
        <v/>
      </c>
      <c r="H39" s="155">
        <f>SUM(H37:H38)</f>
        <v/>
      </c>
      <c r="I39" s="155">
        <f>SUM(I37:I38)</f>
        <v/>
      </c>
      <c r="J39" s="155">
        <f>SUM(J37:J38)</f>
        <v/>
      </c>
      <c r="K39" s="155">
        <f>SUM(K37:K38)</f>
        <v/>
      </c>
      <c r="L39" s="174">
        <f>SUM(L37:L38)</f>
        <v/>
      </c>
      <c r="M39" s="192">
        <f>SUM(M37:M38)</f>
        <v/>
      </c>
      <c r="N39" s="192">
        <f>SUM(N37:N38)</f>
        <v/>
      </c>
      <c r="O39" s="194" t="inlineStr">
        <is>
          <t>(data unavailable)</t>
        </is>
      </c>
      <c r="P39" s="123" t="n"/>
    </row>
    <row r="40">
      <c r="B40" s="120" t="n"/>
      <c r="C40" s="216" t="n"/>
      <c r="D40" s="216" t="n"/>
      <c r="E40" s="216" t="n"/>
      <c r="F40" s="216" t="n"/>
      <c r="G40" s="216" t="n"/>
      <c r="H40" s="216" t="n"/>
      <c r="I40" s="216" t="n"/>
      <c r="J40" s="218" t="n"/>
      <c r="K40" s="216" t="n"/>
      <c r="L40" s="316" t="n"/>
      <c r="M40" s="216" t="n"/>
      <c r="N40" s="216" t="n"/>
      <c r="O40" s="216" t="n"/>
      <c r="P40" s="123" t="n"/>
    </row>
    <row r="41">
      <c r="B41" s="120" t="n"/>
      <c r="C41" s="246" t="n"/>
      <c r="P41" s="123" t="n"/>
    </row>
    <row r="42">
      <c r="B42" s="120" t="n"/>
      <c r="C42" s="246" t="n"/>
      <c r="P42" s="123" t="n"/>
    </row>
    <row r="43">
      <c r="B43" s="140" t="n"/>
      <c r="C43" s="246" t="n"/>
      <c r="D43" s="203" t="n"/>
      <c r="P43" s="123" t="n"/>
    </row>
    <row r="44">
      <c r="B44" s="120" t="n">
        <v>8</v>
      </c>
      <c r="C44" s="138" t="n"/>
      <c r="D44" s="263" t="inlineStr">
        <is>
          <t>Channel Offer</t>
        </is>
      </c>
      <c r="E44" s="263" t="inlineStr">
        <is>
          <t>Eval Cost</t>
        </is>
      </c>
      <c r="P44" s="123" t="n"/>
    </row>
    <row r="45">
      <c r="B45" s="120" t="n"/>
      <c r="C45" s="222" t="inlineStr">
        <is>
          <t>Tv Proposal</t>
        </is>
      </c>
      <c r="D45" s="224">
        <f>L32</f>
        <v/>
      </c>
      <c r="E45" s="223">
        <f>O32/10^7</f>
        <v/>
      </c>
      <c r="P45" s="123" t="n"/>
    </row>
    <row r="46">
      <c r="B46" s="120" t="n"/>
      <c r="C46" s="222" t="inlineStr">
        <is>
          <t>Digital Proposal</t>
        </is>
      </c>
      <c r="D46" s="225">
        <f>L39</f>
        <v/>
      </c>
      <c r="E46" s="223">
        <f>N39/10^7</f>
        <v/>
      </c>
      <c r="P46" s="123" t="n"/>
    </row>
    <row r="47">
      <c r="B47" s="120" t="n"/>
      <c r="C47" s="139" t="inlineStr">
        <is>
          <t>Total Cost in INR Cr</t>
        </is>
      </c>
      <c r="D47" s="309">
        <f>(D45+D46)/10^7</f>
        <v/>
      </c>
      <c r="E47" s="187">
        <f>SUM(E45:E46)/10^7</f>
        <v/>
      </c>
      <c r="G47" s="226" t="n"/>
      <c r="P47" s="123" t="n"/>
    </row>
    <row r="48" ht="16" customHeight="1" thickBot="1">
      <c r="B48" s="124" t="n"/>
      <c r="C48" s="126" t="n"/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131" t="n"/>
    </row>
    <row r="49">
      <c r="D49" s="127" t="n"/>
    </row>
    <row r="50">
      <c r="D50" s="128" t="n"/>
    </row>
  </sheetData>
  <mergeCells count="16">
    <mergeCell ref="C35:D35"/>
    <mergeCell ref="M35:N35"/>
    <mergeCell ref="B2:P2"/>
    <mergeCell ref="K28:K31"/>
    <mergeCell ref="C24:D24"/>
    <mergeCell ref="C8:F8"/>
    <mergeCell ref="O37:O38"/>
    <mergeCell ref="I35:K35"/>
    <mergeCell ref="M26:O26"/>
    <mergeCell ref="C5:J5"/>
    <mergeCell ref="P28:P31"/>
    <mergeCell ref="L5:P5"/>
    <mergeCell ref="L28:L31"/>
    <mergeCell ref="I21:K22"/>
    <mergeCell ref="E3:J3"/>
    <mergeCell ref="K26:L26"/>
  </mergeCells>
  <printOptions horizontalCentered="1"/>
  <pageMargins left="0.1181102362204725" right="0.1181102362204725" top="0.5511811023622047" bottom="0.5511811023622047" header="0.5118110236220472" footer="0.5118110236220472"/>
  <pageSetup orientation="portrait" paperSize="9" scale="76"/>
  <headerFooter>
    <oddHeader>&amp;L&amp;"Calibri"&amp;1 &amp;K000000 Information Classification :Public#_x000d_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11" sqref="F11"/>
    </sheetView>
  </sheetViews>
  <sheetFormatPr baseColWidth="8"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85"/>
  <sheetViews>
    <sheetView showGridLines="0" zoomScale="65" workbookViewId="0">
      <selection activeCell="D7" sqref="D7"/>
    </sheetView>
  </sheetViews>
  <sheetFormatPr baseColWidth="8" defaultColWidth="8.54296875" defaultRowHeight="13"/>
  <cols>
    <col width="12.453125" customWidth="1" style="10" min="1" max="1"/>
    <col width="23.81640625" customWidth="1" style="10" min="2" max="2"/>
    <col width="20" bestFit="1" customWidth="1" style="320" min="3" max="3"/>
    <col width="17.1796875" bestFit="1" customWidth="1" style="320" min="4" max="4"/>
    <col width="20.1796875" bestFit="1" customWidth="1" style="10" min="5" max="5"/>
    <col width="24.81640625" customWidth="1" style="10" min="6" max="6"/>
    <col width="22.81640625" bestFit="1" customWidth="1" style="11" min="7" max="8"/>
    <col width="11.1796875" bestFit="1" customWidth="1" style="10" min="9" max="9"/>
    <col width="8.54296875" customWidth="1" style="10" min="10" max="10"/>
    <col width="8.54296875" customWidth="1" style="10" min="11" max="16384"/>
  </cols>
  <sheetData>
    <row r="1" ht="15" customHeight="1" thickBot="1">
      <c r="A1" s="286" t="inlineStr">
        <is>
          <t>IND Vs ENG T20s 2025| Co-Presenting Partner | Connected TV | MSIL</t>
        </is>
      </c>
      <c r="B1" s="238" t="n"/>
      <c r="C1" s="238" t="n"/>
      <c r="D1" s="238" t="n"/>
      <c r="E1" s="238" t="n"/>
      <c r="F1" s="238" t="n"/>
      <c r="G1" s="108" t="inlineStr">
        <is>
          <t>Flex Rates</t>
        </is>
      </c>
      <c r="H1" s="107" t="inlineStr">
        <is>
          <t>Flex Cost</t>
        </is>
      </c>
    </row>
    <row r="2">
      <c r="A2" s="106" t="inlineStr">
        <is>
          <t>Format</t>
        </is>
      </c>
      <c r="B2" s="105" t="inlineStr">
        <is>
          <t>Type</t>
        </is>
      </c>
      <c r="C2" s="104" t="inlineStr">
        <is>
          <t>Ad Assets</t>
        </is>
      </c>
      <c r="D2" s="104" t="inlineStr">
        <is>
          <t>FCT or Exp/Match</t>
        </is>
      </c>
      <c r="E2" s="104" t="inlineStr">
        <is>
          <t>No of Matches/Days^</t>
        </is>
      </c>
      <c r="F2" s="104" t="inlineStr">
        <is>
          <t>FCT/Exp</t>
        </is>
      </c>
      <c r="G2" s="51" t="n"/>
      <c r="H2" s="50" t="inlineStr">
        <is>
          <t>Outlay in INR Cr</t>
        </is>
      </c>
    </row>
    <row r="3" ht="16.4" customHeight="1">
      <c r="A3" s="300" t="inlineStr">
        <is>
          <t>T20s</t>
        </is>
      </c>
      <c r="B3" s="290" t="inlineStr">
        <is>
          <t>Live</t>
        </is>
      </c>
      <c r="C3" s="321" t="inlineStr">
        <is>
          <t>FCT</t>
        </is>
      </c>
      <c r="D3" s="322" t="n">
        <v>105</v>
      </c>
      <c r="E3" s="74">
        <f>5</f>
        <v/>
      </c>
      <c r="F3" s="74">
        <f>D3*E3</f>
        <v/>
      </c>
      <c r="G3" s="86" t="n">
        <v>484000</v>
      </c>
      <c r="H3" s="78">
        <f>G3*F3/10^8</f>
        <v/>
      </c>
      <c r="I3" s="94" t="n"/>
    </row>
    <row r="4" ht="16.4" customHeight="1">
      <c r="A4" s="301" t="n"/>
      <c r="B4" s="290" t="inlineStr">
        <is>
          <t>Live</t>
        </is>
      </c>
      <c r="C4" s="321" t="inlineStr">
        <is>
          <t>Squeezeups</t>
        </is>
      </c>
      <c r="D4" s="322" t="n">
        <v>5</v>
      </c>
      <c r="E4" s="74">
        <f>E3</f>
        <v/>
      </c>
      <c r="F4" s="74">
        <f>D4*E4</f>
        <v/>
      </c>
      <c r="G4" s="86" t="n">
        <v>113000</v>
      </c>
      <c r="H4" s="78">
        <f>G4*F4/10^7</f>
        <v/>
      </c>
      <c r="I4" s="94" t="n"/>
    </row>
    <row r="5" ht="26.15" customHeight="1">
      <c r="A5" s="301" t="n"/>
      <c r="B5" s="290" t="inlineStr">
        <is>
          <t>CTL- 1 and 3 Premium Position (Countdown Intervention)</t>
        </is>
      </c>
      <c r="C5" s="321" t="inlineStr">
        <is>
          <t>FCT</t>
        </is>
      </c>
      <c r="D5" s="322" t="n">
        <v>40</v>
      </c>
      <c r="E5" s="74" t="n">
        <v>5</v>
      </c>
      <c r="F5" s="74">
        <f>D5*E5</f>
        <v/>
      </c>
      <c r="G5" s="86" t="n">
        <v>242000</v>
      </c>
      <c r="H5" s="78">
        <f>G5*F5/10^8</f>
        <v/>
      </c>
      <c r="I5" s="94" t="n"/>
    </row>
    <row r="6" ht="39" customHeight="1">
      <c r="A6" s="301" t="n"/>
      <c r="B6" s="290" t="inlineStr">
        <is>
          <t>Exclusive PPL segment- E-Vitara Gamechanger of the day</t>
        </is>
      </c>
      <c r="C6" s="321" t="inlineStr">
        <is>
          <t>Segment + Op. Slate + SUP</t>
        </is>
      </c>
      <c r="D6" s="321" t="inlineStr">
        <is>
          <t>ROS</t>
        </is>
      </c>
      <c r="E6" s="74" t="inlineStr">
        <is>
          <t>45s + 5s + 5s</t>
        </is>
      </c>
      <c r="F6" s="74" t="n"/>
      <c r="G6" s="102" t="n"/>
      <c r="H6" s="101" t="n"/>
    </row>
    <row r="7" ht="26.5" customHeight="1" thickBot="1">
      <c r="A7" s="302" t="n"/>
      <c r="B7" s="85" t="inlineStr">
        <is>
          <t>Exclusive VOD- E Vitara Gamechanger of the day</t>
        </is>
      </c>
      <c r="C7" s="323" t="inlineStr">
        <is>
          <t>Brand mention (on Tray) + Op. Slate</t>
        </is>
      </c>
      <c r="D7" s="323" t="inlineStr">
        <is>
          <t>ROS</t>
        </is>
      </c>
      <c r="E7" s="83" t="inlineStr">
        <is>
          <t>5s Op. Slate</t>
        </is>
      </c>
      <c r="F7" s="83" t="n"/>
      <c r="G7" s="100" t="n"/>
      <c r="H7" s="99" t="n"/>
    </row>
    <row r="8" ht="13.5" customHeight="1" thickBot="1">
      <c r="A8" s="71" t="n"/>
      <c r="B8" s="70" t="n"/>
      <c r="C8" s="324" t="n"/>
      <c r="D8" s="324" t="n"/>
      <c r="E8" s="68" t="n"/>
      <c r="F8" s="68" t="n"/>
      <c r="G8" s="98" t="n"/>
      <c r="H8" s="88">
        <f>SUM(H3:H7)</f>
        <v/>
      </c>
    </row>
    <row r="9" ht="13.5" customFormat="1" customHeight="1" s="58" thickBot="1">
      <c r="C9" s="325" t="n"/>
      <c r="D9" s="325" t="n"/>
      <c r="E9" s="64" t="n"/>
      <c r="F9" s="64" t="n"/>
      <c r="G9" s="63" t="n"/>
      <c r="H9" s="63" t="n"/>
    </row>
    <row r="10" ht="15" customHeight="1" thickBot="1">
      <c r="A10" s="267" t="inlineStr">
        <is>
          <t>IND Vs ENG ODIs 2025|  Connected TV | MSIL</t>
        </is>
      </c>
      <c r="B10" s="228" t="n"/>
      <c r="C10" s="228" t="n"/>
      <c r="D10" s="228" t="n"/>
      <c r="E10" s="228" t="n"/>
      <c r="F10" s="228" t="n"/>
      <c r="G10" s="10" t="n"/>
      <c r="H10" s="10" t="n"/>
    </row>
    <row r="11">
      <c r="A11" s="80" t="inlineStr">
        <is>
          <t>Format</t>
        </is>
      </c>
      <c r="B11" s="79" t="inlineStr">
        <is>
          <t>Type</t>
        </is>
      </c>
      <c r="C11" s="97" t="inlineStr">
        <is>
          <t>Ad Assets</t>
        </is>
      </c>
      <c r="D11" s="79" t="inlineStr">
        <is>
          <t>FCT or Exp/Match</t>
        </is>
      </c>
      <c r="E11" s="96" t="inlineStr">
        <is>
          <t>No of Matches/Days^</t>
        </is>
      </c>
      <c r="F11" s="79" t="inlineStr">
        <is>
          <t>FCT/Exp</t>
        </is>
      </c>
      <c r="G11" s="51" t="n"/>
      <c r="H11" s="50" t="inlineStr">
        <is>
          <t>Outlay in INR Cr</t>
        </is>
      </c>
    </row>
    <row r="12" ht="16.4" customHeight="1">
      <c r="A12" s="290" t="inlineStr">
        <is>
          <t>ODIs</t>
        </is>
      </c>
      <c r="B12" s="74" t="inlineStr">
        <is>
          <t>Live</t>
        </is>
      </c>
      <c r="C12" s="326" t="inlineStr">
        <is>
          <t>FCT</t>
        </is>
      </c>
      <c r="D12" s="75" t="n">
        <v>90</v>
      </c>
      <c r="E12" s="74" t="n">
        <v>3</v>
      </c>
      <c r="F12" s="74">
        <f>D12*E12</f>
        <v/>
      </c>
      <c r="G12" s="86" t="n">
        <v>304500</v>
      </c>
      <c r="H12" s="78">
        <f>G12*F12/10^8</f>
        <v/>
      </c>
      <c r="I12" s="94" t="n"/>
    </row>
    <row r="13" ht="16.4" customHeight="1">
      <c r="A13" s="292" t="n"/>
      <c r="B13" s="74" t="inlineStr">
        <is>
          <t>Live</t>
        </is>
      </c>
      <c r="C13" s="326" t="inlineStr">
        <is>
          <t>Squeezeups</t>
        </is>
      </c>
      <c r="D13" s="75" t="n">
        <v>5</v>
      </c>
      <c r="E13" s="74">
        <f>E12</f>
        <v/>
      </c>
      <c r="F13" s="74">
        <f>D13*E13</f>
        <v/>
      </c>
      <c r="G13" s="86" t="n">
        <v>56800</v>
      </c>
      <c r="H13" s="78">
        <f>G13*F13/10^7</f>
        <v/>
      </c>
      <c r="I13" s="94" t="n"/>
    </row>
    <row r="14" ht="13.5" customHeight="1" thickBot="1">
      <c r="A14" s="93" t="n"/>
      <c r="B14" s="92" t="n"/>
      <c r="C14" s="327" t="n"/>
      <c r="D14" s="327" t="n"/>
      <c r="E14" s="90" t="n"/>
      <c r="F14" s="90" t="n"/>
      <c r="G14" s="89" t="n"/>
      <c r="H14" s="88">
        <f>SUM(H12:H13)</f>
        <v/>
      </c>
    </row>
    <row r="15" ht="13.5" customFormat="1" customHeight="1" s="58" thickBot="1">
      <c r="C15" s="325" t="n"/>
      <c r="D15" s="325" t="n"/>
      <c r="E15" s="64" t="n"/>
      <c r="F15" s="64" t="n"/>
      <c r="G15" s="63" t="n"/>
      <c r="H15" s="63" t="n"/>
    </row>
    <row r="16" ht="15" customHeight="1" thickBot="1">
      <c r="A16" s="267" t="inlineStr">
        <is>
          <t>IND Vs ENG T20s 2025| Co-Presenting Partner | Linear TV (SD+HD) | MSIL</t>
        </is>
      </c>
      <c r="B16" s="228" t="n"/>
      <c r="C16" s="228" t="n"/>
      <c r="D16" s="228" t="n"/>
      <c r="E16" s="228" t="n"/>
      <c r="F16" s="228" t="n"/>
      <c r="G16" s="10" t="n"/>
      <c r="H16" s="10" t="n"/>
    </row>
    <row r="17">
      <c r="A17" s="80" t="inlineStr">
        <is>
          <t>Format</t>
        </is>
      </c>
      <c r="B17" s="79" t="inlineStr">
        <is>
          <t>Type</t>
        </is>
      </c>
      <c r="C17" s="79" t="inlineStr">
        <is>
          <t>Ad Assets</t>
        </is>
      </c>
      <c r="D17" s="79" t="inlineStr">
        <is>
          <t>FCT or Exp/Match</t>
        </is>
      </c>
      <c r="E17" s="79" t="inlineStr">
        <is>
          <t>No of Matches/Days^</t>
        </is>
      </c>
      <c r="F17" s="79" t="inlineStr">
        <is>
          <t>FCT/Exp</t>
        </is>
      </c>
      <c r="G17" s="51" t="n"/>
      <c r="H17" s="50" t="inlineStr">
        <is>
          <t>Outlay in INR Cr</t>
        </is>
      </c>
    </row>
    <row r="18" ht="16.4" customHeight="1">
      <c r="A18" s="290" t="inlineStr">
        <is>
          <t>T20s</t>
        </is>
      </c>
      <c r="B18" s="74" t="inlineStr">
        <is>
          <t>Live - (SD+HD)</t>
        </is>
      </c>
      <c r="C18" s="321" t="inlineStr">
        <is>
          <t>FCT</t>
        </is>
      </c>
      <c r="D18" s="75" t="n">
        <v>105</v>
      </c>
      <c r="E18" s="74" t="n">
        <v>5</v>
      </c>
      <c r="F18" s="74">
        <f>D18*E18</f>
        <v/>
      </c>
      <c r="G18" s="86" t="n">
        <v>727000</v>
      </c>
      <c r="H18" s="328">
        <f>G18*F18/10^8</f>
        <v/>
      </c>
    </row>
    <row r="19" ht="64" customHeight="1">
      <c r="A19" s="291" t="n"/>
      <c r="B19" s="74" t="inlineStr">
        <is>
          <t>CTL- 1 and 3 Premium Position (Countdown Intervention)</t>
        </is>
      </c>
      <c r="C19" s="321" t="inlineStr">
        <is>
          <t>FCT</t>
        </is>
      </c>
      <c r="D19" s="75" t="n">
        <v>40</v>
      </c>
      <c r="E19" s="74">
        <f>5</f>
        <v/>
      </c>
      <c r="F19" s="74">
        <f>D19*E19</f>
        <v/>
      </c>
      <c r="G19" s="86" t="n">
        <v>363500</v>
      </c>
      <c r="H19" s="328">
        <f>G19*F19/10^8</f>
        <v/>
      </c>
    </row>
    <row r="20" ht="16.4" customHeight="1">
      <c r="A20" s="291" t="n"/>
      <c r="B20" s="74" t="inlineStr">
        <is>
          <t>PPL - (SD+HD)</t>
        </is>
      </c>
      <c r="C20" s="321" t="inlineStr">
        <is>
          <t>FCT</t>
        </is>
      </c>
      <c r="D20" s="75" t="n">
        <v>40</v>
      </c>
      <c r="E20" s="74">
        <f>E18</f>
        <v/>
      </c>
      <c r="F20" s="74">
        <f>D20*E20</f>
        <v/>
      </c>
      <c r="G20" s="86" t="n"/>
      <c r="H20" s="72" t="n"/>
    </row>
    <row r="21" ht="16.4" customHeight="1">
      <c r="A21" s="291" t="n"/>
      <c r="B21" s="74" t="inlineStr">
        <is>
          <t>Highlights - (SD+HD)</t>
        </is>
      </c>
      <c r="C21" s="321" t="inlineStr">
        <is>
          <t>FCT</t>
        </is>
      </c>
      <c r="D21" s="75" t="n">
        <v>60</v>
      </c>
      <c r="E21" s="74">
        <f>E18</f>
        <v/>
      </c>
      <c r="F21" s="74">
        <f>D21*E21</f>
        <v/>
      </c>
      <c r="G21" s="86" t="n"/>
      <c r="H21" s="72" t="n"/>
    </row>
    <row r="22" ht="16.4" customHeight="1">
      <c r="A22" s="291" t="n"/>
      <c r="B22" s="74" t="inlineStr">
        <is>
          <t>Live- (SD+HD)</t>
        </is>
      </c>
      <c r="C22" s="321" t="inlineStr">
        <is>
          <t>Squeezeups</t>
        </is>
      </c>
      <c r="D22" s="75" t="n">
        <v>5</v>
      </c>
      <c r="E22" s="74">
        <f>E20</f>
        <v/>
      </c>
      <c r="F22" s="74">
        <f>D22*E22</f>
        <v/>
      </c>
      <c r="G22" s="86" t="n"/>
      <c r="H22" s="72" t="n"/>
    </row>
    <row r="23" ht="54.65" customHeight="1" thickBot="1">
      <c r="A23" s="292" t="n"/>
      <c r="B23" s="83" t="inlineStr">
        <is>
          <t>Exclusive PPL segment - SD + HD- E Vitara Gamechanger of the day</t>
        </is>
      </c>
      <c r="C23" s="323" t="inlineStr">
        <is>
          <t>Segment + Op. Slate + SUP</t>
        </is>
      </c>
      <c r="D23" s="323" t="n"/>
      <c r="E23" s="83" t="inlineStr">
        <is>
          <t>45s + 5s + 5s</t>
        </is>
      </c>
      <c r="F23" s="83" t="n"/>
      <c r="G23" s="82" t="n"/>
      <c r="H23" s="81" t="n"/>
    </row>
    <row r="24" ht="13.5" customHeight="1" thickBot="1">
      <c r="A24" s="71" t="n"/>
      <c r="B24" s="70" t="n"/>
      <c r="C24" s="324" t="n"/>
      <c r="D24" s="324" t="n"/>
      <c r="E24" s="68" t="n"/>
      <c r="F24" s="68" t="n"/>
      <c r="G24" s="67" t="n"/>
      <c r="H24" s="67">
        <f>SUM(H18:H23)</f>
        <v/>
      </c>
    </row>
    <row r="25" ht="13.5" customFormat="1" customHeight="1" s="58" thickBot="1">
      <c r="A25" s="66" t="n"/>
      <c r="C25" s="325" t="n"/>
      <c r="D25" s="325" t="n"/>
      <c r="E25" s="64" t="n"/>
      <c r="F25" s="64" t="n"/>
      <c r="G25" s="63" t="n"/>
      <c r="H25" s="63" t="n"/>
    </row>
    <row r="26" ht="15" customHeight="1" thickBot="1">
      <c r="A26" s="267" t="inlineStr">
        <is>
          <t>IND Vs ENG ODIs 2025|  Linear TV (SD+HD) |  MSIL</t>
        </is>
      </c>
      <c r="B26" s="228" t="n"/>
      <c r="C26" s="228" t="n"/>
      <c r="D26" s="228" t="n"/>
      <c r="E26" s="228" t="n"/>
      <c r="F26" s="228" t="n"/>
      <c r="G26" s="10" t="n"/>
      <c r="H26" s="10" t="n"/>
    </row>
    <row r="27">
      <c r="A27" s="80" t="inlineStr">
        <is>
          <t>Format</t>
        </is>
      </c>
      <c r="B27" s="79" t="inlineStr">
        <is>
          <t>Type</t>
        </is>
      </c>
      <c r="C27" s="79" t="inlineStr">
        <is>
          <t>Ad Assets</t>
        </is>
      </c>
      <c r="D27" s="79" t="inlineStr">
        <is>
          <t>FCT or Exp/Match</t>
        </is>
      </c>
      <c r="E27" s="79" t="inlineStr">
        <is>
          <t>No of Matches/Days^</t>
        </is>
      </c>
      <c r="F27" s="79" t="inlineStr">
        <is>
          <t>FCT/Exp</t>
        </is>
      </c>
      <c r="G27" s="51" t="n"/>
      <c r="H27" s="50" t="inlineStr">
        <is>
          <t>Outlay in INR Cr</t>
        </is>
      </c>
    </row>
    <row r="28" ht="16.4" customHeight="1">
      <c r="A28" s="290" t="inlineStr">
        <is>
          <t>ODIs</t>
        </is>
      </c>
      <c r="B28" s="74" t="inlineStr">
        <is>
          <t>Live - (SD+HD)</t>
        </is>
      </c>
      <c r="C28" s="321" t="inlineStr">
        <is>
          <t>FCT</t>
        </is>
      </c>
      <c r="D28" s="75" t="n">
        <v>75</v>
      </c>
      <c r="E28" s="74" t="n">
        <v>3</v>
      </c>
      <c r="F28" s="74">
        <f>D28*E28</f>
        <v/>
      </c>
      <c r="G28" s="73" t="n">
        <v>446300</v>
      </c>
      <c r="H28" s="78">
        <f>G28*F28/10^8</f>
        <v/>
      </c>
    </row>
    <row r="29" ht="26.15" customHeight="1">
      <c r="A29" s="291" t="n"/>
      <c r="B29" s="74" t="inlineStr">
        <is>
          <t xml:space="preserve">CTL- 1,2,3 and 4 Premium Position </t>
        </is>
      </c>
      <c r="C29" s="321" t="inlineStr">
        <is>
          <t>FCT</t>
        </is>
      </c>
      <c r="D29" s="75" t="n">
        <v>40</v>
      </c>
      <c r="E29" s="74" t="n">
        <v>3</v>
      </c>
      <c r="F29" s="74">
        <f>D29*E29</f>
        <v/>
      </c>
      <c r="G29" s="73" t="n">
        <v>223150</v>
      </c>
      <c r="H29" s="78">
        <f>G29*F29/10^8</f>
        <v/>
      </c>
    </row>
    <row r="30" ht="16.4" customHeight="1">
      <c r="A30" s="291" t="n"/>
      <c r="B30" s="74" t="inlineStr">
        <is>
          <t>PPL - (SD+HD)</t>
        </is>
      </c>
      <c r="C30" s="321" t="inlineStr">
        <is>
          <t>FCT</t>
        </is>
      </c>
      <c r="D30" s="75" t="n">
        <v>40</v>
      </c>
      <c r="E30" s="74">
        <f>E28</f>
        <v/>
      </c>
      <c r="F30" s="74">
        <f>D30*E30</f>
        <v/>
      </c>
      <c r="G30" s="73" t="n"/>
      <c r="H30" s="72" t="n"/>
    </row>
    <row r="31" ht="16.4" customHeight="1">
      <c r="A31" s="291" t="n"/>
      <c r="B31" s="74" t="inlineStr">
        <is>
          <t>Highlights - (SD+HD)</t>
        </is>
      </c>
      <c r="C31" s="321" t="inlineStr">
        <is>
          <t>FCT</t>
        </is>
      </c>
      <c r="D31" s="75" t="n">
        <v>60</v>
      </c>
      <c r="E31" s="74">
        <f>E30</f>
        <v/>
      </c>
      <c r="F31" s="74">
        <f>D31*E31</f>
        <v/>
      </c>
      <c r="G31" s="73" t="n"/>
      <c r="H31" s="72" t="n"/>
    </row>
    <row r="32" ht="16.4" customHeight="1" thickBot="1">
      <c r="A32" s="292" t="n"/>
      <c r="B32" s="74" t="inlineStr">
        <is>
          <t>Live- (SD+HD)</t>
        </is>
      </c>
      <c r="C32" s="321" t="inlineStr">
        <is>
          <t>Squeezeups</t>
        </is>
      </c>
      <c r="D32" s="75" t="n">
        <v>5</v>
      </c>
      <c r="E32" s="74">
        <f>E31</f>
        <v/>
      </c>
      <c r="F32" s="74">
        <f>D32*E32</f>
        <v/>
      </c>
      <c r="G32" s="73" t="n"/>
      <c r="H32" s="72" t="n"/>
    </row>
    <row r="33" ht="13.5" customHeight="1" thickBot="1">
      <c r="A33" s="71" t="n"/>
      <c r="B33" s="70" t="n"/>
      <c r="C33" s="324" t="n"/>
      <c r="D33" s="324" t="n"/>
      <c r="E33" s="68" t="n"/>
      <c r="F33" s="68" t="n"/>
      <c r="G33" s="67" t="n"/>
      <c r="H33" s="67">
        <f>SUM(H28:H32)</f>
        <v/>
      </c>
    </row>
    <row r="34" ht="13.5" customFormat="1" customHeight="1" s="58" thickBot="1">
      <c r="A34" s="66" t="n"/>
      <c r="C34" s="325" t="n"/>
      <c r="D34" s="325" t="n"/>
      <c r="E34" s="64" t="n"/>
      <c r="F34" s="64" t="n"/>
      <c r="G34" s="63" t="n"/>
      <c r="H34" s="63" t="n"/>
    </row>
    <row r="35" ht="16" customFormat="1" customHeight="1" s="58" thickBot="1">
      <c r="A35" s="294" t="inlineStr">
        <is>
          <t>IND Vs ENG T20s 2025| CTV| Masthead | MSIL | Co-Presenting Partner</t>
        </is>
      </c>
      <c r="B35" s="238" t="n"/>
      <c r="C35" s="238" t="n"/>
      <c r="D35" s="238" t="n"/>
      <c r="E35" s="239" t="n"/>
      <c r="F35" s="109" t="n"/>
      <c r="G35" s="62" t="n"/>
      <c r="H35" s="62" t="n"/>
    </row>
    <row r="36" ht="13.5" customFormat="1" customHeight="1" s="58" thickBot="1">
      <c r="A36" s="268" t="inlineStr">
        <is>
          <t>Format</t>
        </is>
      </c>
      <c r="B36" s="268" t="inlineStr">
        <is>
          <t>Type</t>
        </is>
      </c>
      <c r="C36" s="268" t="inlineStr">
        <is>
          <t>Ad Assets</t>
        </is>
      </c>
      <c r="D36" s="268" t="inlineStr">
        <is>
          <t>No of Matches/Days^</t>
        </is>
      </c>
      <c r="E36" s="3" t="inlineStr">
        <is>
          <t>Net Cost</t>
        </is>
      </c>
      <c r="F36" s="282" t="inlineStr">
        <is>
          <t>Est. Imps (in Mn.)</t>
        </is>
      </c>
      <c r="G36" s="62" t="n"/>
      <c r="H36" s="62" t="n"/>
    </row>
    <row r="37" ht="13.5" customFormat="1" customHeight="1" s="58" thickBot="1">
      <c r="A37" s="269" t="n"/>
      <c r="B37" s="269" t="n"/>
      <c r="C37" s="269" t="n"/>
      <c r="D37" s="269" t="n"/>
      <c r="E37" s="268" t="inlineStr">
        <is>
          <t>(INR Cr.)</t>
        </is>
      </c>
      <c r="F37" s="283" t="n"/>
      <c r="G37" s="51" t="n"/>
      <c r="H37" s="50" t="inlineStr">
        <is>
          <t>Outlay in INR Cr</t>
        </is>
      </c>
    </row>
    <row r="38" ht="13.5" customFormat="1" customHeight="1" s="58" thickBot="1">
      <c r="A38" s="5" t="inlineStr">
        <is>
          <t>T20s</t>
        </is>
      </c>
      <c r="B38" s="6" t="inlineStr">
        <is>
          <t>Masthead- CTV</t>
        </is>
      </c>
      <c r="C38" s="7" t="inlineStr">
        <is>
          <t xml:space="preserve"> Masthead </t>
        </is>
      </c>
      <c r="D38" s="7" t="n">
        <v>3</v>
      </c>
      <c r="E38" s="8" t="n">
        <v>0.5</v>
      </c>
      <c r="F38" s="8" t="inlineStr">
        <is>
          <t>39.1-43.3</t>
        </is>
      </c>
      <c r="G38" s="61" t="n"/>
      <c r="H38" s="60" t="n">
        <v>0.45</v>
      </c>
    </row>
    <row r="39" ht="15" customFormat="1" customHeight="1" s="58" thickBot="1">
      <c r="A39" s="297" t="inlineStr">
        <is>
          <t>Total Cost (Net) : INR Cr</t>
        </is>
      </c>
      <c r="B39" s="238" t="n"/>
      <c r="C39" s="238" t="n"/>
      <c r="D39" s="238" t="n"/>
      <c r="E39" s="9">
        <f>E38</f>
        <v/>
      </c>
      <c r="F39" s="110" t="n"/>
      <c r="G39" s="59" t="n"/>
      <c r="H39" s="59" t="n"/>
    </row>
    <row r="40" ht="13.5" customHeight="1" thickBot="1">
      <c r="A40" s="57" t="n"/>
      <c r="B40" s="56" t="n"/>
      <c r="C40" s="56" t="n"/>
      <c r="D40" s="56" t="n"/>
      <c r="E40" s="56" t="n"/>
      <c r="F40" s="55" t="n"/>
      <c r="G40" s="55" t="n"/>
      <c r="H40" s="55" t="n"/>
    </row>
    <row r="41" ht="21.65" customFormat="1" customHeight="1" s="54" thickBot="1">
      <c r="A41" s="298" t="inlineStr">
        <is>
          <t xml:space="preserve"> IND v ENG T20s and ODIs 2025 | MSIL | HH Web | iOS and 50K+ cohort</t>
        </is>
      </c>
      <c r="B41" s="238" t="n"/>
      <c r="C41" s="238" t="n"/>
      <c r="D41" s="238" t="n"/>
      <c r="E41" s="238" t="n"/>
      <c r="F41" s="238" t="n"/>
    </row>
    <row r="42" ht="15.65" customFormat="1" customHeight="1" s="33">
      <c r="A42" s="53" t="inlineStr">
        <is>
          <t>Format</t>
        </is>
      </c>
      <c r="B42" s="52" t="inlineStr">
        <is>
          <t>Type</t>
        </is>
      </c>
      <c r="C42" s="52" t="inlineStr">
        <is>
          <t>Classification</t>
        </is>
      </c>
      <c r="D42" s="52" t="inlineStr">
        <is>
          <t>Ad Assets</t>
        </is>
      </c>
      <c r="E42" s="52" t="inlineStr">
        <is>
          <t>No of Matches^</t>
        </is>
      </c>
      <c r="F42" s="52" t="inlineStr">
        <is>
          <t>Total Imps. (in Mn.)</t>
        </is>
      </c>
      <c r="G42" s="51" t="n"/>
      <c r="H42" s="50" t="inlineStr">
        <is>
          <t>Outlay in INR Cr</t>
        </is>
      </c>
    </row>
    <row r="43" ht="15.65" customFormat="1" customHeight="1" s="33">
      <c r="A43" s="49" t="inlineStr">
        <is>
          <t>T20s</t>
        </is>
      </c>
      <c r="B43" s="47" t="inlineStr">
        <is>
          <t>Live</t>
        </is>
      </c>
      <c r="C43" s="329" t="inlineStr">
        <is>
          <t>Video</t>
        </is>
      </c>
      <c r="D43" s="329" t="inlineStr">
        <is>
          <t>Mid rolls</t>
        </is>
      </c>
      <c r="E43" s="47" t="n">
        <v>5</v>
      </c>
      <c r="F43" s="330" t="n">
        <v>75</v>
      </c>
      <c r="G43" s="45" t="n">
        <v>350</v>
      </c>
      <c r="H43" s="331">
        <f>G43*F43/10^4</f>
        <v/>
      </c>
    </row>
    <row r="44" ht="16" customFormat="1" customHeight="1" s="33" thickBot="1">
      <c r="A44" s="43" t="inlineStr">
        <is>
          <t>ODIs</t>
        </is>
      </c>
      <c r="B44" s="41" t="inlineStr">
        <is>
          <t>Live</t>
        </is>
      </c>
      <c r="C44" s="332" t="inlineStr">
        <is>
          <t>Video</t>
        </is>
      </c>
      <c r="D44" s="332" t="inlineStr">
        <is>
          <t>Mid rolls</t>
        </is>
      </c>
      <c r="E44" s="41" t="n">
        <v>3</v>
      </c>
      <c r="F44" s="333" t="n">
        <v>40</v>
      </c>
      <c r="G44" s="39" t="n">
        <v>350</v>
      </c>
      <c r="H44" s="334">
        <f>G44*F44/10^4</f>
        <v/>
      </c>
    </row>
    <row r="45" ht="16" customFormat="1" customHeight="1" s="33" thickBot="1">
      <c r="A45" s="37" t="n"/>
      <c r="B45" s="36" t="n"/>
      <c r="C45" s="335" t="n"/>
      <c r="D45" s="335" t="n"/>
      <c r="E45" s="335" t="n"/>
      <c r="F45" s="336" t="n"/>
      <c r="G45" s="337" t="n"/>
      <c r="H45" s="337">
        <f>SUM(H43:H44)</f>
        <v/>
      </c>
    </row>
    <row r="46" ht="16" customFormat="1" customHeight="1" s="26" thickBot="1">
      <c r="A46" s="32" t="n"/>
      <c r="B46" s="29" t="n"/>
      <c r="C46" s="338" t="n"/>
      <c r="D46" s="338" t="n"/>
      <c r="E46" s="338" t="n"/>
      <c r="F46" s="339" t="n"/>
      <c r="G46" s="340" t="n"/>
      <c r="H46" s="340" t="n"/>
    </row>
    <row r="47" ht="19" customFormat="1" customHeight="1" s="26" thickBot="1">
      <c r="A47" s="296" t="inlineStr">
        <is>
          <t>Total Net Cost (in Cr.)</t>
        </is>
      </c>
      <c r="B47" s="238" t="n"/>
      <c r="C47" s="238" t="n"/>
      <c r="D47" s="238" t="n"/>
      <c r="E47" s="238" t="n"/>
      <c r="F47" s="238" t="n"/>
      <c r="G47" s="341" t="n"/>
      <c r="H47" s="30">
        <f>SUM(H8,H14,H24,H33,H38,H45)</f>
        <v/>
      </c>
    </row>
    <row r="48" ht="16" customFormat="1" customHeight="1" s="26" thickBot="1">
      <c r="A48" s="29" t="n"/>
      <c r="B48" s="29" t="n"/>
      <c r="C48" s="338" t="n"/>
      <c r="D48" s="338" t="n"/>
      <c r="E48" s="338" t="n"/>
      <c r="F48" s="339" t="n"/>
      <c r="G48" s="340" t="n"/>
      <c r="H48" s="340" t="n"/>
    </row>
    <row r="49" ht="21.65" customHeight="1" thickBot="1">
      <c r="A49" s="293" t="inlineStr">
        <is>
          <t>Value Adds</t>
        </is>
      </c>
      <c r="B49" s="238" t="n"/>
      <c r="C49" s="238" t="n"/>
      <c r="D49" s="238" t="n"/>
      <c r="E49" s="238" t="n"/>
      <c r="F49" s="238" t="n"/>
      <c r="G49" s="10" t="n"/>
      <c r="H49" s="10" t="n"/>
    </row>
    <row r="50" ht="21" customHeight="1">
      <c r="A50" s="284" t="inlineStr">
        <is>
          <t>India V England ODIs and T20s_MSIL</t>
        </is>
      </c>
      <c r="B50" s="285" t="n"/>
      <c r="C50" s="285" t="n"/>
      <c r="D50" s="285" t="n"/>
      <c r="E50" s="285" t="n"/>
      <c r="F50" s="285" t="n"/>
      <c r="G50" s="10" t="n"/>
      <c r="H50" s="10" t="n"/>
    </row>
    <row r="51" ht="15.65" customHeight="1">
      <c r="A51" s="276" t="inlineStr">
        <is>
          <t>Asset</t>
        </is>
      </c>
      <c r="B51" s="273" t="n"/>
      <c r="C51" s="305" t="inlineStr">
        <is>
          <t>Platform</t>
        </is>
      </c>
      <c r="D51" s="270" t="inlineStr">
        <is>
          <t>Details</t>
        </is>
      </c>
      <c r="E51" s="271" t="n"/>
      <c r="F51" s="305" t="inlineStr">
        <is>
          <t>No Of Matches</t>
        </is>
      </c>
      <c r="G51" s="10" t="n"/>
      <c r="H51" s="10" t="n"/>
    </row>
    <row r="52" ht="15.65" customHeight="1">
      <c r="A52" s="272" t="inlineStr">
        <is>
          <t xml:space="preserve">Exclusive PPL Segment- Gamechanger of the Match </t>
        </is>
      </c>
      <c r="B52" s="278" t="n"/>
      <c r="C52" s="287" t="inlineStr">
        <is>
          <t>HH+Web, CTV and Linear TV</t>
        </is>
      </c>
      <c r="D52" s="287" t="inlineStr">
        <is>
          <t xml:space="preserve">Segment </t>
        </is>
      </c>
      <c r="E52" s="273" t="n"/>
      <c r="F52" s="287" t="n">
        <v>5</v>
      </c>
      <c r="G52" s="10" t="n"/>
      <c r="H52" s="10" t="n"/>
    </row>
    <row r="53" ht="15.65" customHeight="1">
      <c r="A53" s="303" t="n"/>
      <c r="B53" s="304" t="n"/>
      <c r="C53" s="288" t="n"/>
      <c r="D53" s="295" t="inlineStr">
        <is>
          <t>Openig Slate</t>
        </is>
      </c>
      <c r="E53" s="271" t="n"/>
      <c r="F53" s="287" t="n">
        <v>5</v>
      </c>
      <c r="G53" s="10" t="n"/>
      <c r="H53" s="10" t="n"/>
    </row>
    <row r="54" ht="15.65" customHeight="1">
      <c r="A54" s="280" t="n"/>
      <c r="B54" s="281" t="n"/>
      <c r="C54" s="289" t="n"/>
      <c r="D54" s="295" t="inlineStr">
        <is>
          <t>Squeeze-Up</t>
        </is>
      </c>
      <c r="E54" s="271" t="n"/>
      <c r="F54" s="287" t="n">
        <v>5</v>
      </c>
      <c r="G54" s="10" t="n"/>
      <c r="H54" s="10" t="n"/>
    </row>
    <row r="55" ht="15.65" customHeight="1">
      <c r="A55" s="279" t="inlineStr">
        <is>
          <t>Total Ideation Cost</t>
        </is>
      </c>
      <c r="B55" s="271" t="n"/>
      <c r="C55" s="271" t="n"/>
      <c r="D55" s="271" t="n"/>
      <c r="E55" s="271" t="n"/>
      <c r="F55" s="271" t="n"/>
      <c r="G55" s="10" t="n"/>
      <c r="H55" s="10" t="n"/>
    </row>
    <row r="56" ht="15.65" customHeight="1">
      <c r="A56" s="276" t="inlineStr">
        <is>
          <t>Asset</t>
        </is>
      </c>
      <c r="B56" s="273" t="n"/>
      <c r="C56" s="305" t="inlineStr">
        <is>
          <t>Platform</t>
        </is>
      </c>
      <c r="D56" s="305" t="inlineStr">
        <is>
          <t>Details</t>
        </is>
      </c>
      <c r="E56" s="273" t="n"/>
      <c r="F56" s="305" t="inlineStr">
        <is>
          <t>No Of Matches</t>
        </is>
      </c>
      <c r="G56" s="10" t="n"/>
      <c r="H56" s="10" t="n"/>
    </row>
    <row r="57" ht="15.65" customHeight="1">
      <c r="A57" s="272" t="inlineStr">
        <is>
          <t>Exclusive VOD</t>
        </is>
      </c>
      <c r="B57" s="278" t="n"/>
      <c r="C57" s="287" t="inlineStr">
        <is>
          <t>HH+Web and CTV</t>
        </is>
      </c>
      <c r="D57" s="287" t="inlineStr">
        <is>
          <t xml:space="preserve">Brand mention (on Tray) </t>
        </is>
      </c>
      <c r="E57" s="273" t="n"/>
      <c r="F57" s="287" t="n">
        <v>5</v>
      </c>
      <c r="G57" s="10" t="n"/>
      <c r="H57" s="10" t="n"/>
    </row>
    <row r="58" ht="15.65" customHeight="1">
      <c r="A58" s="280" t="n"/>
      <c r="B58" s="281" t="n"/>
      <c r="C58" s="289" t="n"/>
      <c r="D58" s="287" t="inlineStr">
        <is>
          <t>Branding on Op. Slate</t>
        </is>
      </c>
      <c r="E58" s="273" t="n"/>
      <c r="F58" s="287" t="n">
        <v>5</v>
      </c>
      <c r="G58" s="10" t="n"/>
      <c r="H58" s="10" t="n"/>
    </row>
    <row r="59" ht="15.65" customHeight="1">
      <c r="A59" s="279" t="inlineStr">
        <is>
          <t>Total Ideation Cost</t>
        </is>
      </c>
      <c r="B59" s="271" t="n"/>
      <c r="C59" s="271" t="n"/>
      <c r="D59" s="271" t="n"/>
      <c r="E59" s="271" t="n"/>
      <c r="F59" s="271" t="n"/>
      <c r="G59" s="10" t="n"/>
      <c r="H59" s="10" t="n"/>
    </row>
    <row r="60" ht="15.65" customHeight="1">
      <c r="A60" s="276" t="inlineStr">
        <is>
          <t>Asset</t>
        </is>
      </c>
      <c r="B60" s="273" t="n"/>
      <c r="C60" s="305" t="inlineStr">
        <is>
          <t>Platform</t>
        </is>
      </c>
      <c r="D60" s="270" t="inlineStr">
        <is>
          <t>Details</t>
        </is>
      </c>
      <c r="E60" s="271" t="n"/>
      <c r="F60" s="305" t="inlineStr">
        <is>
          <t>No Of Matches</t>
        </is>
      </c>
      <c r="G60" s="10" t="n"/>
      <c r="H60" s="10" t="n"/>
    </row>
    <row r="61" ht="31" customHeight="1">
      <c r="A61" s="277" t="inlineStr">
        <is>
          <t>AR Integration</t>
        </is>
      </c>
      <c r="B61" s="278" t="n"/>
      <c r="C61" s="24" t="inlineStr">
        <is>
          <t>HH+Web, CTV and Linear TV</t>
        </is>
      </c>
      <c r="D61" s="295" t="inlineStr">
        <is>
          <t>In-Studio AR Integration for E-Vitara</t>
        </is>
      </c>
      <c r="E61" s="271" t="n"/>
      <c r="F61" s="287" t="n">
        <v>5</v>
      </c>
      <c r="G61" s="10" t="n"/>
      <c r="H61" s="10" t="n"/>
    </row>
    <row r="62" ht="15.65" customHeight="1">
      <c r="A62" s="279" t="inlineStr">
        <is>
          <t>Total Ideation Cost</t>
        </is>
      </c>
      <c r="B62" s="271" t="n"/>
      <c r="C62" s="271" t="n"/>
      <c r="D62" s="271" t="n"/>
      <c r="E62" s="271" t="n"/>
      <c r="F62" s="271" t="n"/>
      <c r="G62" s="10" t="n"/>
      <c r="H62" s="10" t="n"/>
    </row>
    <row r="63" ht="15.65" customHeight="1">
      <c r="A63" s="276" t="inlineStr">
        <is>
          <t>Asset</t>
        </is>
      </c>
      <c r="B63" s="273" t="n"/>
      <c r="C63" s="305" t="inlineStr">
        <is>
          <t>Platform</t>
        </is>
      </c>
      <c r="D63" s="270" t="inlineStr">
        <is>
          <t>Details</t>
        </is>
      </c>
      <c r="E63" s="271" t="n"/>
      <c r="F63" s="305" t="inlineStr">
        <is>
          <t>No Of Matches</t>
        </is>
      </c>
      <c r="G63" s="10" t="n"/>
      <c r="H63" s="10" t="n"/>
    </row>
    <row r="64" ht="31" customHeight="1">
      <c r="A64" s="272" t="inlineStr">
        <is>
          <t>Talent and Production cost</t>
        </is>
      </c>
      <c r="B64" s="273" t="n"/>
      <c r="C64" s="24" t="inlineStr">
        <is>
          <t>HH+Web, CTV and Linear TV</t>
        </is>
      </c>
      <c r="D64" s="287" t="inlineStr">
        <is>
          <t>CTL countdown intervention</t>
        </is>
      </c>
      <c r="E64" s="273" t="n"/>
      <c r="F64" s="287" t="n">
        <v>5</v>
      </c>
      <c r="G64" s="10" t="n"/>
      <c r="H64" s="10" t="n"/>
    </row>
    <row r="65" ht="15.65" customHeight="1">
      <c r="A65" s="279" t="inlineStr">
        <is>
          <t>Total Ideation Cost</t>
        </is>
      </c>
      <c r="B65" s="271" t="n"/>
      <c r="C65" s="271" t="n"/>
      <c r="D65" s="271" t="n"/>
      <c r="E65" s="271" t="n"/>
      <c r="F65" s="271" t="n"/>
      <c r="G65" s="10" t="n"/>
      <c r="H65" s="10" t="n"/>
    </row>
    <row r="66" ht="16" customHeight="1" thickBot="1">
      <c r="A66" s="274" t="inlineStr">
        <is>
          <t>Total Net cost (in Cr.)</t>
        </is>
      </c>
      <c r="B66" s="275" t="n"/>
      <c r="C66" s="275" t="n"/>
      <c r="D66" s="275" t="n"/>
      <c r="E66" s="275" t="n"/>
      <c r="F66" s="275" t="n"/>
      <c r="G66" s="10" t="n"/>
      <c r="H66" s="10" t="n"/>
    </row>
    <row r="67" ht="13.5" customHeight="1" thickBot="1">
      <c r="G67" s="10" t="n"/>
      <c r="H67" s="10" t="n"/>
    </row>
    <row r="68" ht="27" customHeight="1" thickBot="1">
      <c r="A68" s="299" t="inlineStr">
        <is>
          <t>PLEASE NOTE THAT THE VALUE ADDS WORTH 3.21 WILL BE ABSORBED SINCE MSIL WILL COME IN AS A CO-PRESENTING PARTNER on T20s AND THE BRAND'S INVESTMENT ON ODIs.</t>
        </is>
      </c>
      <c r="B68" s="238" t="n"/>
      <c r="C68" s="238" t="n"/>
      <c r="D68" s="238" t="n"/>
      <c r="E68" s="238" t="n"/>
      <c r="F68" s="238" t="n"/>
      <c r="G68" s="238" t="n"/>
      <c r="H68" s="239" t="n"/>
    </row>
    <row r="69" customFormat="1" s="21">
      <c r="A69" s="22" t="inlineStr">
        <is>
          <t>Please Note:</t>
        </is>
      </c>
      <c r="B69" s="22" t="n"/>
      <c r="C69" s="342" t="n"/>
      <c r="G69" s="19" t="n"/>
      <c r="H69" s="19" t="n"/>
    </row>
    <row r="70" customFormat="1" s="18">
      <c r="A70" s="18" t="inlineStr">
        <is>
          <t>^ Indicative; Subject to Tournament Schedule; Total FCT/Exposures shall vary accordingly</t>
        </is>
      </c>
      <c r="C70" s="342" t="n"/>
      <c r="F70" s="21" t="n"/>
      <c r="G70" s="19" t="n"/>
      <c r="H70" s="19" t="n"/>
    </row>
    <row r="71" customFormat="1" s="18">
      <c r="A71" s="18" t="inlineStr">
        <is>
          <t>* Pre Roll duration - upto 15 sec is allowed</t>
        </is>
      </c>
      <c r="C71" s="342" t="n"/>
      <c r="F71" s="21" t="n"/>
      <c r="G71" s="19" t="n"/>
      <c r="H71" s="19" t="n"/>
    </row>
    <row r="72" customFormat="1" s="13">
      <c r="A72" s="18" t="inlineStr">
        <is>
          <t>Segments / VODs are limited and hence available on a first come first serve basis only</t>
        </is>
      </c>
      <c r="B72" s="16" t="n"/>
      <c r="F72" s="15" t="n"/>
      <c r="G72" s="14" t="n"/>
      <c r="H72" s="14" t="n"/>
    </row>
    <row r="73" customFormat="1" s="13">
      <c r="A73" s="18" t="inlineStr">
        <is>
          <t>The Segment and VOD finalised for the advertiser has to be same</t>
        </is>
      </c>
      <c r="B73" s="16" t="n"/>
      <c r="F73" s="15" t="n"/>
      <c r="G73" s="14" t="n"/>
      <c r="H73" s="14" t="n"/>
    </row>
    <row r="74" customFormat="1" s="13">
      <c r="A74" s="18" t="inlineStr">
        <is>
          <t>Segments are applicable only for the language feeds</t>
        </is>
      </c>
      <c r="B74" s="16" t="n"/>
      <c r="F74" s="15" t="n"/>
      <c r="G74" s="14" t="n"/>
      <c r="H74" s="14" t="n"/>
    </row>
    <row r="75" customFormat="1" s="13">
      <c r="A75" s="18" t="inlineStr">
        <is>
          <t>Standard Features' VODs are reserved for Features buyers, and are not available for other buyers</t>
        </is>
      </c>
      <c r="B75" s="16" t="n"/>
      <c r="F75" s="15" t="n"/>
      <c r="G75" s="14" t="n"/>
      <c r="H75" s="14" t="n"/>
    </row>
    <row r="76" customFormat="1" s="13">
      <c r="A76" s="18" t="inlineStr">
        <is>
          <t>Fence Ads, Social Banner applicable for Handheld Devices only</t>
        </is>
      </c>
      <c r="B76" s="16" t="n"/>
      <c r="F76" s="15" t="n"/>
      <c r="G76" s="14" t="n"/>
      <c r="H76" s="14" t="n"/>
    </row>
    <row r="77" customFormat="1" s="13">
      <c r="A77" s="18" t="inlineStr">
        <is>
          <t>Squeezeups duration - Upto 5s</t>
        </is>
      </c>
      <c r="F77" s="15" t="n"/>
      <c r="G77" s="14" t="n"/>
      <c r="H77" s="14" t="n"/>
    </row>
    <row r="78" customFormat="1" s="13">
      <c r="A78" s="18" t="inlineStr">
        <is>
          <t>In HH+Web Partnership and Impressions buy packages, Mid Roll ROS component cannot be removed</t>
        </is>
      </c>
      <c r="F78" s="15" t="n"/>
      <c r="G78" s="14" t="n"/>
      <c r="H78" s="14" t="n"/>
    </row>
    <row r="79" customFormat="1" s="13">
      <c r="A79" s="18" t="inlineStr">
        <is>
          <t>Billing will be only as per Viacom18 reporting, numbers only; 3rd party trackers should be placed only to track overall numbers</t>
        </is>
      </c>
      <c r="F79" s="15" t="n"/>
      <c r="G79" s="14" t="n"/>
      <c r="H79" s="14" t="n"/>
    </row>
    <row r="80" customFormat="1" s="13">
      <c r="A80" s="17" t="inlineStr">
        <is>
          <t>Sizmek is preferred partner for tracking</t>
        </is>
      </c>
      <c r="F80" s="15" t="n"/>
      <c r="G80" s="14" t="n"/>
      <c r="H80" s="14" t="n"/>
    </row>
    <row r="81" customFormat="1" s="13">
      <c r="A81" s="13" t="inlineStr">
        <is>
          <t>All pricing/costs are Net to SIPL.</t>
        </is>
      </c>
      <c r="F81" s="15" t="n"/>
      <c r="G81" s="14" t="n"/>
      <c r="H81" s="14" t="n"/>
    </row>
    <row r="82" customFormat="1" s="13">
      <c r="A82" s="13" t="inlineStr">
        <is>
          <t>All the creatives as per specs have to be QC and S&amp;P approved 5 business days in advance of going live</t>
        </is>
      </c>
      <c r="F82" s="15" t="n"/>
      <c r="G82" s="14" t="n"/>
      <c r="H82" s="14" t="n"/>
    </row>
    <row r="83" customFormat="1" s="13">
      <c r="A83" s="13" t="inlineStr">
        <is>
          <t>Package is subject to respective leagues / events / broadcaster guidelines</t>
        </is>
      </c>
      <c r="F83" s="15" t="n"/>
      <c r="G83" s="14" t="n"/>
      <c r="H83" s="14" t="n"/>
    </row>
    <row r="84" customFormat="1" s="13">
      <c r="A84" s="16" t="inlineStr">
        <is>
          <t>Inventory in HLs / VODs is on non-exclusive basis</t>
        </is>
      </c>
      <c r="B84" s="16" t="n"/>
      <c r="F84" s="15" t="n"/>
      <c r="G84" s="14" t="n"/>
      <c r="H84" s="14" t="n"/>
    </row>
    <row r="85" customFormat="1" s="13">
      <c r="A85" s="16" t="inlineStr">
        <is>
          <t>The client understands and agrees that this deal cannot be cancelled either in full or part, at any given point of time from the confirmation time</t>
        </is>
      </c>
      <c r="B85" s="15" t="n"/>
      <c r="F85" s="15" t="n"/>
      <c r="G85" s="14" t="n"/>
      <c r="H85" s="14" t="n"/>
    </row>
  </sheetData>
  <mergeCells count="46">
    <mergeCell ref="A41:F41"/>
    <mergeCell ref="A16:F16"/>
    <mergeCell ref="D60:E60"/>
    <mergeCell ref="A64:B64"/>
    <mergeCell ref="A66:F66"/>
    <mergeCell ref="A60:B60"/>
    <mergeCell ref="D63:E63"/>
    <mergeCell ref="A51:B51"/>
    <mergeCell ref="F36:F37"/>
    <mergeCell ref="A36:A37"/>
    <mergeCell ref="A50:F50"/>
    <mergeCell ref="A26:F26"/>
    <mergeCell ref="D36:D37"/>
    <mergeCell ref="A55:F55"/>
    <mergeCell ref="A61:B61"/>
    <mergeCell ref="A57:B58"/>
    <mergeCell ref="A47:F47"/>
    <mergeCell ref="D52:E52"/>
    <mergeCell ref="A12:A13"/>
    <mergeCell ref="D57:E57"/>
    <mergeCell ref="A39:D39"/>
    <mergeCell ref="A28:A32"/>
    <mergeCell ref="D61:E61"/>
    <mergeCell ref="A62:F62"/>
    <mergeCell ref="A56:B56"/>
    <mergeCell ref="C36:C37"/>
    <mergeCell ref="D53:E53"/>
    <mergeCell ref="A10:F10"/>
    <mergeCell ref="A18:A23"/>
    <mergeCell ref="C57:C58"/>
    <mergeCell ref="B36:B37"/>
    <mergeCell ref="D58:E58"/>
    <mergeCell ref="D56:E56"/>
    <mergeCell ref="A59:F59"/>
    <mergeCell ref="A49:F49"/>
    <mergeCell ref="A35:E35"/>
    <mergeCell ref="D64:E64"/>
    <mergeCell ref="A63:B63"/>
    <mergeCell ref="A1:F1"/>
    <mergeCell ref="D51:E51"/>
    <mergeCell ref="C52:C54"/>
    <mergeCell ref="A68:H68"/>
    <mergeCell ref="A3:A7"/>
    <mergeCell ref="D54:E54"/>
    <mergeCell ref="A52:B54"/>
    <mergeCell ref="A65:F65"/>
  </mergeCells>
  <pageMargins left="0.7" right="0.7" top="0.75" bottom="0.75" header="0.3" footer="0.3"/>
  <headerFooter>
    <oddHeader>&amp;L&amp;"Calibri"&amp;1 &amp;K000000 Information Classification :Public#_x000d_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N21"/>
  <sheetViews>
    <sheetView workbookViewId="0">
      <selection activeCell="I21" sqref="I21"/>
    </sheetView>
  </sheetViews>
  <sheetFormatPr baseColWidth="8" defaultColWidth="8.81640625" defaultRowHeight="10.5"/>
  <cols>
    <col width="8.81640625" customWidth="1" style="308" min="1" max="1"/>
    <col width="13.1796875" customWidth="1" style="308" min="2" max="2"/>
    <col width="12.81640625" customWidth="1" style="308" min="3" max="3"/>
    <col width="10" bestFit="1" customWidth="1" style="308" min="4" max="4"/>
    <col width="8.81640625" bestFit="1" customWidth="1" style="308" min="5" max="5"/>
    <col width="7.54296875" bestFit="1" customWidth="1" style="308" min="6" max="6"/>
    <col width="8.81640625" customWidth="1" style="308" min="7" max="7"/>
    <col width="8.81640625" customWidth="1" style="308" min="8" max="16384"/>
  </cols>
  <sheetData>
    <row r="2">
      <c r="B2" s="307" t="inlineStr">
        <is>
          <t>COST BENCHMARKING</t>
        </is>
      </c>
    </row>
    <row r="3"/>
    <row r="4" ht="12.65" customHeight="1">
      <c r="B4" s="157" t="n"/>
      <c r="C4" s="157" t="n"/>
      <c r="D4" s="157" t="n"/>
      <c r="E4" s="157" t="n"/>
      <c r="F4" s="157" t="n"/>
      <c r="G4" s="157" t="n"/>
      <c r="H4" s="157" t="n"/>
      <c r="I4" s="158" t="n"/>
      <c r="J4" s="158" t="n"/>
      <c r="K4" s="158" t="n"/>
      <c r="L4" s="158" t="n"/>
      <c r="M4" s="158" t="n"/>
      <c r="N4" s="158" t="n"/>
    </row>
    <row r="5" ht="12.65" customHeight="1">
      <c r="B5" s="157" t="inlineStr">
        <is>
          <t>TV</t>
        </is>
      </c>
      <c r="C5" s="157" t="n"/>
      <c r="D5" s="157" t="n"/>
      <c r="E5" s="157" t="n"/>
      <c r="F5" s="157" t="n"/>
      <c r="G5" s="157" t="n"/>
      <c r="H5" s="157" t="n"/>
      <c r="I5" s="158" t="n"/>
      <c r="J5" s="158" t="n"/>
      <c r="K5" s="158" t="n"/>
      <c r="L5" s="158" t="n"/>
      <c r="M5" s="158" t="n"/>
      <c r="N5" s="158" t="n"/>
    </row>
    <row r="6" ht="12.65" customHeight="1">
      <c r="B6" s="160" t="inlineStr">
        <is>
          <t>Month/Year</t>
        </is>
      </c>
      <c r="C6" s="160" t="inlineStr">
        <is>
          <t>Match</t>
        </is>
      </c>
      <c r="D6" s="160" t="inlineStr">
        <is>
          <t>Broadcaster</t>
        </is>
      </c>
      <c r="E6" s="160" t="inlineStr">
        <is>
          <t>Channel</t>
        </is>
      </c>
      <c r="F6" s="161" t="inlineStr">
        <is>
          <t>CPRP</t>
        </is>
      </c>
      <c r="G6" s="158" t="n"/>
      <c r="H6" s="158" t="n"/>
      <c r="I6" s="158" t="n"/>
      <c r="J6" s="158" t="n"/>
      <c r="K6" s="158" t="n"/>
      <c r="L6" s="158" t="n"/>
      <c r="M6" s="158" t="n"/>
      <c r="N6" s="158" t="n"/>
    </row>
    <row r="7" ht="12.65" customHeight="1">
      <c r="B7" s="162" t="inlineStr">
        <is>
          <t>Nov'24</t>
        </is>
      </c>
      <c r="C7" s="162" t="inlineStr">
        <is>
          <t>Ind-SA</t>
        </is>
      </c>
      <c r="D7" s="162" t="inlineStr">
        <is>
          <t>Jio</t>
        </is>
      </c>
      <c r="E7" s="162" t="inlineStr">
        <is>
          <t>Sports 18</t>
        </is>
      </c>
      <c r="F7" s="343" t="n">
        <v>325416.6666666667</v>
      </c>
      <c r="G7" s="158" t="n"/>
      <c r="H7" s="158" t="n"/>
      <c r="I7" s="158" t="n"/>
      <c r="J7" s="158" t="n"/>
      <c r="K7" s="158" t="n"/>
      <c r="L7" s="158" t="n"/>
      <c r="M7" s="158" t="n"/>
      <c r="N7" s="158" t="n"/>
    </row>
    <row r="8" ht="12.65" customHeight="1">
      <c r="B8" s="162" t="inlineStr">
        <is>
          <t>Dec'23-Jan'24</t>
        </is>
      </c>
      <c r="C8" s="162" t="inlineStr">
        <is>
          <t>Ind-SA</t>
        </is>
      </c>
      <c r="D8" s="162" t="inlineStr">
        <is>
          <t>Star</t>
        </is>
      </c>
      <c r="E8" s="162" t="inlineStr">
        <is>
          <t>Star Sports</t>
        </is>
      </c>
      <c r="F8" s="344" t="n">
        <v>366086.3001753871</v>
      </c>
      <c r="G8" s="158" t="n"/>
      <c r="H8" s="158" t="n"/>
      <c r="I8" s="158" t="n"/>
      <c r="J8" s="158" t="n"/>
      <c r="K8" s="158" t="n"/>
      <c r="L8" s="158" t="n"/>
      <c r="M8" s="158" t="n"/>
      <c r="N8" s="158" t="n"/>
    </row>
    <row r="9" ht="12.65" customHeight="1">
      <c r="B9" s="162" t="inlineStr">
        <is>
          <t>This Series*</t>
        </is>
      </c>
      <c r="C9" s="162" t="inlineStr">
        <is>
          <t>India-Eng</t>
        </is>
      </c>
      <c r="D9" s="162" t="inlineStr">
        <is>
          <t>Jio</t>
        </is>
      </c>
      <c r="E9" s="162" t="inlineStr">
        <is>
          <t>Star Sports</t>
        </is>
      </c>
      <c r="F9" s="344" t="n">
        <v>322916.6666666667</v>
      </c>
      <c r="G9" s="157" t="n"/>
      <c r="H9" s="158" t="n"/>
      <c r="I9" s="158" t="n"/>
      <c r="J9" s="158" t="n"/>
      <c r="K9" s="158" t="n"/>
      <c r="L9" s="158" t="n"/>
      <c r="M9" s="158" t="n"/>
      <c r="N9" s="158" t="n"/>
    </row>
    <row r="10" ht="12.65" customHeight="1">
      <c r="B10" s="157" t="inlineStr">
        <is>
          <t>*CPRP of "India Vs. England" considered basis the rating of last India Vs. South Africa series, telecasted on Sports 18 with a rating of 2.4</t>
        </is>
      </c>
      <c r="C10" s="157" t="n"/>
      <c r="D10" s="157" t="n"/>
      <c r="E10" s="157" t="n"/>
      <c r="F10" s="157" t="n"/>
      <c r="G10" s="157" t="n"/>
      <c r="H10" s="158" t="n"/>
      <c r="I10" s="158" t="n"/>
      <c r="J10" s="158" t="n"/>
      <c r="K10" s="158" t="n"/>
      <c r="L10" s="158" t="n"/>
      <c r="M10" s="158" t="n"/>
      <c r="N10" s="158" t="n"/>
    </row>
    <row r="11" ht="12.65" customHeight="1">
      <c r="B11" s="157" t="inlineStr">
        <is>
          <t>The ratings expected from this series is higher as it would be on Star Sports, hence, the actual CPRP would be further lower.</t>
        </is>
      </c>
      <c r="C11" s="157" t="n"/>
      <c r="D11" s="157" t="n"/>
      <c r="E11" s="157" t="n"/>
      <c r="F11" s="157" t="n"/>
      <c r="G11" s="157" t="n"/>
      <c r="H11" s="158" t="n"/>
      <c r="I11" s="158" t="n"/>
      <c r="J11" s="158" t="n"/>
      <c r="K11" s="158" t="n"/>
      <c r="L11" s="158" t="n"/>
      <c r="M11" s="158" t="n"/>
      <c r="N11" s="158" t="n"/>
    </row>
    <row r="12" ht="12.65" customHeight="1">
      <c r="B12" s="157" t="n"/>
      <c r="C12" s="157" t="n"/>
      <c r="D12" s="157" t="n"/>
      <c r="E12" s="157" t="n"/>
      <c r="F12" s="157" t="n"/>
      <c r="G12" s="157" t="n"/>
      <c r="H12" s="158" t="n"/>
      <c r="I12" s="158" t="n"/>
      <c r="J12" s="158" t="n"/>
      <c r="K12" s="158" t="n"/>
      <c r="L12" s="158" t="n"/>
      <c r="M12" s="158" t="n"/>
      <c r="N12" s="158" t="n"/>
    </row>
    <row r="13" ht="12.65" customHeight="1">
      <c r="B13" s="157" t="inlineStr">
        <is>
          <t>CTV</t>
        </is>
      </c>
      <c r="C13" s="157" t="n"/>
      <c r="D13" s="157" t="n"/>
      <c r="E13" s="306" t="inlineStr">
        <is>
          <t>CPM</t>
        </is>
      </c>
      <c r="F13" s="266" t="n"/>
      <c r="G13" s="157" t="n"/>
      <c r="H13" s="158" t="n"/>
      <c r="I13" s="158" t="n"/>
      <c r="J13" s="158" t="n"/>
      <c r="K13" s="158" t="n"/>
      <c r="L13" s="158" t="n"/>
      <c r="M13" s="158" t="n"/>
      <c r="N13" s="158" t="n"/>
    </row>
    <row r="14" ht="12.65" customHeight="1">
      <c r="B14" s="160" t="inlineStr">
        <is>
          <t>Month/Year</t>
        </is>
      </c>
      <c r="C14" s="160" t="inlineStr">
        <is>
          <t>Match</t>
        </is>
      </c>
      <c r="D14" s="160" t="inlineStr">
        <is>
          <t>Broadcaster</t>
        </is>
      </c>
      <c r="E14" s="160" t="inlineStr">
        <is>
          <t>CTV</t>
        </is>
      </c>
      <c r="F14" s="160" t="inlineStr">
        <is>
          <t>HH</t>
        </is>
      </c>
      <c r="G14" s="157" t="n"/>
      <c r="H14" s="158" t="n"/>
      <c r="I14" s="158" t="n"/>
      <c r="J14" s="158" t="n"/>
      <c r="K14" s="158" t="n"/>
      <c r="L14" s="158" t="n"/>
      <c r="M14" s="158" t="n"/>
      <c r="N14" s="158" t="n"/>
    </row>
    <row r="15" ht="12.65" customHeight="1">
      <c r="B15" s="162" t="inlineStr">
        <is>
          <t>Jul-Aug'24</t>
        </is>
      </c>
      <c r="C15" s="162" t="inlineStr">
        <is>
          <t>Ind-Srl</t>
        </is>
      </c>
      <c r="D15" s="162" t="inlineStr">
        <is>
          <t>SonyLiv</t>
        </is>
      </c>
      <c r="E15" s="165" t="n">
        <v>218</v>
      </c>
      <c r="F15" s="165" t="n">
        <v>113.5</v>
      </c>
      <c r="G15" s="157" t="n"/>
      <c r="H15" s="158" t="n"/>
      <c r="I15" s="158" t="n"/>
      <c r="J15" s="158" t="n"/>
      <c r="K15" s="158" t="n"/>
      <c r="L15" s="158" t="n"/>
      <c r="M15" s="158" t="n"/>
      <c r="N15" s="158" t="n"/>
    </row>
    <row r="16" ht="12.65" customHeight="1">
      <c r="B16" s="162" t="inlineStr">
        <is>
          <t>Dec'23-Jan'24</t>
        </is>
      </c>
      <c r="C16" s="162" t="inlineStr">
        <is>
          <t>Ind-SA</t>
        </is>
      </c>
      <c r="D16" s="162" t="inlineStr">
        <is>
          <t>Hotstar</t>
        </is>
      </c>
      <c r="E16" s="165" t="n">
        <v>270</v>
      </c>
      <c r="F16" s="165" t="n">
        <v>120</v>
      </c>
      <c r="G16" s="157" t="n"/>
      <c r="H16" s="158" t="n"/>
      <c r="I16" s="158" t="n"/>
      <c r="J16" s="158" t="n"/>
      <c r="K16" s="158" t="n"/>
      <c r="L16" s="158" t="n"/>
      <c r="M16" s="158" t="n"/>
      <c r="N16" s="158" t="n"/>
    </row>
    <row r="17" ht="12.65" customHeight="1">
      <c r="B17" s="162" t="inlineStr">
        <is>
          <t>This Series**</t>
        </is>
      </c>
      <c r="C17" s="162" t="inlineStr">
        <is>
          <t>India-Eng</t>
        </is>
      </c>
      <c r="D17" s="162" t="inlineStr">
        <is>
          <t>Hotstar</t>
        </is>
      </c>
      <c r="E17" s="162" t="n">
        <v>348</v>
      </c>
      <c r="F17" s="162" t="n">
        <v>375</v>
      </c>
      <c r="G17" s="157" t="n"/>
      <c r="H17" s="158" t="n"/>
      <c r="I17" s="158" t="n"/>
      <c r="J17" s="158" t="n"/>
      <c r="K17" s="158" t="n"/>
      <c r="L17" s="158" t="n"/>
      <c r="M17" s="158" t="n"/>
      <c r="N17" s="158" t="n"/>
    </row>
    <row r="18" ht="12.65" customHeight="1">
      <c r="B18" s="157" t="inlineStr">
        <is>
          <t>**First ever custom targetting of IOS&amp;50K+ device owners through HH.</t>
        </is>
      </c>
      <c r="C18" s="157" t="n"/>
      <c r="D18" s="157" t="n"/>
      <c r="E18" s="157" t="n"/>
      <c r="F18" s="157" t="n"/>
      <c r="G18" s="157" t="n"/>
      <c r="H18" s="158" t="n"/>
      <c r="I18" s="158" t="n"/>
      <c r="J18" s="158" t="n"/>
      <c r="K18" s="158" t="n"/>
      <c r="L18" s="158" t="n"/>
      <c r="M18" s="158" t="n"/>
      <c r="N18" s="158" t="n"/>
    </row>
    <row r="19" ht="12.65" customHeight="1">
      <c r="B19" s="157" t="n"/>
      <c r="C19" s="157" t="n"/>
      <c r="D19" s="157" t="n"/>
      <c r="E19" s="157" t="n"/>
      <c r="F19" s="157" t="n"/>
      <c r="G19" s="157" t="n"/>
      <c r="H19" s="158" t="n"/>
      <c r="I19" s="158" t="n"/>
      <c r="J19" s="158" t="n"/>
      <c r="K19" s="158" t="n"/>
      <c r="L19" s="158" t="n"/>
      <c r="M19" s="158" t="n"/>
      <c r="N19" s="158" t="n"/>
    </row>
    <row r="20" ht="12.65" customHeight="1">
      <c r="B20" s="157" t="n"/>
      <c r="C20" s="157" t="n"/>
      <c r="D20" s="157" t="n"/>
      <c r="E20" s="157" t="n"/>
      <c r="F20" s="157" t="n"/>
      <c r="G20" s="157" t="n"/>
      <c r="H20" s="158" t="n"/>
      <c r="I20" s="158" t="n"/>
      <c r="J20" s="158" t="n"/>
      <c r="K20" s="158" t="n"/>
      <c r="L20" s="158" t="n"/>
      <c r="M20" s="158" t="n"/>
      <c r="N20" s="158" t="n"/>
    </row>
    <row r="21" ht="12.65" customHeight="1">
      <c r="B21" s="157" t="n"/>
      <c r="C21" s="157" t="n"/>
      <c r="D21" s="157" t="n"/>
      <c r="E21" s="157" t="n"/>
      <c r="F21" s="157" t="n"/>
      <c r="G21" s="157" t="n"/>
      <c r="H21" s="158" t="n"/>
      <c r="I21" s="158" t="n"/>
      <c r="J21" s="158" t="n"/>
      <c r="K21" s="158" t="n"/>
      <c r="L21" s="158" t="n"/>
      <c r="M21" s="158" t="n"/>
      <c r="N21" s="158" t="n"/>
    </row>
  </sheetData>
  <mergeCells count="2">
    <mergeCell ref="E13:F13"/>
    <mergeCell ref="B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HO/Anish Abhinav, SMGR(MMR)</dc:creator>
  <dcterms:created xsi:type="dcterms:W3CDTF">2023-08-10T05:42:49Z</dcterms:created>
  <dcterms:modified xsi:type="dcterms:W3CDTF">2025-08-12T09:11:33Z</dcterms:modified>
  <cp:lastModifiedBy>Sachin Saurav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10ea3312-9e03-4ba3-8616-e6d612800a80_Enabled" fmtid="{D5CDD505-2E9C-101B-9397-08002B2CF9AE}" pid="2">
    <vt:lpwstr>true</vt:lpwstr>
  </property>
  <property name="MSIP_Label_10ea3312-9e03-4ba3-8616-e6d612800a80_SetDate" fmtid="{D5CDD505-2E9C-101B-9397-08002B2CF9AE}" pid="3">
    <vt:lpwstr>2024-12-23T10:00:33Z</vt:lpwstr>
  </property>
  <property name="MSIP_Label_10ea3312-9e03-4ba3-8616-e6d612800a80_Method" fmtid="{D5CDD505-2E9C-101B-9397-08002B2CF9AE}" pid="4">
    <vt:lpwstr>Privileged</vt:lpwstr>
  </property>
  <property name="MSIP_Label_10ea3312-9e03-4ba3-8616-e6d612800a80_Name" fmtid="{D5CDD505-2E9C-101B-9397-08002B2CF9AE}" pid="5">
    <vt:lpwstr>Public</vt:lpwstr>
  </property>
  <property name="MSIP_Label_10ea3312-9e03-4ba3-8616-e6d612800a80_SiteId" fmtid="{D5CDD505-2E9C-101B-9397-08002B2CF9AE}" pid="6">
    <vt:lpwstr>d78a8218-4135-4026-a3a8-1cdd7223b4d5</vt:lpwstr>
  </property>
  <property name="MSIP_Label_10ea3312-9e03-4ba3-8616-e6d612800a80_ActionId" fmtid="{D5CDD505-2E9C-101B-9397-08002B2CF9AE}" pid="7">
    <vt:lpwstr>a9d0eb82-e532-4d2e-a1f4-9d7db9e3e5bc</vt:lpwstr>
  </property>
  <property name="MSIP_Label_10ea3312-9e03-4ba3-8616-e6d612800a80_ContentBits" fmtid="{D5CDD505-2E9C-101B-9397-08002B2CF9AE}" pid="8">
    <vt:lpwstr>1</vt:lpwstr>
  </property>
  <property name="ContentTypeId" fmtid="{D5CDD505-2E9C-101B-9397-08002B2CF9AE}" pid="9">
    <vt:lpwstr>0x01010008D521F3E82DCB46AC4A9DCD1DC69A5E</vt:lpwstr>
  </property>
  <property name="MediaServiceImageTags" fmtid="{D5CDD505-2E9C-101B-9397-08002B2CF9AE}" pid="10">
    <vt:lpwstr/>
  </property>
</Properties>
</file>