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demedia-my.sharepoint.com/personal/sachin_saurav_groupm_com/Documents/one_pager_integration/input/"/>
    </mc:Choice>
  </mc:AlternateContent>
  <xr:revisionPtr revIDLastSave="6" documentId="13_ncr:1_{7B35563C-D684-45BE-BEC8-21A80AD6596E}" xr6:coauthVersionLast="47" xr6:coauthVersionMax="47" xr10:uidLastSave="{C39F2C27-05D0-4782-BCD3-B13CD4426792}"/>
  <bookViews>
    <workbookView xWindow="-110" yWindow="-110" windowWidth="19420" windowHeight="11500" tabRatio="890" activeTab="1" xr2:uid="{00000000-000D-0000-FFFF-FFFF00000000}"/>
  </bookViews>
  <sheets>
    <sheet name="Summary" sheetId="1" r:id="rId1"/>
    <sheet name="DBD One Pager-with Eval." sheetId="2" r:id="rId2"/>
    <sheet name="Proposal TV" sheetId="5" r:id="rId3"/>
    <sheet name="Proposal Digital" sheetId="6" r:id="rId4"/>
    <sheet name="Deal from Flex" sheetId="3" state="hidden" r:id="rId5"/>
    <sheet name="Cost Benchmarking" sheetId="4" state="hidden" r:id="rId6"/>
  </sheets>
  <definedNames>
    <definedName name="_xlnm.Print_Area" localSheetId="1">'DBD One Pager-with Eval.'!$B$2:$I$25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2" l="1"/>
  <c r="E47" i="2"/>
  <c r="E46" i="2" l="1"/>
  <c r="E45" i="2"/>
  <c r="D46" i="2"/>
  <c r="D45" i="2"/>
  <c r="L37" i="2" l="1"/>
  <c r="M39" i="2"/>
  <c r="I39" i="2"/>
  <c r="J39" i="2"/>
  <c r="K39" i="2"/>
  <c r="M32" i="2"/>
  <c r="N32" i="2"/>
  <c r="H32" i="2"/>
  <c r="I32" i="2"/>
  <c r="E32" i="2"/>
  <c r="F32" i="2"/>
  <c r="H44" i="3"/>
  <c r="H43" i="3"/>
  <c r="H45" i="3" s="1"/>
  <c r="E39" i="3"/>
  <c r="E30" i="3"/>
  <c r="F30" i="3" s="1"/>
  <c r="H29" i="3"/>
  <c r="F29" i="3"/>
  <c r="F28" i="3"/>
  <c r="H28" i="3" s="1"/>
  <c r="H33" i="3" s="1"/>
  <c r="E21" i="3"/>
  <c r="F21" i="3" s="1"/>
  <c r="E20" i="3"/>
  <c r="E22" i="3" s="1"/>
  <c r="F22" i="3" s="1"/>
  <c r="H19" i="3"/>
  <c r="F19" i="3"/>
  <c r="E19" i="3"/>
  <c r="H18" i="3"/>
  <c r="H24" i="3" s="1"/>
  <c r="F18" i="3"/>
  <c r="E13" i="3"/>
  <c r="F13" i="3" s="1"/>
  <c r="H13" i="3" s="1"/>
  <c r="F12" i="3"/>
  <c r="H12" i="3" s="1"/>
  <c r="H5" i="3"/>
  <c r="F5" i="3"/>
  <c r="F4" i="3"/>
  <c r="H4" i="3" s="1"/>
  <c r="E4" i="3"/>
  <c r="E3" i="3"/>
  <c r="F3" i="3" s="1"/>
  <c r="H3" i="3" s="1"/>
  <c r="H8" i="3" s="1"/>
  <c r="L38" i="2"/>
  <c r="H38" i="2"/>
  <c r="G38" i="2"/>
  <c r="N38" i="2" s="1"/>
  <c r="H37" i="2"/>
  <c r="H39" i="2" s="1"/>
  <c r="G37" i="2"/>
  <c r="N37" i="2" s="1"/>
  <c r="J30" i="2"/>
  <c r="J29" i="2"/>
  <c r="J28" i="2"/>
  <c r="N35" i="1"/>
  <c r="G32" i="2" l="1"/>
  <c r="L32" i="2"/>
  <c r="D41" i="1" s="1"/>
  <c r="N39" i="2"/>
  <c r="L39" i="2"/>
  <c r="G39" i="2"/>
  <c r="H14" i="3"/>
  <c r="H47" i="3" s="1"/>
  <c r="F20" i="3"/>
  <c r="E31" i="3"/>
  <c r="J31" i="2"/>
  <c r="F41" i="1" l="1"/>
  <c r="K28" i="2"/>
  <c r="K32" i="2" s="1"/>
  <c r="J32" i="2"/>
  <c r="O32" i="2"/>
  <c r="E32" i="3"/>
  <c r="F32" i="3" s="1"/>
  <c r="F31" i="3"/>
</calcChain>
</file>

<file path=xl/sharedStrings.xml><?xml version="1.0" encoding="utf-8"?>
<sst xmlns="http://schemas.openxmlformats.org/spreadsheetml/2006/main" count="330" uniqueCount="198">
  <si>
    <t>Dance Bangla Dance - 2025 Driven By MPJ, Pran Foods Potato</t>
  </si>
  <si>
    <t>Summary</t>
  </si>
  <si>
    <t>Durations -</t>
  </si>
  <si>
    <t>Mar'25 - Aug'25</t>
  </si>
  <si>
    <t>Property Name-</t>
  </si>
  <si>
    <t>Dance Bangla Dance</t>
  </si>
  <si>
    <t>Type of Sponsorship -</t>
  </si>
  <si>
    <t>Special Partner</t>
  </si>
  <si>
    <t>Host Name-</t>
  </si>
  <si>
    <t>Ankush Hazra</t>
  </si>
  <si>
    <t>Past Sponsor Details</t>
  </si>
  <si>
    <t>Title</t>
  </si>
  <si>
    <t>Dance Bangla Dance-2023</t>
  </si>
  <si>
    <t>Co-Presenting</t>
  </si>
  <si>
    <t>ITC Sunrise Spices, Sunlight Soap</t>
  </si>
  <si>
    <t>Ensure, Winkies, Lenskart, Perc Choc, Asian Paints, Eveready Ultima</t>
  </si>
  <si>
    <t>Co-Powered By</t>
  </si>
  <si>
    <t>Budleaf Tea, Tresseme</t>
  </si>
  <si>
    <t>Current Sponsor Details</t>
  </si>
  <si>
    <t>Dance Bangla Dance-2025 - ITC Sunrise Pure</t>
  </si>
  <si>
    <t>Asian Paints</t>
  </si>
  <si>
    <t>MPJ, Pran Foods Potato</t>
  </si>
  <si>
    <t>Patanjali, Pran Foods Litchi Juice</t>
  </si>
  <si>
    <t>2130 - 2300 (Timing)</t>
  </si>
  <si>
    <t>TV Telecast  -</t>
  </si>
  <si>
    <t>TV Telecast - On</t>
  </si>
  <si>
    <t>Digital Telecast  -</t>
  </si>
  <si>
    <t>Digital Telecast - On</t>
  </si>
  <si>
    <t>TV</t>
  </si>
  <si>
    <t>Channel</t>
  </si>
  <si>
    <t>#Episodes</t>
  </si>
  <si>
    <t>Program</t>
  </si>
  <si>
    <t>Expected Rating</t>
  </si>
  <si>
    <t>Market</t>
  </si>
  <si>
    <t>Zee Bangla SD</t>
  </si>
  <si>
    <t>WB</t>
  </si>
  <si>
    <t>Zee Bangla HD</t>
  </si>
  <si>
    <t>CTV</t>
  </si>
  <si>
    <t>Platform Name</t>
  </si>
  <si>
    <t>Device</t>
  </si>
  <si>
    <t>Estimated Reach 
(in Mn.)</t>
  </si>
  <si>
    <t>Estimated Imps 
(in Mn.)</t>
  </si>
  <si>
    <t>Zee5</t>
  </si>
  <si>
    <t>Mobile</t>
  </si>
  <si>
    <t>Cost in Cr</t>
  </si>
  <si>
    <t>Channel+ Platform Name</t>
  </si>
  <si>
    <t>Channel Proposal</t>
  </si>
  <si>
    <t>Eval Cost @ 2 Lakhs CPRP AI</t>
  </si>
  <si>
    <t>Total</t>
  </si>
  <si>
    <t>Detailed Package</t>
  </si>
  <si>
    <t>Property Schedule</t>
  </si>
  <si>
    <t>Date</t>
  </si>
  <si>
    <t>Day</t>
  </si>
  <si>
    <t>Location</t>
  </si>
  <si>
    <t>Time</t>
  </si>
  <si>
    <t>Broadcast Plan:</t>
  </si>
  <si>
    <t>Performance Previous</t>
  </si>
  <si>
    <t>Channel Name</t>
  </si>
  <si>
    <t>Propoerty Name</t>
  </si>
  <si>
    <t>Network</t>
  </si>
  <si>
    <t>B Avg TVR</t>
  </si>
  <si>
    <t>Month/Year</t>
  </si>
  <si>
    <t>Deal (Key Elements) Details : (TV+CTV)</t>
  </si>
  <si>
    <t>Linear TV: Channel Name</t>
  </si>
  <si>
    <t>Partner's Rate</t>
  </si>
  <si>
    <t>Benchmark Rate</t>
  </si>
  <si>
    <t>Platform</t>
  </si>
  <si>
    <t>Property</t>
  </si>
  <si>
    <t># Count of Episodes</t>
  </si>
  <si>
    <t>FCT/ Episode</t>
  </si>
  <si>
    <t>Total FCT</t>
  </si>
  <si>
    <t>TVR (All India)</t>
  </si>
  <si>
    <t>TVR (WB)</t>
  </si>
  <si>
    <t>GRP's</t>
  </si>
  <si>
    <t>ER</t>
  </si>
  <si>
    <t>Cost</t>
  </si>
  <si>
    <t>Benchmark</t>
  </si>
  <si>
    <t>(data unavailable)</t>
  </si>
  <si>
    <t>TVR is at All India U+R in MSIL TG i.e. 22-40 NCCS A Male</t>
  </si>
  <si>
    <t>CTV +Mob</t>
  </si>
  <si>
    <t>Inventory</t>
  </si>
  <si>
    <t>Sponsored Show Imps</t>
  </si>
  <si>
    <t>Top Show Imps</t>
  </si>
  <si>
    <t>Eval CPM</t>
  </si>
  <si>
    <t>Eval Cost</t>
  </si>
  <si>
    <t>Channel Offer</t>
  </si>
  <si>
    <t>Total Cost in INR Cr</t>
  </si>
  <si>
    <t>IND Vs ENG T20s 2025| Co-Presenting Partner | Connected TV | MSIL</t>
  </si>
  <si>
    <t>Flex Rates</t>
  </si>
  <si>
    <t>Flex Cost</t>
  </si>
  <si>
    <t>Format</t>
  </si>
  <si>
    <t>Type</t>
  </si>
  <si>
    <t>Ad Assets</t>
  </si>
  <si>
    <t>FCT or Exp/Match</t>
  </si>
  <si>
    <t>No of Matches/Days^</t>
  </si>
  <si>
    <t>FCT/Exp</t>
  </si>
  <si>
    <t>Outlay in INR Cr</t>
  </si>
  <si>
    <t>T20s</t>
  </si>
  <si>
    <t>Live</t>
  </si>
  <si>
    <t>FCT</t>
  </si>
  <si>
    <t>Squeezeups</t>
  </si>
  <si>
    <t>CTL- 1 and 3 Premium Position (Countdown Intervention)</t>
  </si>
  <si>
    <t>Exclusive PPL segment- E-Vitara Gamechanger of the day</t>
  </si>
  <si>
    <t>Segment + Op. Slate + SUP</t>
  </si>
  <si>
    <t>ROS</t>
  </si>
  <si>
    <t>45s + 5s + 5s</t>
  </si>
  <si>
    <t>Exclusive VOD- E Vitara Gamechanger of the day</t>
  </si>
  <si>
    <t>Brand mention (on Tray) + Op. Slate</t>
  </si>
  <si>
    <t>5s Op. Slate</t>
  </si>
  <si>
    <t>IND Vs ENG ODIs 2025|  Connected TV | MSIL</t>
  </si>
  <si>
    <t>ODIs</t>
  </si>
  <si>
    <t>IND Vs ENG T20s 2025| Co-Presenting Partner | Linear TV (SD+HD) | MSIL</t>
  </si>
  <si>
    <t>Live - (SD+HD)</t>
  </si>
  <si>
    <t>PPL - (SD+HD)</t>
  </si>
  <si>
    <t>Highlights - (SD+HD)</t>
  </si>
  <si>
    <t>Live- (SD+HD)</t>
  </si>
  <si>
    <t>Exclusive PPL segment - SD + HD- E Vitara Gamechanger of the day</t>
  </si>
  <si>
    <t>IND Vs ENG ODIs 2025|  Linear TV (SD+HD) |  MSIL</t>
  </si>
  <si>
    <t xml:space="preserve">CTL- 1,2,3 and 4 Premium Position </t>
  </si>
  <si>
    <t>IND Vs ENG T20s 2025| CTV| Masthead | MSIL | Co-Presenting Partner</t>
  </si>
  <si>
    <t>Net Cost</t>
  </si>
  <si>
    <t>Est. Imps (in Mn.)</t>
  </si>
  <si>
    <t>(INR Cr.)</t>
  </si>
  <si>
    <t>Masthead- CTV</t>
  </si>
  <si>
    <t xml:space="preserve"> Masthead </t>
  </si>
  <si>
    <t>39.1-43.3</t>
  </si>
  <si>
    <t>Total Cost (Net) : INR Cr</t>
  </si>
  <si>
    <t xml:space="preserve"> IND v ENG T20s and ODIs 2025 | MSIL | HH Web | iOS and 50K+ cohort</t>
  </si>
  <si>
    <t>Classification</t>
  </si>
  <si>
    <t>No of Matches^</t>
  </si>
  <si>
    <t>Total Imps. (in Mn.)</t>
  </si>
  <si>
    <t>Video</t>
  </si>
  <si>
    <t>Mid rolls</t>
  </si>
  <si>
    <t>Total Net Cost (in Cr.)</t>
  </si>
  <si>
    <t>Value Adds</t>
  </si>
  <si>
    <t>India V England ODIs and T20s_MSIL</t>
  </si>
  <si>
    <t>Asset</t>
  </si>
  <si>
    <t>Details</t>
  </si>
  <si>
    <t>No Of Matches</t>
  </si>
  <si>
    <t xml:space="preserve">Exclusive PPL Segment- Gamechanger of the Match </t>
  </si>
  <si>
    <t>HH+Web, CTV and Linear TV</t>
  </si>
  <si>
    <t xml:space="preserve">Segment </t>
  </si>
  <si>
    <t>Openig Slate</t>
  </si>
  <si>
    <t>Squeeze-Up</t>
  </si>
  <si>
    <t>Total Ideation Cost</t>
  </si>
  <si>
    <t>Exclusive VOD</t>
  </si>
  <si>
    <t>HH+Web and CTV</t>
  </si>
  <si>
    <t xml:space="preserve">Brand mention (on Tray) </t>
  </si>
  <si>
    <t>Branding on Op. Slate</t>
  </si>
  <si>
    <t>AR Integration</t>
  </si>
  <si>
    <t>In-Studio AR Integration for E-Vitara</t>
  </si>
  <si>
    <t>Talent and Production cost</t>
  </si>
  <si>
    <t>CTL countdown intervention</t>
  </si>
  <si>
    <t>Total Net cost (in Cr.)</t>
  </si>
  <si>
    <t>PLEASE NOTE THAT THE VALUE ADDS WORTH 3.21 WILL BE ABSORBED SINCE MSIL WILL COME IN AS A CO-PRESENTING PARTNER on T20s AND THE BRAND'S INVESTMENT ON ODIs.</t>
  </si>
  <si>
    <t>Please Note:</t>
  </si>
  <si>
    <t>^ Indicative; Subject to Tournament Schedule; Total FCT/Exposures shall vary accordingly</t>
  </si>
  <si>
    <t>* Pre Roll duration - upto 15 sec is allowed</t>
  </si>
  <si>
    <t>Segments / VODs are limited and hence available on a first come first serve basis only</t>
  </si>
  <si>
    <t>The Segment and VOD finalised for the advertiser has to be same</t>
  </si>
  <si>
    <t>Segments are applicable only for the language feeds</t>
  </si>
  <si>
    <t>Standard Features' VODs are reserved for Features buyers, and are not available for other buyers</t>
  </si>
  <si>
    <t>Fence Ads, Social Banner applicable for Handheld Devices only</t>
  </si>
  <si>
    <t>Squeezeups duration - Upto 5s</t>
  </si>
  <si>
    <t>In HH+Web Partnership and Impressions buy packages, Mid Roll ROS component cannot be removed</t>
  </si>
  <si>
    <t>Billing will be only as per Viacom18 reporting, numbers only; 3rd party trackers should be placed only to track overall numbers</t>
  </si>
  <si>
    <t>Sizmek is preferred partner for tracking</t>
  </si>
  <si>
    <t>All pricing/costs are Net to SIPL.</t>
  </si>
  <si>
    <t>All the creatives as per specs have to be QC and S&amp;P approved 5 business days in advance of going live</t>
  </si>
  <si>
    <t>Package is subject to respective leagues / events / broadcaster guidelines</t>
  </si>
  <si>
    <t>Inventory in HLs / VODs is on non-exclusive basis</t>
  </si>
  <si>
    <t>The client understands and agrees that this deal cannot be cancelled either in full or part, at any given point of time from the confirmation time</t>
  </si>
  <si>
    <t>COST BENCHMARKING</t>
  </si>
  <si>
    <t>Match</t>
  </si>
  <si>
    <t>Broadcaster</t>
  </si>
  <si>
    <t>CPRP</t>
  </si>
  <si>
    <t>Nov'24</t>
  </si>
  <si>
    <t>Ind-SA</t>
  </si>
  <si>
    <t>Jio</t>
  </si>
  <si>
    <t>Sports 18</t>
  </si>
  <si>
    <t>Dec'23-Jan'24</t>
  </si>
  <si>
    <t>Star</t>
  </si>
  <si>
    <t>Star Sports</t>
  </si>
  <si>
    <t>This Series*</t>
  </si>
  <si>
    <t>India-Eng</t>
  </si>
  <si>
    <t>*CPRP of "India Vs. England" considered basis the rating of last India Vs. South Africa series, telecasted on Sports 18 with a rating of 2.4</t>
  </si>
  <si>
    <t>The ratings expected from this series is higher as it would be on Star Sports, hence, the actual CPRP would be further lower.</t>
  </si>
  <si>
    <t>CPM</t>
  </si>
  <si>
    <t>HH</t>
  </si>
  <si>
    <t>Jul-Aug'24</t>
  </si>
  <si>
    <t>Ind-Srl</t>
  </si>
  <si>
    <t>SonyLiv</t>
  </si>
  <si>
    <t>Hotstar</t>
  </si>
  <si>
    <t>This Series**</t>
  </si>
  <si>
    <t>**First ever custom targetting of IOS&amp;50K+ device owners through HH.</t>
  </si>
  <si>
    <t>CPRP (IND)</t>
  </si>
  <si>
    <t>Tv Proposal</t>
  </si>
  <si>
    <t>Digital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</si>
</sst>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"/>
    <numFmt numFmtId="165" formatCode="0.0"/>
    <numFmt numFmtId="166" formatCode="#,##0.0"/>
    <numFmt numFmtId="167" formatCode="_ * #,##0_ ;_ * \-#,##0_ ;_ * &quot;-&quot;??_ ;_ @_ "/>
    <numFmt numFmtId="168" formatCode="_(* #,##0_);_(* \(#,##0\);_(* &quot;-&quot;??_);_(@_)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FFFF"/>
      <name val="Calibri Light"/>
      <family val="2"/>
    </font>
    <font>
      <b/>
      <sz val="11"/>
      <color rgb="FFFFFFFF"/>
      <name val="Calibri Light"/>
      <family val="2"/>
    </font>
    <font>
      <b/>
      <sz val="10"/>
      <color rgb="FFFFFFFF"/>
      <name val="Calibri Light"/>
      <family val="2"/>
    </font>
    <font>
      <sz val="10"/>
      <color rgb="FF000000"/>
      <name val="Calibri Light"/>
      <family val="2"/>
    </font>
    <font>
      <b/>
      <sz val="10"/>
      <name val="Calibri Light"/>
      <family val="2"/>
    </font>
    <font>
      <sz val="10"/>
      <color theme="1"/>
      <name val="Calibri Light"/>
      <family val="2"/>
      <scheme val="major"/>
    </font>
    <font>
      <b/>
      <u/>
      <sz val="10"/>
      <color theme="1"/>
      <name val="Calibri Light"/>
      <family val="2"/>
      <scheme val="major"/>
    </font>
    <font>
      <b/>
      <u/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6"/>
      <color theme="0"/>
      <name val="Calibri Light"/>
      <family val="2"/>
      <scheme val="major"/>
    </font>
    <font>
      <b/>
      <u/>
      <sz val="16"/>
      <color theme="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4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0"/>
      <color theme="1"/>
      <name val="Times New Roman"/>
      <family val="1"/>
    </font>
    <font>
      <b/>
      <sz val="10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8"/>
      <color theme="1"/>
      <name val="Daytona"/>
      <family val="2"/>
    </font>
    <font>
      <sz val="8"/>
      <color theme="1"/>
      <name val="Calibri"/>
      <family val="2"/>
      <scheme val="minor"/>
    </font>
    <font>
      <b/>
      <sz val="8"/>
      <color theme="1"/>
      <name val="Daytona"/>
      <family val="2"/>
    </font>
    <font>
      <b/>
      <sz val="10"/>
      <color rgb="FF000000"/>
      <name val="Daytona"/>
      <family val="2"/>
    </font>
    <font>
      <sz val="10"/>
      <color rgb="FF000000"/>
      <name val="Daytona"/>
      <family val="2"/>
    </font>
    <font>
      <sz val="10"/>
      <color theme="1"/>
      <name val="Daytona"/>
      <family val="2"/>
    </font>
    <font>
      <b/>
      <sz val="12"/>
      <color rgb="FFFFC000"/>
      <name val="Calibri"/>
      <family val="2"/>
      <scheme val="minor"/>
    </font>
    <font>
      <b/>
      <sz val="12"/>
      <color rgb="FF4472C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4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u/>
      <sz val="12"/>
      <color theme="4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/>
    <xf numFmtId="9" fontId="1" fillId="0" borderId="0"/>
    <xf numFmtId="0" fontId="4" fillId="0" borderId="0"/>
    <xf numFmtId="43" fontId="1" fillId="0" borderId="0"/>
    <xf numFmtId="43" fontId="1" fillId="0" borderId="0"/>
  </cellStyleXfs>
  <cellXfs count="309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8" fillId="8" borderId="5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/>
    </xf>
    <xf numFmtId="2" fontId="9" fillId="9" borderId="28" xfId="0" applyNumberFormat="1" applyFont="1" applyFill="1" applyBorder="1" applyAlignment="1">
      <alignment horizontal="center" vertical="center"/>
    </xf>
    <xf numFmtId="2" fontId="10" fillId="2" borderId="1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43" fontId="11" fillId="0" borderId="0" xfId="4" applyFont="1" applyAlignment="1">
      <alignment horizontal="center" vertical="center" wrapText="1"/>
    </xf>
    <xf numFmtId="0" fontId="11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2" fontId="11" fillId="0" borderId="0" xfId="0" applyNumberFormat="1" applyFont="1" applyAlignment="1">
      <alignment horizontal="center"/>
    </xf>
    <xf numFmtId="43" fontId="11" fillId="0" borderId="0" xfId="4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6" fillId="0" borderId="1" xfId="0" applyFont="1" applyBorder="1" applyAlignment="1" applyProtection="1">
      <alignment horizontal="center" vertical="center" wrapText="1"/>
      <protection locked="0"/>
    </xf>
    <xf numFmtId="0" fontId="16" fillId="0" borderId="32" xfId="0" applyFont="1" applyBorder="1" applyAlignment="1" applyProtection="1">
      <alignment horizontal="center" vertical="center" wrapText="1"/>
      <protection locked="0"/>
    </xf>
    <xf numFmtId="0" fontId="15" fillId="6" borderId="1" xfId="0" applyFont="1" applyFill="1" applyBorder="1" applyAlignment="1" applyProtection="1">
      <alignment horizontal="center" vertical="center" wrapText="1"/>
      <protection locked="0"/>
    </xf>
    <xf numFmtId="0" fontId="16" fillId="2" borderId="0" xfId="0" applyFont="1" applyFill="1" applyAlignment="1">
      <alignment horizontal="center" wrapText="1"/>
    </xf>
    <xf numFmtId="164" fontId="19" fillId="2" borderId="0" xfId="0" applyNumberFormat="1" applyFont="1" applyFill="1" applyAlignment="1">
      <alignment horizontal="center" wrapText="1"/>
    </xf>
    <xf numFmtId="43" fontId="20" fillId="2" borderId="0" xfId="4" applyFont="1" applyFill="1" applyAlignment="1">
      <alignment horizontal="left" wrapText="1"/>
    </xf>
    <xf numFmtId="0" fontId="20" fillId="2" borderId="0" xfId="0" applyFont="1" applyFill="1" applyAlignment="1">
      <alignment horizontal="center" wrapText="1"/>
    </xf>
    <xf numFmtId="2" fontId="21" fillId="2" borderId="16" xfId="0" applyNumberFormat="1" applyFont="1" applyFill="1" applyBorder="1" applyAlignment="1">
      <alignment horizontal="center" wrapText="1"/>
    </xf>
    <xf numFmtId="164" fontId="21" fillId="2" borderId="16" xfId="0" applyNumberFormat="1" applyFont="1" applyFill="1" applyBorder="1" applyAlignment="1">
      <alignment horizontal="center" wrapText="1"/>
    </xf>
    <xf numFmtId="0" fontId="20" fillId="2" borderId="6" xfId="0" applyFont="1" applyFill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164" fontId="19" fillId="12" borderId="28" xfId="0" applyNumberFormat="1" applyFont="1" applyFill="1" applyBorder="1" applyAlignment="1">
      <alignment horizontal="center" wrapText="1"/>
    </xf>
    <xf numFmtId="43" fontId="20" fillId="12" borderId="11" xfId="4" applyFont="1" applyFill="1" applyBorder="1" applyAlignment="1">
      <alignment horizontal="left" wrapText="1"/>
    </xf>
    <xf numFmtId="0" fontId="20" fillId="12" borderId="11" xfId="0" applyFont="1" applyFill="1" applyBorder="1" applyAlignment="1">
      <alignment horizontal="center" wrapText="1"/>
    </xf>
    <xf numFmtId="0" fontId="20" fillId="12" borderId="10" xfId="0" applyFont="1" applyFill="1" applyBorder="1" applyAlignment="1">
      <alignment horizontal="center" wrapText="1"/>
    </xf>
    <xf numFmtId="164" fontId="16" fillId="13" borderId="26" xfId="0" applyNumberFormat="1" applyFont="1" applyFill="1" applyBorder="1" applyAlignment="1">
      <alignment horizontal="center" vertical="center" wrapText="1"/>
    </xf>
    <xf numFmtId="1" fontId="16" fillId="13" borderId="23" xfId="0" applyNumberFormat="1" applyFont="1" applyFill="1" applyBorder="1" applyAlignment="1">
      <alignment horizontal="center" vertical="center" wrapText="1"/>
    </xf>
    <xf numFmtId="165" fontId="16" fillId="13" borderId="22" xfId="0" applyNumberFormat="1" applyFont="1" applyFill="1" applyBorder="1" applyAlignment="1">
      <alignment horizontal="center" vertical="center" wrapText="1"/>
    </xf>
    <xf numFmtId="0" fontId="16" fillId="13" borderId="22" xfId="0" applyFont="1" applyFill="1" applyBorder="1" applyAlignment="1">
      <alignment horizontal="center" vertical="center" wrapText="1"/>
    </xf>
    <xf numFmtId="43" fontId="16" fillId="13" borderId="22" xfId="4" applyFont="1" applyFill="1" applyBorder="1" applyAlignment="1">
      <alignment horizontal="center" vertical="center" wrapText="1"/>
    </xf>
    <xf numFmtId="0" fontId="14" fillId="13" borderId="24" xfId="0" applyFont="1" applyFill="1" applyBorder="1" applyAlignment="1">
      <alignment horizontal="center" vertical="center" wrapText="1"/>
    </xf>
    <xf numFmtId="164" fontId="16" fillId="13" borderId="21" xfId="0" applyNumberFormat="1" applyFont="1" applyFill="1" applyBorder="1" applyAlignment="1">
      <alignment horizontal="center" vertical="center" wrapText="1"/>
    </xf>
    <xf numFmtId="1" fontId="16" fillId="13" borderId="27" xfId="0" applyNumberFormat="1" applyFont="1" applyFill="1" applyBorder="1" applyAlignment="1">
      <alignment horizontal="center" vertical="center" wrapText="1"/>
    </xf>
    <xf numFmtId="165" fontId="16" fillId="13" borderId="1" xfId="0" applyNumberFormat="1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 wrapText="1"/>
    </xf>
    <xf numFmtId="43" fontId="16" fillId="13" borderId="1" xfId="4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2" fontId="22" fillId="14" borderId="19" xfId="0" applyNumberFormat="1" applyFont="1" applyFill="1" applyBorder="1" applyAlignment="1">
      <alignment horizontal="center" vertical="center" wrapText="1"/>
    </xf>
    <xf numFmtId="2" fontId="22" fillId="14" borderId="42" xfId="0" applyNumberFormat="1" applyFont="1" applyFill="1" applyBorder="1" applyAlignment="1">
      <alignment horizontal="center" vertical="center" wrapText="1"/>
    </xf>
    <xf numFmtId="0" fontId="15" fillId="3" borderId="47" xfId="0" applyFont="1" applyFill="1" applyBorder="1" applyAlignment="1">
      <alignment horizontal="center" vertical="center" wrapText="1"/>
    </xf>
    <xf numFmtId="0" fontId="15" fillId="3" borderId="48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4" fillId="0" borderId="6" xfId="0" applyFont="1" applyBorder="1" applyAlignment="1">
      <alignment vertical="center" wrapText="1"/>
    </xf>
    <xf numFmtId="0" fontId="11" fillId="2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/>
    </xf>
    <xf numFmtId="4" fontId="11" fillId="13" borderId="26" xfId="0" applyNumberFormat="1" applyFont="1" applyFill="1" applyBorder="1" applyAlignment="1">
      <alignment horizontal="center" vertical="center" wrapText="1"/>
    </xf>
    <xf numFmtId="4" fontId="11" fillId="13" borderId="23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2" fontId="22" fillId="2" borderId="0" xfId="4" applyNumberFormat="1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43" fontId="11" fillId="2" borderId="0" xfId="4" applyFont="1" applyFill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2" fontId="22" fillId="12" borderId="16" xfId="4" applyNumberFormat="1" applyFont="1" applyFill="1" applyBorder="1" applyAlignment="1">
      <alignment horizontal="center" vertical="center" wrapText="1"/>
    </xf>
    <xf numFmtId="0" fontId="25" fillId="12" borderId="11" xfId="0" applyFont="1" applyFill="1" applyBorder="1" applyAlignment="1">
      <alignment horizontal="center" vertical="center" wrapText="1"/>
    </xf>
    <xf numFmtId="43" fontId="11" fillId="12" borderId="11" xfId="4" applyFont="1" applyFill="1" applyBorder="1" applyAlignment="1">
      <alignment horizontal="center" vertical="center" wrapText="1"/>
    </xf>
    <xf numFmtId="0" fontId="11" fillId="12" borderId="11" xfId="0" applyFont="1" applyFill="1" applyBorder="1" applyAlignment="1">
      <alignment horizontal="center" vertical="center" wrapText="1"/>
    </xf>
    <xf numFmtId="0" fontId="11" fillId="12" borderId="10" xfId="0" applyFont="1" applyFill="1" applyBorder="1" applyAlignment="1">
      <alignment horizontal="center" vertical="center" wrapText="1"/>
    </xf>
    <xf numFmtId="3" fontId="11" fillId="13" borderId="21" xfId="0" applyNumberFormat="1" applyFont="1" applyFill="1" applyBorder="1" applyAlignment="1">
      <alignment horizontal="center" vertical="center" wrapText="1"/>
    </xf>
    <xf numFmtId="3" fontId="11" fillId="13" borderId="27" xfId="0" applyNumberFormat="1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/>
    </xf>
    <xf numFmtId="43" fontId="11" fillId="13" borderId="1" xfId="4" applyFont="1" applyFill="1" applyBorder="1" applyAlignment="1">
      <alignment horizontal="center" vertical="center" wrapText="1"/>
    </xf>
    <xf numFmtId="0" fontId="11" fillId="13" borderId="20" xfId="0" applyFont="1" applyFill="1" applyBorder="1" applyAlignment="1">
      <alignment horizontal="center" vertical="center" wrapText="1"/>
    </xf>
    <xf numFmtId="4" fontId="11" fillId="13" borderId="21" xfId="0" applyNumberFormat="1" applyFont="1" applyFill="1" applyBorder="1" applyAlignment="1">
      <alignment horizontal="center" vertical="center" wrapText="1"/>
    </xf>
    <xf numFmtId="0" fontId="22" fillId="7" borderId="18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3" fontId="11" fillId="13" borderId="26" xfId="0" applyNumberFormat="1" applyFont="1" applyFill="1" applyBorder="1" applyAlignment="1">
      <alignment horizontal="center" vertical="center" wrapText="1"/>
    </xf>
    <xf numFmtId="3" fontId="11" fillId="13" borderId="45" xfId="0" applyNumberFormat="1" applyFont="1" applyFill="1" applyBorder="1" applyAlignment="1">
      <alignment horizontal="center" vertical="center" wrapText="1"/>
    </xf>
    <xf numFmtId="0" fontId="11" fillId="13" borderId="22" xfId="0" applyFont="1" applyFill="1" applyBorder="1" applyAlignment="1">
      <alignment horizontal="center" vertical="center" wrapText="1"/>
    </xf>
    <xf numFmtId="43" fontId="11" fillId="13" borderId="22" xfId="4" applyFont="1" applyFill="1" applyBorder="1" applyAlignment="1">
      <alignment horizontal="center" vertical="center" wrapText="1"/>
    </xf>
    <xf numFmtId="0" fontId="11" fillId="13" borderId="24" xfId="0" applyFont="1" applyFill="1" applyBorder="1" applyAlignment="1">
      <alignment horizontal="center" vertical="center" wrapText="1"/>
    </xf>
    <xf numFmtId="3" fontId="11" fillId="13" borderId="43" xfId="0" applyNumberFormat="1" applyFont="1" applyFill="1" applyBorder="1" applyAlignment="1">
      <alignment horizontal="center" vertical="center" wrapText="1"/>
    </xf>
    <xf numFmtId="166" fontId="11" fillId="13" borderId="21" xfId="0" applyNumberFormat="1" applyFont="1" applyFill="1" applyBorder="1" applyAlignment="1">
      <alignment horizontal="center" vertical="center" wrapText="1"/>
    </xf>
    <xf numFmtId="2" fontId="22" fillId="12" borderId="26" xfId="4" applyNumberFormat="1" applyFont="1" applyFill="1" applyBorder="1" applyAlignment="1">
      <alignment horizontal="center" vertical="center" wrapText="1"/>
    </xf>
    <xf numFmtId="2" fontId="22" fillId="12" borderId="23" xfId="4" applyNumberFormat="1" applyFont="1" applyFill="1" applyBorder="1" applyAlignment="1">
      <alignment horizontal="center" vertical="center" wrapText="1"/>
    </xf>
    <xf numFmtId="0" fontId="25" fillId="12" borderId="49" xfId="0" applyFont="1" applyFill="1" applyBorder="1" applyAlignment="1">
      <alignment horizontal="center" vertical="center" wrapText="1"/>
    </xf>
    <xf numFmtId="43" fontId="11" fillId="12" borderId="49" xfId="4" applyFont="1" applyFill="1" applyBorder="1" applyAlignment="1">
      <alignment horizontal="center" vertical="center" wrapText="1"/>
    </xf>
    <xf numFmtId="0" fontId="11" fillId="12" borderId="22" xfId="0" applyFont="1" applyFill="1" applyBorder="1" applyAlignment="1">
      <alignment horizontal="center" vertical="center" wrapText="1"/>
    </xf>
    <xf numFmtId="0" fontId="11" fillId="12" borderId="24" xfId="0" applyFont="1" applyFill="1" applyBorder="1" applyAlignment="1">
      <alignment horizontal="center" vertical="center" wrapText="1"/>
    </xf>
    <xf numFmtId="9" fontId="11" fillId="0" borderId="0" xfId="2" applyFont="1" applyAlignment="1">
      <alignment horizontal="center" vertical="center" wrapText="1"/>
    </xf>
    <xf numFmtId="43" fontId="11" fillId="13" borderId="20" xfId="4" applyFont="1" applyFill="1" applyBorder="1" applyAlignment="1">
      <alignment horizontal="center" vertical="center" wrapText="1"/>
    </xf>
    <xf numFmtId="0" fontId="22" fillId="7" borderId="47" xfId="0" applyFont="1" applyFill="1" applyBorder="1" applyAlignment="1">
      <alignment horizontal="center" vertical="center" wrapText="1"/>
    </xf>
    <xf numFmtId="0" fontId="22" fillId="7" borderId="48" xfId="0" applyFont="1" applyFill="1" applyBorder="1" applyAlignment="1">
      <alignment horizontal="center" vertical="center" wrapText="1"/>
    </xf>
    <xf numFmtId="2" fontId="22" fillId="12" borderId="45" xfId="4" applyNumberFormat="1" applyFont="1" applyFill="1" applyBorder="1" applyAlignment="1">
      <alignment horizontal="center" vertical="center" wrapText="1"/>
    </xf>
    <xf numFmtId="2" fontId="11" fillId="13" borderId="33" xfId="0" applyNumberFormat="1" applyFont="1" applyFill="1" applyBorder="1" applyAlignment="1">
      <alignment horizontal="center" vertical="center" wrapText="1"/>
    </xf>
    <xf numFmtId="2" fontId="11" fillId="13" borderId="44" xfId="0" applyNumberFormat="1" applyFont="1" applyFill="1" applyBorder="1" applyAlignment="1">
      <alignment horizontal="center" vertical="center" wrapText="1"/>
    </xf>
    <xf numFmtId="2" fontId="11" fillId="13" borderId="21" xfId="0" applyNumberFormat="1" applyFont="1" applyFill="1" applyBorder="1" applyAlignment="1">
      <alignment horizontal="center" vertical="center" wrapText="1"/>
    </xf>
    <xf numFmtId="2" fontId="11" fillId="13" borderId="43" xfId="0" applyNumberFormat="1" applyFont="1" applyFill="1" applyBorder="1" applyAlignment="1">
      <alignment horizontal="center" vertical="center" wrapText="1"/>
    </xf>
    <xf numFmtId="167" fontId="11" fillId="13" borderId="1" xfId="4" applyNumberFormat="1" applyFont="1" applyFill="1" applyBorder="1" applyAlignment="1">
      <alignment horizontal="center" vertical="center" wrapText="1"/>
    </xf>
    <xf numFmtId="0" fontId="22" fillId="7" borderId="30" xfId="0" applyFont="1" applyFill="1" applyBorder="1" applyAlignment="1">
      <alignment horizontal="center" vertical="center" wrapText="1"/>
    </xf>
    <xf numFmtId="0" fontId="22" fillId="7" borderId="29" xfId="0" applyFont="1" applyFill="1" applyBorder="1" applyAlignment="1">
      <alignment horizontal="center" vertical="center" wrapText="1"/>
    </xf>
    <xf numFmtId="0" fontId="22" fillId="7" borderId="36" xfId="0" applyFont="1" applyFill="1" applyBorder="1" applyAlignment="1">
      <alignment horizontal="center" vertical="center" wrapText="1"/>
    </xf>
    <xf numFmtId="0" fontId="26" fillId="15" borderId="2" xfId="0" applyFont="1" applyFill="1" applyBorder="1" applyAlignment="1">
      <alignment horizontal="center" vertical="center" wrapText="1"/>
    </xf>
    <xf numFmtId="0" fontId="26" fillId="15" borderId="3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43" fontId="20" fillId="12" borderId="11" xfId="4" applyFont="1" applyFill="1" applyBorder="1" applyAlignment="1">
      <alignment horizontal="center" wrapText="1"/>
    </xf>
    <xf numFmtId="43" fontId="20" fillId="2" borderId="0" xfId="4" applyFont="1" applyFill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top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5" fillId="0" borderId="6" xfId="0" applyFont="1" applyBorder="1" applyAlignment="1">
      <alignment horizontal="center" vertical="top"/>
    </xf>
    <xf numFmtId="0" fontId="28" fillId="0" borderId="1" xfId="0" applyFont="1" applyBorder="1" applyAlignment="1">
      <alignment horizontal="center"/>
    </xf>
    <xf numFmtId="165" fontId="32" fillId="0" borderId="3" xfId="3" applyNumberFormat="1" applyFont="1" applyBorder="1" applyAlignment="1">
      <alignment horizontal="center" vertical="center"/>
    </xf>
    <xf numFmtId="0" fontId="28" fillId="0" borderId="3" xfId="0" applyFont="1" applyBorder="1" applyAlignment="1">
      <alignment vertical="center"/>
    </xf>
    <xf numFmtId="0" fontId="5" fillId="0" borderId="10" xfId="0" applyFont="1" applyBorder="1" applyAlignment="1">
      <alignment horizontal="center" vertical="top"/>
    </xf>
    <xf numFmtId="0" fontId="28" fillId="0" borderId="11" xfId="0" applyFont="1" applyBorder="1" applyAlignment="1">
      <alignment vertical="center"/>
    </xf>
    <xf numFmtId="0" fontId="28" fillId="0" borderId="11" xfId="0" applyFont="1" applyBorder="1" applyAlignment="1">
      <alignment vertical="center" wrapText="1"/>
    </xf>
    <xf numFmtId="2" fontId="28" fillId="0" borderId="0" xfId="0" applyNumberFormat="1" applyFont="1" applyAlignment="1">
      <alignment vertical="center"/>
    </xf>
    <xf numFmtId="9" fontId="28" fillId="0" borderId="0" xfId="2" applyFont="1" applyAlignment="1">
      <alignment vertical="center"/>
    </xf>
    <xf numFmtId="0" fontId="33" fillId="0" borderId="1" xfId="3" applyFont="1" applyBorder="1" applyAlignment="1">
      <alignment horizontal="center" vertical="center"/>
    </xf>
    <xf numFmtId="165" fontId="32" fillId="10" borderId="1" xfId="3" applyNumberFormat="1" applyFont="1" applyFill="1" applyBorder="1" applyAlignment="1">
      <alignment horizontal="center" vertical="center"/>
    </xf>
    <xf numFmtId="0" fontId="28" fillId="0" borderId="12" xfId="0" applyFont="1" applyBorder="1" applyAlignment="1">
      <alignment vertical="center"/>
    </xf>
    <xf numFmtId="0" fontId="32" fillId="5" borderId="1" xfId="3" applyFont="1" applyFill="1" applyBorder="1" applyAlignment="1">
      <alignment horizontal="center" vertical="center" wrapText="1"/>
    </xf>
    <xf numFmtId="0" fontId="32" fillId="10" borderId="1" xfId="3" applyFont="1" applyFill="1" applyBorder="1" applyAlignment="1">
      <alignment horizontal="center" vertical="center" wrapText="1"/>
    </xf>
    <xf numFmtId="165" fontId="28" fillId="10" borderId="1" xfId="0" applyNumberFormat="1" applyFont="1" applyFill="1" applyBorder="1" applyAlignment="1">
      <alignment horizontal="center" vertical="center" wrapText="1"/>
    </xf>
    <xf numFmtId="0" fontId="32" fillId="0" borderId="1" xfId="3" applyFont="1" applyBorder="1" applyAlignment="1">
      <alignment horizontal="center" vertical="center"/>
    </xf>
    <xf numFmtId="2" fontId="32" fillId="0" borderId="1" xfId="3" applyNumberFormat="1" applyFont="1" applyBorder="1" applyAlignment="1">
      <alignment horizontal="center" vertical="center"/>
    </xf>
    <xf numFmtId="168" fontId="28" fillId="10" borderId="1" xfId="5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8" fillId="0" borderId="6" xfId="0" applyFont="1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27" fillId="0" borderId="0" xfId="0" applyFont="1"/>
    <xf numFmtId="0" fontId="2" fillId="0" borderId="0" xfId="0" applyFont="1"/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3" fillId="4" borderId="48" xfId="0" applyFont="1" applyFill="1" applyBorder="1" applyAlignment="1">
      <alignment vertical="center"/>
    </xf>
    <xf numFmtId="2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2" fillId="5" borderId="1" xfId="3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top" wrapText="1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7" fillId="0" borderId="0" xfId="0" applyFont="1"/>
    <xf numFmtId="0" fontId="38" fillId="0" borderId="1" xfId="0" applyFont="1" applyBorder="1" applyAlignment="1">
      <alignment horizontal="left" vertical="center"/>
    </xf>
    <xf numFmtId="0" fontId="38" fillId="0" borderId="1" xfId="0" applyFont="1" applyBorder="1" applyAlignment="1">
      <alignment horizontal="right" vertical="center"/>
    </xf>
    <xf numFmtId="0" fontId="36" fillId="0" borderId="1" xfId="0" applyFont="1" applyBorder="1" applyAlignment="1">
      <alignment horizontal="left"/>
    </xf>
    <xf numFmtId="168" fontId="36" fillId="0" borderId="1" xfId="5" applyNumberFormat="1" applyFont="1" applyBorder="1" applyAlignment="1">
      <alignment horizontal="right"/>
    </xf>
    <xf numFmtId="168" fontId="36" fillId="0" borderId="1" xfId="5" applyNumberFormat="1" applyFont="1" applyBorder="1" applyAlignment="1">
      <alignment horizontal="left"/>
    </xf>
    <xf numFmtId="3" fontId="36" fillId="0" borderId="1" xfId="0" applyNumberFormat="1" applyFont="1" applyBorder="1" applyAlignment="1">
      <alignment horizontal="left"/>
    </xf>
    <xf numFmtId="165" fontId="0" fillId="0" borderId="0" xfId="0" applyNumberFormat="1" applyAlignment="1">
      <alignment horizontal="center"/>
    </xf>
    <xf numFmtId="0" fontId="39" fillId="0" borderId="1" xfId="0" applyFont="1" applyBorder="1" applyAlignment="1">
      <alignment horizontal="center" vertical="center"/>
    </xf>
    <xf numFmtId="16" fontId="40" fillId="0" borderId="1" xfId="0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68" fontId="33" fillId="10" borderId="1" xfId="5" applyNumberFormat="1" applyFont="1" applyFill="1" applyBorder="1" applyAlignment="1">
      <alignment vertical="center"/>
    </xf>
    <xf numFmtId="1" fontId="33" fillId="0" borderId="1" xfId="3" applyNumberFormat="1" applyFont="1" applyBorder="1" applyAlignment="1">
      <alignment horizontal="center" vertical="center"/>
    </xf>
    <xf numFmtId="0" fontId="3" fillId="4" borderId="48" xfId="0" applyFont="1" applyFill="1" applyBorder="1" applyAlignment="1">
      <alignment horizontal="center" vertical="center" wrapText="1"/>
    </xf>
    <xf numFmtId="1" fontId="33" fillId="0" borderId="1" xfId="5" applyNumberFormat="1" applyFont="1" applyBorder="1" applyAlignment="1">
      <alignment horizontal="center" vertical="center"/>
    </xf>
    <xf numFmtId="3" fontId="32" fillId="0" borderId="1" xfId="3" applyNumberFormat="1" applyFont="1" applyBorder="1" applyAlignment="1">
      <alignment horizontal="center" vertical="center"/>
    </xf>
    <xf numFmtId="2" fontId="41" fillId="2" borderId="1" xfId="4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33" fillId="5" borderId="21" xfId="3" applyFont="1" applyFill="1" applyBorder="1" applyAlignment="1">
      <alignment horizontal="center" vertical="center" wrapText="1"/>
    </xf>
    <xf numFmtId="0" fontId="33" fillId="16" borderId="1" xfId="3" applyFont="1" applyFill="1" applyBorder="1" applyAlignment="1">
      <alignment horizontal="center" vertical="center"/>
    </xf>
    <xf numFmtId="2" fontId="33" fillId="16" borderId="1" xfId="3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center"/>
    </xf>
    <xf numFmtId="0" fontId="48" fillId="0" borderId="0" xfId="0" applyFont="1"/>
    <xf numFmtId="0" fontId="47" fillId="0" borderId="0" xfId="0" applyFont="1" applyAlignment="1">
      <alignment horizontal="left"/>
    </xf>
    <xf numFmtId="0" fontId="49" fillId="0" borderId="0" xfId="0" applyFont="1" applyAlignment="1">
      <alignment wrapText="1"/>
    </xf>
    <xf numFmtId="0" fontId="50" fillId="0" borderId="0" xfId="0" applyFont="1"/>
    <xf numFmtId="0" fontId="51" fillId="0" borderId="0" xfId="0" applyFont="1" applyAlignment="1">
      <alignment horizontal="center"/>
    </xf>
    <xf numFmtId="2" fontId="28" fillId="17" borderId="1" xfId="0" applyNumberFormat="1" applyFont="1" applyFill="1" applyBorder="1" applyAlignment="1">
      <alignment horizontal="center" vertical="center"/>
    </xf>
    <xf numFmtId="2" fontId="2" fillId="17" borderId="1" xfId="0" applyNumberFormat="1" applyFont="1" applyFill="1" applyBorder="1" applyAlignment="1">
      <alignment horizontal="center" vertical="center"/>
    </xf>
    <xf numFmtId="1" fontId="32" fillId="5" borderId="1" xfId="3" applyNumberFormat="1" applyFont="1" applyFill="1" applyBorder="1" applyAlignment="1">
      <alignment horizontal="center" vertical="center"/>
    </xf>
    <xf numFmtId="0" fontId="32" fillId="5" borderId="7" xfId="3" applyFont="1" applyFill="1" applyBorder="1" applyAlignment="1">
      <alignment horizontal="center" vertical="center" wrapText="1"/>
    </xf>
    <xf numFmtId="0" fontId="32" fillId="10" borderId="7" xfId="3" applyFont="1" applyFill="1" applyBorder="1" applyAlignment="1">
      <alignment horizontal="center" vertical="center" wrapText="1"/>
    </xf>
    <xf numFmtId="2" fontId="32" fillId="10" borderId="7" xfId="3" applyNumberFormat="1" applyFont="1" applyFill="1" applyBorder="1" applyAlignment="1">
      <alignment horizontal="center" vertical="center"/>
    </xf>
    <xf numFmtId="0" fontId="32" fillId="5" borderId="1" xfId="3" applyFont="1" applyFill="1" applyBorder="1" applyAlignment="1">
      <alignment horizontal="left" vertical="center" wrapText="1"/>
    </xf>
    <xf numFmtId="0" fontId="28" fillId="0" borderId="1" xfId="0" applyFont="1" applyBorder="1" applyAlignment="1">
      <alignment vertical="center"/>
    </xf>
    <xf numFmtId="0" fontId="31" fillId="0" borderId="4" xfId="0" applyFont="1" applyBorder="1" applyAlignment="1">
      <alignment vertical="center" wrapText="1"/>
    </xf>
    <xf numFmtId="0" fontId="31" fillId="0" borderId="5" xfId="0" applyFont="1" applyBorder="1" applyAlignment="1">
      <alignment vertical="center" wrapText="1"/>
    </xf>
    <xf numFmtId="0" fontId="28" fillId="0" borderId="5" xfId="0" applyFont="1" applyBorder="1" applyAlignment="1">
      <alignment vertical="center"/>
    </xf>
    <xf numFmtId="0" fontId="28" fillId="0" borderId="2" xfId="0" applyFont="1" applyBorder="1" applyAlignment="1">
      <alignment vertical="center"/>
    </xf>
    <xf numFmtId="0" fontId="5" fillId="2" borderId="0" xfId="0" applyFont="1" applyFill="1" applyAlignment="1">
      <alignment vertical="top" wrapText="1"/>
    </xf>
    <xf numFmtId="0" fontId="47" fillId="0" borderId="0" xfId="0" applyFont="1" applyAlignment="1">
      <alignment horizontal="center" wrapText="1"/>
    </xf>
    <xf numFmtId="0" fontId="44" fillId="0" borderId="0" xfId="0" applyFont="1" applyAlignment="1">
      <alignment horizontal="center" vertical="center" wrapText="1"/>
    </xf>
    <xf numFmtId="0" fontId="44" fillId="0" borderId="0" xfId="0" applyFont="1" applyAlignment="1">
      <alignment horizontal="left" vertical="center" wrapText="1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46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" fillId="0" borderId="0" xfId="0" applyFont="1"/>
    <xf numFmtId="0" fontId="28" fillId="0" borderId="0" xfId="0" applyFont="1"/>
    <xf numFmtId="0" fontId="44" fillId="0" borderId="0" xfId="0" applyFont="1"/>
    <xf numFmtId="0" fontId="5" fillId="0" borderId="0" xfId="0" applyFont="1" applyAlignment="1">
      <alignment vertical="center"/>
    </xf>
    <xf numFmtId="0" fontId="5" fillId="11" borderId="0" xfId="0" applyFont="1" applyFill="1" applyAlignment="1">
      <alignment horizontal="left" vertical="center"/>
    </xf>
    <xf numFmtId="0" fontId="42" fillId="0" borderId="0" xfId="0" applyFont="1" applyAlignment="1">
      <alignment vertical="center"/>
    </xf>
    <xf numFmtId="0" fontId="32" fillId="0" borderId="0" xfId="3" applyFont="1" applyAlignment="1">
      <alignment horizontal="left" vertical="center"/>
    </xf>
    <xf numFmtId="0" fontId="32" fillId="0" borderId="0" xfId="3" applyFont="1" applyAlignment="1">
      <alignment horizontal="center" vertical="center"/>
    </xf>
    <xf numFmtId="165" fontId="32" fillId="0" borderId="0" xfId="3" applyNumberFormat="1" applyFont="1" applyAlignment="1">
      <alignment horizontal="center" vertical="center"/>
    </xf>
    <xf numFmtId="9" fontId="32" fillId="0" borderId="0" xfId="2" applyFont="1" applyAlignment="1">
      <alignment horizontal="center" vertical="center"/>
    </xf>
    <xf numFmtId="165" fontId="44" fillId="0" borderId="0" xfId="3" applyNumberFormat="1" applyFont="1" applyAlignment="1">
      <alignment horizontal="center" vertical="center" wrapText="1"/>
    </xf>
    <xf numFmtId="0" fontId="28" fillId="0" borderId="3" xfId="0" applyFont="1" applyBorder="1" applyAlignment="1">
      <alignment vertical="center" wrapText="1"/>
    </xf>
    <xf numFmtId="168" fontId="28" fillId="10" borderId="1" xfId="5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35" fillId="0" borderId="38" xfId="0" applyFon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3" fillId="4" borderId="42" xfId="0" applyFont="1" applyFill="1" applyBorder="1" applyAlignment="1">
      <alignment horizontal="center" vertical="center"/>
    </xf>
    <xf numFmtId="0" fontId="0" fillId="0" borderId="46" xfId="0" applyBorder="1"/>
    <xf numFmtId="2" fontId="2" fillId="0" borderId="1" xfId="0" applyNumberFormat="1" applyFont="1" applyBorder="1" applyAlignment="1">
      <alignment horizontal="center"/>
    </xf>
    <xf numFmtId="0" fontId="0" fillId="0" borderId="8" xfId="0" applyBorder="1"/>
    <xf numFmtId="0" fontId="29" fillId="0" borderId="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" xfId="0" applyFont="1" applyBorder="1" applyAlignment="1">
      <alignment horizontal="center"/>
    </xf>
    <xf numFmtId="0" fontId="30" fillId="0" borderId="1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29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/>
    <xf numFmtId="0" fontId="5" fillId="11" borderId="0" xfId="0" applyFont="1" applyFill="1" applyAlignment="1">
      <alignment horizontal="left" vertical="center" wrapText="1"/>
    </xf>
    <xf numFmtId="0" fontId="28" fillId="0" borderId="0" xfId="0" applyFont="1" applyAlignment="1">
      <alignment vertical="center"/>
    </xf>
    <xf numFmtId="0" fontId="5" fillId="10" borderId="1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28" fillId="17" borderId="21" xfId="0" applyFont="1" applyFill="1" applyBorder="1" applyAlignment="1">
      <alignment horizontal="center" vertical="center" wrapText="1"/>
    </xf>
    <xf numFmtId="0" fontId="0" fillId="0" borderId="51" xfId="0" applyBorder="1"/>
    <xf numFmtId="0" fontId="0" fillId="0" borderId="52" xfId="0" applyBorder="1"/>
    <xf numFmtId="0" fontId="5" fillId="2" borderId="0" xfId="0" applyFont="1" applyFill="1" applyAlignment="1">
      <alignment horizontal="center" vertical="top" wrapText="1"/>
    </xf>
    <xf numFmtId="3" fontId="33" fillId="0" borderId="1" xfId="5" applyNumberFormat="1" applyFont="1" applyBorder="1" applyAlignment="1">
      <alignment horizontal="center" vertical="center"/>
    </xf>
    <xf numFmtId="0" fontId="0" fillId="0" borderId="35" xfId="0" applyBorder="1"/>
    <xf numFmtId="0" fontId="0" fillId="0" borderId="30" xfId="0" applyBorder="1"/>
    <xf numFmtId="0" fontId="45" fillId="0" borderId="53" xfId="0" applyFont="1" applyBorder="1" applyAlignment="1">
      <alignment horizontal="left" vertical="center"/>
    </xf>
    <xf numFmtId="0" fontId="0" fillId="0" borderId="53" xfId="0" applyBorder="1"/>
    <xf numFmtId="0" fontId="5" fillId="18" borderId="1" xfId="0" applyFont="1" applyFill="1" applyBorder="1" applyAlignment="1">
      <alignment horizontal="center" vertical="center"/>
    </xf>
    <xf numFmtId="0" fontId="2" fillId="0" borderId="8" xfId="0" applyFont="1" applyBorder="1"/>
    <xf numFmtId="0" fontId="43" fillId="2" borderId="3" xfId="0" applyFont="1" applyFill="1" applyBorder="1" applyAlignment="1">
      <alignment horizontal="center" vertical="top" wrapText="1"/>
    </xf>
    <xf numFmtId="0" fontId="0" fillId="0" borderId="3" xfId="0" applyBorder="1"/>
    <xf numFmtId="0" fontId="34" fillId="0" borderId="0" xfId="0" applyFont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0" borderId="9" xfId="0" applyBorder="1"/>
    <xf numFmtId="0" fontId="44" fillId="0" borderId="50" xfId="0" applyFont="1" applyBorder="1" applyAlignment="1">
      <alignment horizontal="center"/>
    </xf>
    <xf numFmtId="0" fontId="0" fillId="0" borderId="50" xfId="0" applyBorder="1"/>
    <xf numFmtId="0" fontId="13" fillId="11" borderId="16" xfId="0" applyFont="1" applyFill="1" applyBorder="1" applyAlignment="1">
      <alignment horizontal="center" vertical="center"/>
    </xf>
    <xf numFmtId="0" fontId="11" fillId="13" borderId="27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36" xfId="0" applyBorder="1"/>
    <xf numFmtId="0" fontId="16" fillId="0" borderId="7" xfId="0" applyFont="1" applyBorder="1" applyAlignment="1" applyProtection="1">
      <alignment horizontal="center" vertical="center" wrapText="1"/>
      <protection locked="0"/>
    </xf>
    <xf numFmtId="0" fontId="0" fillId="0" borderId="9" xfId="0" applyBorder="1" applyProtection="1">
      <protection locked="0"/>
    </xf>
    <xf numFmtId="0" fontId="16" fillId="0" borderId="20" xfId="0" applyFont="1" applyBorder="1" applyAlignment="1" applyProtection="1">
      <alignment horizontal="center" vertical="center" wrapText="1"/>
      <protection locked="0"/>
    </xf>
    <xf numFmtId="0" fontId="0" fillId="0" borderId="31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34" xfId="0" applyBorder="1" applyProtection="1">
      <protection locked="0"/>
    </xf>
    <xf numFmtId="0" fontId="0" fillId="0" borderId="36" xfId="0" applyBorder="1" applyProtection="1">
      <protection locked="0"/>
    </xf>
    <xf numFmtId="0" fontId="0" fillId="0" borderId="37" xfId="0" applyBorder="1" applyProtection="1">
      <protection locked="0"/>
    </xf>
    <xf numFmtId="0" fontId="15" fillId="6" borderId="27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 vertical="center" wrapText="1"/>
      <protection locked="0"/>
    </xf>
    <xf numFmtId="0" fontId="0" fillId="0" borderId="8" xfId="0" applyBorder="1" applyProtection="1">
      <protection locked="0"/>
    </xf>
    <xf numFmtId="0" fontId="15" fillId="6" borderId="20" xfId="0" applyFont="1" applyFill="1" applyBorder="1" applyAlignment="1" applyProtection="1">
      <alignment horizontal="center" vertical="center" wrapText="1"/>
      <protection locked="0"/>
    </xf>
    <xf numFmtId="0" fontId="0" fillId="0" borderId="30" xfId="0" applyBorder="1" applyProtection="1">
      <protection locked="0"/>
    </xf>
    <xf numFmtId="0" fontId="15" fillId="6" borderId="1" xfId="0" applyFont="1" applyFill="1" applyBorder="1" applyAlignment="1" applyProtection="1">
      <alignment horizontal="center" vertical="center" wrapText="1"/>
      <protection locked="0"/>
    </xf>
    <xf numFmtId="0" fontId="26" fillId="12" borderId="4" xfId="0" applyFont="1" applyFill="1" applyBorder="1" applyAlignment="1">
      <alignment horizontal="center" vertical="center" wrapText="1"/>
    </xf>
    <xf numFmtId="0" fontId="26" fillId="12" borderId="13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 applyProtection="1">
      <alignment horizontal="center" vertical="center" wrapText="1"/>
      <protection locked="0"/>
    </xf>
    <xf numFmtId="0" fontId="0" fillId="0" borderId="35" xfId="0" applyBorder="1" applyProtection="1">
      <protection locked="0"/>
    </xf>
    <xf numFmtId="0" fontId="11" fillId="13" borderId="20" xfId="0" applyFont="1" applyFill="1" applyBorder="1" applyAlignment="1">
      <alignment horizontal="center" vertical="center" wrapText="1"/>
    </xf>
    <xf numFmtId="0" fontId="0" fillId="0" borderId="55" xfId="0" applyBorder="1"/>
    <xf numFmtId="0" fontId="0" fillId="0" borderId="29" xfId="0" applyBorder="1"/>
    <xf numFmtId="0" fontId="8" fillId="8" borderId="16" xfId="0" applyFont="1" applyFill="1" applyBorder="1" applyAlignment="1">
      <alignment horizontal="center" vertical="center" wrapText="1"/>
    </xf>
    <xf numFmtId="0" fontId="0" fillId="0" borderId="28" xfId="0" applyBorder="1"/>
    <xf numFmtId="0" fontId="18" fillId="12" borderId="13" xfId="0" applyFont="1" applyFill="1" applyBorder="1" applyAlignment="1">
      <alignment horizontal="center" vertical="center" wrapText="1"/>
    </xf>
    <xf numFmtId="0" fontId="6" fillId="12" borderId="16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wrapText="1"/>
    </xf>
    <xf numFmtId="0" fontId="8" fillId="12" borderId="13" xfId="0" applyFont="1" applyFill="1" applyBorder="1" applyAlignment="1">
      <alignment horizontal="center" vertical="center"/>
    </xf>
    <xf numFmtId="0" fontId="17" fillId="12" borderId="13" xfId="0" applyFont="1" applyFill="1" applyBorder="1" applyAlignment="1">
      <alignment horizontal="center" vertical="center" wrapText="1"/>
    </xf>
    <xf numFmtId="0" fontId="14" fillId="3" borderId="23" xfId="0" applyFont="1" applyFill="1" applyBorder="1" applyAlignment="1">
      <alignment horizontal="center" wrapText="1"/>
    </xf>
    <xf numFmtId="0" fontId="0" fillId="0" borderId="25" xfId="0" applyBorder="1"/>
    <xf numFmtId="0" fontId="16" fillId="0" borderId="54" xfId="0" applyFont="1" applyBorder="1" applyAlignment="1" applyProtection="1">
      <alignment horizontal="center" vertical="center" wrapText="1"/>
      <protection locked="0"/>
    </xf>
    <xf numFmtId="0" fontId="8" fillId="8" borderId="38" xfId="0" applyFont="1" applyFill="1" applyBorder="1" applyAlignment="1">
      <alignment horizontal="center" vertical="center" wrapText="1"/>
    </xf>
    <xf numFmtId="0" fontId="0" fillId="0" borderId="39" xfId="0" applyBorder="1"/>
    <xf numFmtId="0" fontId="17" fillId="12" borderId="40" xfId="0" applyFont="1" applyFill="1" applyBorder="1" applyAlignment="1">
      <alignment horizontal="center" vertical="center" wrapText="1"/>
    </xf>
    <xf numFmtId="0" fontId="0" fillId="0" borderId="41" xfId="0" applyBorder="1"/>
    <xf numFmtId="0" fontId="36" fillId="0" borderId="50" xfId="0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37" fillId="0" borderId="0" xfId="0" applyFont="1"/>
    <xf numFmtId="0" fontId="28" fillId="2" borderId="0" xfId="0" applyFont="1" applyFill="1" applyBorder="1" applyAlignment="1">
      <alignment vertical="center"/>
    </xf>
  </cellXfs>
  <cellStyles count="6">
    <cellStyle name="Comma" xfId="5" builtinId="3"/>
    <cellStyle name="Comma 2" xfId="1" xr:uid="{00000000-0005-0000-0000-000001000000}"/>
    <cellStyle name="Comma 2 2" xfId="4" xr:uid="{00000000-0005-0000-0000-000004000000}"/>
    <cellStyle name="Normal" xfId="0" builtinId="0"/>
    <cellStyle name="Normal 2" xfId="3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42"/>
  <sheetViews>
    <sheetView showGridLines="0" zoomScale="69" zoomScaleNormal="90" zoomScaleSheetLayoutView="40" workbookViewId="0">
      <pane ySplit="3" topLeftCell="A24" activePane="bottomLeft" state="frozen"/>
      <selection activeCell="D13" sqref="D13"/>
      <selection pane="bottomLeft" activeCell="D10" sqref="D10"/>
    </sheetView>
  </sheetViews>
  <sheetFormatPr defaultColWidth="8.81640625" defaultRowHeight="14.5" x14ac:dyDescent="0.35"/>
  <cols>
    <col min="2" max="2" width="6.54296875" customWidth="1"/>
    <col min="3" max="3" width="35.453125" bestFit="1" customWidth="1"/>
    <col min="4" max="4" width="30.1796875" customWidth="1"/>
    <col min="5" max="5" width="57.7265625" style="116" bestFit="1" customWidth="1"/>
    <col min="6" max="6" width="34.7265625" customWidth="1"/>
    <col min="7" max="7" width="32.81640625" bestFit="1" customWidth="1"/>
    <col min="8" max="8" width="33.1796875" bestFit="1" customWidth="1"/>
    <col min="9" max="9" width="23.453125" bestFit="1" customWidth="1"/>
    <col min="13" max="14" width="0" hidden="1"/>
  </cols>
  <sheetData>
    <row r="1" spans="2:11" ht="15" customHeight="1" thickBot="1" x14ac:dyDescent="0.4"/>
    <row r="2" spans="2:11" ht="28.5" customHeight="1" x14ac:dyDescent="0.55000000000000004">
      <c r="B2" s="226" t="s">
        <v>0</v>
      </c>
      <c r="C2" s="227"/>
      <c r="D2" s="227"/>
      <c r="E2" s="227"/>
      <c r="F2" s="227"/>
      <c r="G2" s="227"/>
      <c r="H2" s="227"/>
      <c r="I2" s="227"/>
      <c r="J2" s="227"/>
      <c r="K2" s="228"/>
    </row>
    <row r="3" spans="2:11" ht="24" customHeight="1" x14ac:dyDescent="0.5">
      <c r="B3" s="233" t="s">
        <v>1</v>
      </c>
      <c r="C3" s="234"/>
      <c r="D3" s="234"/>
      <c r="E3" s="234"/>
      <c r="F3" s="234"/>
      <c r="G3" s="234"/>
      <c r="H3" s="234"/>
      <c r="I3" s="234"/>
      <c r="J3" s="234"/>
      <c r="K3" s="235"/>
    </row>
    <row r="4" spans="2:11" ht="18.649999999999999" customHeight="1" x14ac:dyDescent="0.45">
      <c r="B4" s="141"/>
      <c r="C4" s="143" t="s">
        <v>2</v>
      </c>
      <c r="D4" t="s">
        <v>3</v>
      </c>
      <c r="E4" s="181"/>
      <c r="K4" s="142"/>
    </row>
    <row r="5" spans="2:11" x14ac:dyDescent="0.35">
      <c r="B5" s="141"/>
      <c r="C5" t="s">
        <v>4</v>
      </c>
      <c r="D5" t="s">
        <v>5</v>
      </c>
      <c r="E5" s="181"/>
      <c r="K5" s="142"/>
    </row>
    <row r="6" spans="2:11" x14ac:dyDescent="0.35">
      <c r="B6" s="141"/>
      <c r="C6" t="s">
        <v>6</v>
      </c>
      <c r="D6" t="s">
        <v>7</v>
      </c>
      <c r="E6" s="181"/>
      <c r="K6" s="142"/>
    </row>
    <row r="7" spans="2:11" x14ac:dyDescent="0.35">
      <c r="B7" s="141"/>
      <c r="C7" t="s">
        <v>8</v>
      </c>
      <c r="D7" t="s">
        <v>9</v>
      </c>
      <c r="K7" s="142"/>
    </row>
    <row r="8" spans="2:11" x14ac:dyDescent="0.35">
      <c r="B8" s="141"/>
      <c r="D8" s="116"/>
      <c r="K8" s="142"/>
    </row>
    <row r="9" spans="2:11" x14ac:dyDescent="0.35">
      <c r="B9" s="141"/>
      <c r="C9" s="182" t="s">
        <v>10</v>
      </c>
      <c r="K9" s="142"/>
    </row>
    <row r="10" spans="2:11" x14ac:dyDescent="0.35">
      <c r="B10" s="141"/>
      <c r="C10" t="s">
        <v>11</v>
      </c>
      <c r="D10" t="s">
        <v>12</v>
      </c>
      <c r="E10" s="183"/>
      <c r="G10" s="144" t="s">
        <v>13</v>
      </c>
      <c r="H10" t="s">
        <v>14</v>
      </c>
      <c r="I10" s="183"/>
      <c r="K10" s="142"/>
    </row>
    <row r="11" spans="2:11" x14ac:dyDescent="0.35">
      <c r="B11" s="141"/>
      <c r="C11" t="s">
        <v>7</v>
      </c>
      <c r="D11" t="s">
        <v>15</v>
      </c>
      <c r="E11" s="183"/>
      <c r="G11" s="144" t="s">
        <v>16</v>
      </c>
      <c r="H11" t="s">
        <v>17</v>
      </c>
      <c r="I11" s="183"/>
      <c r="K11" s="142"/>
    </row>
    <row r="12" spans="2:11" x14ac:dyDescent="0.35">
      <c r="B12" s="141"/>
      <c r="E12" s="183"/>
      <c r="I12" s="183"/>
      <c r="K12" s="142"/>
    </row>
    <row r="13" spans="2:11" x14ac:dyDescent="0.35">
      <c r="B13" s="141"/>
      <c r="C13" s="182" t="s">
        <v>18</v>
      </c>
      <c r="E13" s="183"/>
      <c r="I13" s="183"/>
      <c r="K13" s="142"/>
    </row>
    <row r="14" spans="2:11" x14ac:dyDescent="0.35">
      <c r="B14" s="141"/>
      <c r="C14" s="144" t="s">
        <v>11</v>
      </c>
      <c r="D14" t="s">
        <v>19</v>
      </c>
      <c r="E14" s="183"/>
      <c r="G14" s="144" t="s">
        <v>13</v>
      </c>
      <c r="H14" t="s">
        <v>20</v>
      </c>
      <c r="I14" s="183"/>
      <c r="K14" s="142"/>
    </row>
    <row r="15" spans="2:11" x14ac:dyDescent="0.35">
      <c r="B15" s="141"/>
      <c r="C15" s="144" t="s">
        <v>7</v>
      </c>
      <c r="D15" t="s">
        <v>21</v>
      </c>
      <c r="E15" s="183"/>
      <c r="G15" s="144" t="s">
        <v>16</v>
      </c>
      <c r="H15" t="s">
        <v>22</v>
      </c>
      <c r="I15" s="183"/>
      <c r="K15" s="142"/>
    </row>
    <row r="16" spans="2:11" x14ac:dyDescent="0.35">
      <c r="B16" s="141"/>
      <c r="K16" s="142"/>
    </row>
    <row r="17" spans="2:11" x14ac:dyDescent="0.35">
      <c r="B17" s="141"/>
      <c r="K17" s="142"/>
    </row>
    <row r="18" spans="2:11" x14ac:dyDescent="0.35">
      <c r="B18" s="141"/>
      <c r="K18" s="142"/>
    </row>
    <row r="19" spans="2:11" x14ac:dyDescent="0.35">
      <c r="B19" s="141"/>
      <c r="D19" t="s">
        <v>23</v>
      </c>
      <c r="E19" s="183"/>
      <c r="K19" s="142"/>
    </row>
    <row r="20" spans="2:11" x14ac:dyDescent="0.35">
      <c r="B20" s="141"/>
      <c r="C20" t="s">
        <v>24</v>
      </c>
      <c r="D20" t="s">
        <v>25</v>
      </c>
      <c r="E20" s="181"/>
      <c r="K20" s="142"/>
    </row>
    <row r="21" spans="2:11" x14ac:dyDescent="0.35">
      <c r="B21" s="141"/>
      <c r="C21" t="s">
        <v>26</v>
      </c>
      <c r="D21" t="s">
        <v>27</v>
      </c>
      <c r="K21" s="142"/>
    </row>
    <row r="22" spans="2:11" ht="2.5" customHeight="1" x14ac:dyDescent="0.35">
      <c r="B22" s="141"/>
      <c r="K22" s="142"/>
    </row>
    <row r="23" spans="2:11" ht="18.649999999999999" customHeight="1" x14ac:dyDescent="0.45">
      <c r="B23" s="141"/>
      <c r="C23" s="143" t="s">
        <v>28</v>
      </c>
      <c r="K23" s="142"/>
    </row>
    <row r="24" spans="2:11" ht="28.5" customHeight="1" x14ac:dyDescent="0.35">
      <c r="B24" s="141"/>
      <c r="C24" s="184"/>
      <c r="D24" s="184"/>
      <c r="E24" s="184"/>
      <c r="F24" s="184"/>
      <c r="G24" s="184"/>
      <c r="K24" s="142"/>
    </row>
    <row r="25" spans="2:11" x14ac:dyDescent="0.35">
      <c r="B25" s="141"/>
      <c r="C25" s="176" t="s">
        <v>29</v>
      </c>
      <c r="D25" s="177" t="s">
        <v>30</v>
      </c>
      <c r="E25" s="177" t="s">
        <v>31</v>
      </c>
      <c r="F25" s="177" t="s">
        <v>32</v>
      </c>
      <c r="G25" s="177" t="s">
        <v>33</v>
      </c>
      <c r="K25" s="142"/>
    </row>
    <row r="26" spans="2:11" x14ac:dyDescent="0.35">
      <c r="B26" s="141"/>
      <c r="C26" s="1" t="s">
        <v>34</v>
      </c>
      <c r="D26" s="113">
        <v>48</v>
      </c>
      <c r="E26" s="113" t="s">
        <v>5</v>
      </c>
      <c r="F26" s="115">
        <v>3</v>
      </c>
      <c r="G26" s="113" t="s">
        <v>35</v>
      </c>
      <c r="K26" s="142"/>
    </row>
    <row r="27" spans="2:11" x14ac:dyDescent="0.35">
      <c r="B27" s="141"/>
      <c r="C27" s="1" t="s">
        <v>36</v>
      </c>
      <c r="D27" s="113">
        <v>48</v>
      </c>
      <c r="E27" s="113" t="s">
        <v>5</v>
      </c>
      <c r="F27" s="115">
        <v>0.3</v>
      </c>
      <c r="G27" s="113" t="s">
        <v>35</v>
      </c>
      <c r="K27" s="142"/>
    </row>
    <row r="28" spans="2:11" x14ac:dyDescent="0.35">
      <c r="B28" s="141"/>
      <c r="C28" s="1" t="s">
        <v>34</v>
      </c>
      <c r="D28" s="113">
        <v>1</v>
      </c>
      <c r="E28" s="113" t="s">
        <v>5</v>
      </c>
      <c r="F28" s="115">
        <v>4</v>
      </c>
      <c r="G28" s="113" t="s">
        <v>35</v>
      </c>
      <c r="K28" s="142"/>
    </row>
    <row r="29" spans="2:11" x14ac:dyDescent="0.35">
      <c r="B29" s="141"/>
      <c r="C29" s="1" t="s">
        <v>36</v>
      </c>
      <c r="D29" s="113">
        <v>1</v>
      </c>
      <c r="E29" s="113" t="s">
        <v>5</v>
      </c>
      <c r="F29" s="115">
        <v>0.49</v>
      </c>
      <c r="G29" s="113" t="s">
        <v>35</v>
      </c>
      <c r="K29" s="142"/>
    </row>
    <row r="30" spans="2:11" ht="27" customHeight="1" x14ac:dyDescent="0.35">
      <c r="B30" s="141"/>
      <c r="K30" s="142"/>
    </row>
    <row r="31" spans="2:11" ht="18.649999999999999" customHeight="1" x14ac:dyDescent="0.45">
      <c r="B31" s="141"/>
      <c r="C31" s="143" t="s">
        <v>37</v>
      </c>
      <c r="K31" s="142"/>
    </row>
    <row r="32" spans="2:11" x14ac:dyDescent="0.35">
      <c r="B32" s="141"/>
      <c r="C32" s="185"/>
      <c r="D32" s="185"/>
      <c r="E32" s="185"/>
      <c r="F32" s="185"/>
      <c r="G32" s="185"/>
      <c r="K32" s="142"/>
    </row>
    <row r="33" spans="2:14" x14ac:dyDescent="0.35">
      <c r="B33" s="141"/>
      <c r="C33" s="176" t="s">
        <v>38</v>
      </c>
      <c r="D33" s="177" t="s">
        <v>39</v>
      </c>
      <c r="E33" s="177" t="s">
        <v>31</v>
      </c>
      <c r="F33" s="177" t="s">
        <v>40</v>
      </c>
      <c r="G33" s="177" t="s">
        <v>41</v>
      </c>
      <c r="K33" s="142"/>
    </row>
    <row r="34" spans="2:14" x14ac:dyDescent="0.35">
      <c r="B34" s="141"/>
      <c r="C34" s="1" t="s">
        <v>42</v>
      </c>
      <c r="D34" s="113" t="s">
        <v>37</v>
      </c>
      <c r="E34" s="113" t="s">
        <v>5</v>
      </c>
      <c r="F34" s="115">
        <v>0.33</v>
      </c>
      <c r="G34" s="113">
        <v>2.25</v>
      </c>
      <c r="K34" s="142"/>
      <c r="M34">
        <v>18.5</v>
      </c>
    </row>
    <row r="35" spans="2:14" x14ac:dyDescent="0.35">
      <c r="B35" s="141"/>
      <c r="C35" s="1" t="s">
        <v>42</v>
      </c>
      <c r="D35" s="113" t="s">
        <v>43</v>
      </c>
      <c r="E35" s="113" t="s">
        <v>5</v>
      </c>
      <c r="F35" s="115">
        <v>0.33</v>
      </c>
      <c r="G35" s="113">
        <v>2.25</v>
      </c>
      <c r="K35" s="142"/>
      <c r="M35">
        <v>120</v>
      </c>
      <c r="N35">
        <f>M35*8.1%</f>
        <v>9.7200000000000006</v>
      </c>
    </row>
    <row r="36" spans="2:14" x14ac:dyDescent="0.35">
      <c r="B36" s="141"/>
      <c r="K36" s="142"/>
    </row>
    <row r="37" spans="2:14" ht="8.5" customHeight="1" x14ac:dyDescent="0.35">
      <c r="B37" s="141"/>
      <c r="K37" s="142"/>
    </row>
    <row r="38" spans="2:14" ht="12.65" customHeight="1" x14ac:dyDescent="0.35">
      <c r="B38" s="141"/>
      <c r="D38" s="116"/>
      <c r="F38" s="166"/>
      <c r="G38" s="116"/>
      <c r="H38" s="116"/>
      <c r="K38" s="142"/>
    </row>
    <row r="39" spans="2:14" ht="15" customHeight="1" thickBot="1" x14ac:dyDescent="0.4">
      <c r="B39" s="141"/>
      <c r="C39" s="144" t="s">
        <v>44</v>
      </c>
      <c r="E39" s="186"/>
      <c r="K39" s="142"/>
    </row>
    <row r="40" spans="2:14" s="2" customFormat="1" ht="27.65" customHeight="1" x14ac:dyDescent="0.35">
      <c r="B40" s="145"/>
      <c r="C40" s="151" t="s">
        <v>45</v>
      </c>
      <c r="D40" s="229" t="s">
        <v>46</v>
      </c>
      <c r="E40" s="230"/>
      <c r="F40" s="172" t="s">
        <v>47</v>
      </c>
      <c r="K40" s="146"/>
    </row>
    <row r="41" spans="2:14" x14ac:dyDescent="0.35">
      <c r="B41" s="141"/>
      <c r="C41" s="114" t="s">
        <v>48</v>
      </c>
      <c r="D41" s="231">
        <f>'DBD One Pager-with Eval.'!D47</f>
        <v>0</v>
      </c>
      <c r="E41" s="232"/>
      <c r="F41" s="188">
        <f>'DBD One Pager-with Eval.'!E47</f>
        <v>0</v>
      </c>
      <c r="K41" s="142"/>
    </row>
    <row r="42" spans="2:14" ht="9" customHeight="1" thickBot="1" x14ac:dyDescent="0.4">
      <c r="B42" s="147"/>
      <c r="C42" s="148"/>
      <c r="D42" s="148"/>
      <c r="E42" s="149"/>
      <c r="F42" s="148"/>
      <c r="G42" s="148"/>
      <c r="H42" s="148"/>
      <c r="I42" s="148"/>
      <c r="J42" s="148"/>
      <c r="K42" s="150"/>
    </row>
  </sheetData>
  <mergeCells count="4">
    <mergeCell ref="B2:K2"/>
    <mergeCell ref="D40:E40"/>
    <mergeCell ref="D41:E41"/>
    <mergeCell ref="B3:K3"/>
  </mergeCells>
  <pageMargins left="0.7" right="0.7" top="0.75" bottom="0.75" header="0.3" footer="0.3"/>
  <pageSetup paperSize="9" scale="58" orientation="landscape"/>
  <headerFooter>
    <oddHeader>&amp;L&amp;"Calibri"&amp;1 &amp;K000000 Information Classification :Public#_x000D_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50"/>
  <sheetViews>
    <sheetView showGridLines="0" tabSelected="1" zoomScale="61" zoomScaleNormal="60" workbookViewId="0">
      <pane ySplit="3" topLeftCell="A35" activePane="bottomLeft" state="frozen"/>
      <selection activeCell="D13" sqref="D13"/>
      <selection pane="bottomLeft" activeCell="I44" sqref="I44"/>
    </sheetView>
  </sheetViews>
  <sheetFormatPr defaultColWidth="9.1796875" defaultRowHeight="15.5" x14ac:dyDescent="0.35"/>
  <cols>
    <col min="1" max="1" width="2" style="119" customWidth="1"/>
    <col min="2" max="2" width="2.81640625" style="117" bestFit="1" customWidth="1"/>
    <col min="3" max="3" width="38.453125" style="118" customWidth="1"/>
    <col min="4" max="4" width="28.54296875" style="119" customWidth="1"/>
    <col min="5" max="5" width="33" style="119" customWidth="1"/>
    <col min="6" max="10" width="18" style="119" customWidth="1"/>
    <col min="11" max="12" width="13.7265625" style="119" customWidth="1"/>
    <col min="13" max="13" width="14.7265625" style="119" customWidth="1"/>
    <col min="14" max="14" width="13.7265625" style="119" customWidth="1"/>
    <col min="15" max="15" width="18.1796875" style="119" bestFit="1" customWidth="1"/>
    <col min="16" max="16" width="29.453125" style="119" bestFit="1" customWidth="1"/>
    <col min="17" max="18" width="31.54296875" style="119" bestFit="1" customWidth="1"/>
    <col min="19" max="19" width="43.453125" style="119" bestFit="1" customWidth="1"/>
    <col min="20" max="20" width="26.81640625" style="119" bestFit="1" customWidth="1"/>
    <col min="21" max="22" width="9.1796875" style="119" customWidth="1"/>
    <col min="23" max="23" width="14.453125" style="119" bestFit="1" customWidth="1"/>
    <col min="24" max="24" width="9.1796875" style="119" customWidth="1"/>
    <col min="25" max="16384" width="9.1796875" style="119"/>
  </cols>
  <sheetData>
    <row r="1" spans="2:16" ht="16" thickBot="1" x14ac:dyDescent="0.4"/>
    <row r="2" spans="2:16" ht="33.75" customHeight="1" thickBot="1" x14ac:dyDescent="0.4">
      <c r="B2" s="236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8"/>
    </row>
    <row r="3" spans="2:16" ht="23.25" customHeight="1" x14ac:dyDescent="0.35">
      <c r="B3" s="195"/>
      <c r="C3" s="196"/>
      <c r="D3" s="196"/>
      <c r="E3" s="239" t="s">
        <v>49</v>
      </c>
      <c r="F3" s="240"/>
      <c r="G3" s="240"/>
      <c r="H3" s="240"/>
      <c r="I3" s="240"/>
      <c r="J3" s="240"/>
      <c r="K3" s="196"/>
      <c r="L3" s="196"/>
      <c r="M3" s="197"/>
      <c r="N3" s="197"/>
      <c r="O3" s="197"/>
      <c r="P3" s="198"/>
    </row>
    <row r="4" spans="2:16" x14ac:dyDescent="0.35">
      <c r="B4" s="120"/>
      <c r="P4" s="123"/>
    </row>
    <row r="5" spans="2:16" x14ac:dyDescent="0.35">
      <c r="B5" s="120">
        <v>1</v>
      </c>
      <c r="C5" s="251"/>
      <c r="D5" s="245"/>
      <c r="E5" s="245"/>
      <c r="F5" s="245"/>
      <c r="G5" s="245"/>
      <c r="H5" s="245"/>
      <c r="I5" s="245"/>
      <c r="J5" s="245"/>
      <c r="K5" s="199"/>
      <c r="L5" s="259"/>
      <c r="M5" s="245"/>
      <c r="N5" s="245"/>
      <c r="O5" s="245"/>
      <c r="P5" s="260"/>
    </row>
    <row r="6" spans="2:16" x14ac:dyDescent="0.35">
      <c r="B6" s="120"/>
      <c r="P6" s="123"/>
    </row>
    <row r="7" spans="2:16" x14ac:dyDescent="0.35">
      <c r="B7" s="120"/>
      <c r="C7" s="200"/>
      <c r="D7" s="201"/>
      <c r="E7" s="201"/>
      <c r="F7" s="201"/>
      <c r="P7" s="123"/>
    </row>
    <row r="8" spans="2:16" x14ac:dyDescent="0.35">
      <c r="B8" s="120">
        <v>2</v>
      </c>
      <c r="C8" s="262" t="s">
        <v>50</v>
      </c>
      <c r="D8" s="263"/>
      <c r="E8" s="263"/>
      <c r="F8" s="232"/>
      <c r="P8" s="123"/>
    </row>
    <row r="9" spans="2:16" x14ac:dyDescent="0.35">
      <c r="B9" s="120"/>
      <c r="C9" s="167" t="s">
        <v>51</v>
      </c>
      <c r="D9" s="167" t="s">
        <v>52</v>
      </c>
      <c r="E9" s="167" t="s">
        <v>53</v>
      </c>
      <c r="F9" s="167" t="s">
        <v>54</v>
      </c>
      <c r="P9" s="123"/>
    </row>
    <row r="10" spans="2:16" x14ac:dyDescent="0.35">
      <c r="B10" s="120"/>
      <c r="C10" s="168"/>
      <c r="D10" s="169"/>
      <c r="E10" s="169"/>
      <c r="F10" s="169"/>
      <c r="P10" s="123"/>
    </row>
    <row r="11" spans="2:16" x14ac:dyDescent="0.35">
      <c r="B11" s="120"/>
      <c r="C11" s="202"/>
      <c r="D11" s="202"/>
      <c r="E11" s="203"/>
      <c r="F11" s="204"/>
      <c r="P11" s="123"/>
    </row>
    <row r="12" spans="2:16" x14ac:dyDescent="0.35">
      <c r="B12" s="120"/>
      <c r="C12" s="205"/>
      <c r="D12" s="205"/>
      <c r="P12" s="123"/>
    </row>
    <row r="13" spans="2:16" x14ac:dyDescent="0.35">
      <c r="B13" s="120">
        <v>3</v>
      </c>
      <c r="C13" s="206" t="s">
        <v>55</v>
      </c>
      <c r="D13" s="206" t="s">
        <v>38</v>
      </c>
      <c r="E13" s="207"/>
      <c r="P13" s="123"/>
    </row>
    <row r="14" spans="2:16" x14ac:dyDescent="0.35">
      <c r="B14" s="120"/>
      <c r="C14" s="208"/>
      <c r="D14" s="208"/>
      <c r="E14" s="207"/>
      <c r="P14" s="123"/>
    </row>
    <row r="15" spans="2:16" x14ac:dyDescent="0.35">
      <c r="B15" s="120"/>
      <c r="C15" s="119"/>
      <c r="D15"/>
      <c r="P15" s="123"/>
    </row>
    <row r="16" spans="2:16" x14ac:dyDescent="0.35">
      <c r="B16" s="120"/>
      <c r="C16" s="119"/>
      <c r="P16" s="123"/>
    </row>
    <row r="17" spans="2:16" x14ac:dyDescent="0.35">
      <c r="B17" s="120"/>
      <c r="C17" s="205"/>
      <c r="D17" s="205"/>
      <c r="P17" s="123"/>
    </row>
    <row r="18" spans="2:16" x14ac:dyDescent="0.35">
      <c r="B18" s="120">
        <v>4</v>
      </c>
      <c r="C18" s="209" t="s">
        <v>56</v>
      </c>
      <c r="D18" s="210"/>
      <c r="P18" s="123"/>
    </row>
    <row r="19" spans="2:16" x14ac:dyDescent="0.35">
      <c r="B19" s="120"/>
      <c r="C19" s="211"/>
      <c r="D19" s="211"/>
      <c r="E19" s="204"/>
      <c r="F19" s="211"/>
      <c r="G19" s="204"/>
      <c r="P19" s="123"/>
    </row>
    <row r="20" spans="2:16" x14ac:dyDescent="0.35">
      <c r="B20" s="120"/>
      <c r="C20" s="155" t="s">
        <v>57</v>
      </c>
      <c r="D20" s="155" t="s">
        <v>58</v>
      </c>
      <c r="E20" s="155" t="s">
        <v>59</v>
      </c>
      <c r="F20" s="155" t="s">
        <v>33</v>
      </c>
      <c r="G20" s="155" t="s">
        <v>60</v>
      </c>
      <c r="H20" s="132" t="s">
        <v>61</v>
      </c>
      <c r="I20" s="212"/>
      <c r="P20" s="123"/>
    </row>
    <row r="21" spans="2:16" x14ac:dyDescent="0.35">
      <c r="B21" s="120"/>
      <c r="C21" s="121"/>
      <c r="D21" s="121"/>
      <c r="E21" s="121"/>
      <c r="F21" s="121"/>
      <c r="G21" s="152"/>
      <c r="H21" s="153"/>
      <c r="I21" s="255"/>
      <c r="J21" s="245"/>
      <c r="K21" s="245"/>
      <c r="P21" s="123"/>
    </row>
    <row r="22" spans="2:16" x14ac:dyDescent="0.35">
      <c r="B22" s="120"/>
      <c r="C22" s="121"/>
      <c r="D22" s="121"/>
      <c r="E22" s="121"/>
      <c r="F22" s="121"/>
      <c r="G22" s="152"/>
      <c r="H22" s="153"/>
      <c r="I22" s="256"/>
      <c r="J22" s="245"/>
      <c r="K22" s="245"/>
      <c r="P22" s="123"/>
    </row>
    <row r="23" spans="2:16" x14ac:dyDescent="0.35">
      <c r="B23" s="120"/>
      <c r="P23" s="123"/>
    </row>
    <row r="24" spans="2:16" x14ac:dyDescent="0.35">
      <c r="B24" s="120">
        <v>5</v>
      </c>
      <c r="C24" s="261" t="s">
        <v>62</v>
      </c>
      <c r="D24" s="245"/>
      <c r="P24" s="123"/>
    </row>
    <row r="25" spans="2:16" x14ac:dyDescent="0.35">
      <c r="B25" s="120"/>
      <c r="C25" s="119"/>
      <c r="P25" s="123"/>
    </row>
    <row r="26" spans="2:16" x14ac:dyDescent="0.35">
      <c r="B26" s="120">
        <v>6</v>
      </c>
      <c r="C26" s="213" t="s">
        <v>63</v>
      </c>
      <c r="E26" s="214"/>
      <c r="K26" s="257" t="s">
        <v>64</v>
      </c>
      <c r="L26" s="258"/>
      <c r="M26" s="246" t="s">
        <v>65</v>
      </c>
      <c r="N26" s="247"/>
      <c r="O26" s="232"/>
      <c r="P26" s="123"/>
    </row>
    <row r="27" spans="2:16" x14ac:dyDescent="0.35">
      <c r="B27" s="120"/>
      <c r="C27" s="155" t="s">
        <v>66</v>
      </c>
      <c r="D27" s="155" t="s">
        <v>67</v>
      </c>
      <c r="E27" s="155" t="s">
        <v>68</v>
      </c>
      <c r="F27" s="155" t="s">
        <v>69</v>
      </c>
      <c r="G27" s="132" t="s">
        <v>70</v>
      </c>
      <c r="H27" s="155" t="s">
        <v>71</v>
      </c>
      <c r="I27" s="155" t="s">
        <v>72</v>
      </c>
      <c r="J27" s="155" t="s">
        <v>73</v>
      </c>
      <c r="K27" s="155" t="s">
        <v>74</v>
      </c>
      <c r="L27" s="155" t="s">
        <v>75</v>
      </c>
      <c r="M27" s="133" t="s">
        <v>74</v>
      </c>
      <c r="N27" s="133" t="s">
        <v>195</v>
      </c>
      <c r="O27" s="133" t="s">
        <v>75</v>
      </c>
      <c r="P27" s="178" t="s">
        <v>76</v>
      </c>
    </row>
    <row r="28" spans="2:16" x14ac:dyDescent="0.35">
      <c r="B28" s="120"/>
      <c r="C28" s="121"/>
      <c r="D28" s="121"/>
      <c r="E28" s="129"/>
      <c r="F28" s="129"/>
      <c r="G28" s="129"/>
      <c r="H28" s="179"/>
      <c r="I28" s="180"/>
      <c r="J28" s="171">
        <f>I28*G28/10</f>
        <v>0</v>
      </c>
      <c r="K28" s="252" t="e">
        <f>L32/G32*10</f>
        <v>#DIV/0!</v>
      </c>
      <c r="L28" s="252"/>
      <c r="M28" s="221"/>
      <c r="N28" s="137"/>
      <c r="O28" s="134"/>
      <c r="P28" s="248" t="s">
        <v>77</v>
      </c>
    </row>
    <row r="29" spans="2:16" x14ac:dyDescent="0.35">
      <c r="B29" s="120"/>
      <c r="C29" s="121"/>
      <c r="D29" s="121"/>
      <c r="E29" s="129"/>
      <c r="F29" s="129"/>
      <c r="G29" s="129"/>
      <c r="H29" s="179"/>
      <c r="I29" s="180"/>
      <c r="J29" s="171">
        <f>I29*G29/10</f>
        <v>0</v>
      </c>
      <c r="K29" s="253"/>
      <c r="L29" s="253"/>
      <c r="M29" s="221"/>
      <c r="N29" s="137"/>
      <c r="O29" s="134"/>
      <c r="P29" s="249"/>
    </row>
    <row r="30" spans="2:16" x14ac:dyDescent="0.35">
      <c r="B30" s="120"/>
      <c r="C30" s="121"/>
      <c r="D30" s="121"/>
      <c r="E30" s="129"/>
      <c r="F30" s="129"/>
      <c r="G30" s="129"/>
      <c r="H30" s="179"/>
      <c r="I30" s="180"/>
      <c r="J30" s="171">
        <f>I30*G30/10</f>
        <v>0</v>
      </c>
      <c r="K30" s="253"/>
      <c r="L30" s="253"/>
      <c r="M30" s="221"/>
      <c r="N30" s="137"/>
      <c r="O30" s="134"/>
      <c r="P30" s="249"/>
    </row>
    <row r="31" spans="2:16" x14ac:dyDescent="0.35">
      <c r="B31" s="120"/>
      <c r="C31" s="121"/>
      <c r="D31" s="121"/>
      <c r="E31" s="129"/>
      <c r="F31" s="129"/>
      <c r="G31" s="129"/>
      <c r="H31" s="179"/>
      <c r="I31" s="180"/>
      <c r="J31" s="171">
        <f>I31*G31/10</f>
        <v>0</v>
      </c>
      <c r="K31" s="254"/>
      <c r="L31" s="254"/>
      <c r="M31" s="221"/>
      <c r="N31" s="137"/>
      <c r="O31" s="134"/>
      <c r="P31" s="250"/>
    </row>
    <row r="32" spans="2:16" x14ac:dyDescent="0.35">
      <c r="B32" s="120"/>
      <c r="C32" s="155" t="s">
        <v>48</v>
      </c>
      <c r="D32" s="155"/>
      <c r="E32" s="189">
        <f t="shared" ref="E32:F32" si="0">SUM(E28:E31)</f>
        <v>0</v>
      </c>
      <c r="F32" s="189">
        <f t="shared" si="0"/>
        <v>0</v>
      </c>
      <c r="G32" s="189">
        <f>SUM(G28:G31)</f>
        <v>0</v>
      </c>
      <c r="H32" s="189">
        <f t="shared" ref="H32" si="1">SUM(H28:H31)</f>
        <v>0</v>
      </c>
      <c r="I32" s="189">
        <f t="shared" ref="I32:J32" si="2">SUM(I28:I31)</f>
        <v>0</v>
      </c>
      <c r="J32" s="189">
        <f t="shared" si="2"/>
        <v>0</v>
      </c>
      <c r="K32" s="189" t="e">
        <f t="shared" ref="K32" si="3">SUM(K28:K31)</f>
        <v>#DIV/0!</v>
      </c>
      <c r="L32" s="189">
        <f t="shared" ref="L32:N32" si="4">SUM(L28:L31)</f>
        <v>0</v>
      </c>
      <c r="M32" s="130">
        <f t="shared" si="4"/>
        <v>0</v>
      </c>
      <c r="N32" s="130">
        <f t="shared" si="4"/>
        <v>0</v>
      </c>
      <c r="O32" s="130">
        <f>SUM(O28:O31)</f>
        <v>0</v>
      </c>
      <c r="P32" s="123"/>
    </row>
    <row r="33" spans="2:16" x14ac:dyDescent="0.35">
      <c r="B33" s="120"/>
      <c r="C33" s="215" t="s">
        <v>78</v>
      </c>
      <c r="D33" s="216"/>
      <c r="E33" s="216"/>
      <c r="F33" s="216"/>
      <c r="G33" s="217"/>
      <c r="H33" s="217"/>
      <c r="I33" s="216"/>
      <c r="J33" s="218"/>
      <c r="K33" s="217"/>
      <c r="L33" s="217"/>
      <c r="M33" s="217"/>
      <c r="N33" s="217"/>
      <c r="O33" s="217"/>
      <c r="P33" s="122"/>
    </row>
    <row r="34" spans="2:16" x14ac:dyDescent="0.35">
      <c r="B34" s="120"/>
      <c r="C34" s="216"/>
      <c r="D34" s="216"/>
      <c r="E34" s="216"/>
      <c r="F34" s="216"/>
      <c r="G34" s="217"/>
      <c r="H34" s="217"/>
      <c r="I34" s="216"/>
      <c r="J34" s="217"/>
      <c r="K34" s="217"/>
      <c r="L34" s="217"/>
      <c r="M34" s="217"/>
      <c r="N34" s="217"/>
      <c r="O34" s="217"/>
      <c r="P34" s="122"/>
    </row>
    <row r="35" spans="2:16" x14ac:dyDescent="0.35">
      <c r="B35" s="120">
        <v>7</v>
      </c>
      <c r="C35" s="244" t="s">
        <v>79</v>
      </c>
      <c r="D35" s="245"/>
      <c r="E35" s="214"/>
      <c r="F35" s="216"/>
      <c r="G35" s="219"/>
      <c r="H35" s="219"/>
      <c r="I35" s="264"/>
      <c r="J35" s="265"/>
      <c r="K35" s="265"/>
      <c r="L35" s="217"/>
      <c r="M35" s="241" t="s">
        <v>76</v>
      </c>
      <c r="N35" s="241"/>
      <c r="P35" s="123"/>
    </row>
    <row r="36" spans="2:16" s="118" customFormat="1" ht="31" x14ac:dyDescent="0.35">
      <c r="B36" s="156"/>
      <c r="C36" s="155" t="s">
        <v>66</v>
      </c>
      <c r="D36" s="155" t="s">
        <v>67</v>
      </c>
      <c r="E36" s="190" t="s">
        <v>80</v>
      </c>
      <c r="F36" s="132" t="s">
        <v>39</v>
      </c>
      <c r="G36" s="132" t="s">
        <v>81</v>
      </c>
      <c r="H36" s="132" t="s">
        <v>82</v>
      </c>
      <c r="I36" s="132" t="s">
        <v>41</v>
      </c>
      <c r="J36" s="132" t="s">
        <v>40</v>
      </c>
      <c r="K36" s="132" t="s">
        <v>83</v>
      </c>
      <c r="L36" s="132" t="s">
        <v>75</v>
      </c>
      <c r="M36" s="133" t="s">
        <v>74</v>
      </c>
      <c r="N36" s="191" t="s">
        <v>84</v>
      </c>
      <c r="O36" s="193" t="s">
        <v>76</v>
      </c>
      <c r="P36" s="220"/>
    </row>
    <row r="37" spans="2:16" x14ac:dyDescent="0.35">
      <c r="B37" s="120"/>
      <c r="C37" s="129"/>
      <c r="D37" s="129"/>
      <c r="E37" s="135"/>
      <c r="F37" s="135"/>
      <c r="G37" s="135">
        <f>(I37*1000000)*0.6</f>
        <v>0</v>
      </c>
      <c r="H37" s="135">
        <f>(I37*1000000)*0.4</f>
        <v>0</v>
      </c>
      <c r="I37" s="136"/>
      <c r="J37" s="175"/>
      <c r="K37" s="173"/>
      <c r="L37" s="174">
        <f>(K37*I37/1000)*10^6</f>
        <v>0</v>
      </c>
      <c r="M37" s="170"/>
      <c r="N37" s="192">
        <f>M37*G37/10^8</f>
        <v>0</v>
      </c>
      <c r="O37" s="242" t="s">
        <v>77</v>
      </c>
      <c r="P37" s="123"/>
    </row>
    <row r="38" spans="2:16" x14ac:dyDescent="0.35">
      <c r="B38" s="120"/>
      <c r="C38" s="129"/>
      <c r="D38" s="129"/>
      <c r="E38" s="135"/>
      <c r="F38" s="135"/>
      <c r="G38" s="135">
        <f>(I38*1000000)*0.6</f>
        <v>0</v>
      </c>
      <c r="H38" s="135">
        <f>(I38*1000000)*0.4</f>
        <v>0</v>
      </c>
      <c r="I38" s="136"/>
      <c r="J38" s="175"/>
      <c r="K38" s="173"/>
      <c r="L38" s="174">
        <f>(K38*I38/1000)*10^6</f>
        <v>0</v>
      </c>
      <c r="M38" s="170"/>
      <c r="N38" s="192">
        <f>M38*G38/10^8</f>
        <v>0</v>
      </c>
      <c r="O38" s="243"/>
      <c r="P38" s="123"/>
    </row>
    <row r="39" spans="2:16" x14ac:dyDescent="0.35">
      <c r="B39" s="120"/>
      <c r="C39" s="155" t="s">
        <v>48</v>
      </c>
      <c r="D39" s="155"/>
      <c r="E39" s="155"/>
      <c r="F39" s="155"/>
      <c r="G39" s="155">
        <f>SUM(G37:G38)</f>
        <v>0</v>
      </c>
      <c r="H39" s="155">
        <f t="shared" ref="H39:K39" si="5">SUM(H37:H38)</f>
        <v>0</v>
      </c>
      <c r="I39" s="155">
        <f t="shared" si="5"/>
        <v>0</v>
      </c>
      <c r="J39" s="155">
        <f t="shared" si="5"/>
        <v>0</v>
      </c>
      <c r="K39" s="155">
        <f t="shared" si="5"/>
        <v>0</v>
      </c>
      <c r="L39" s="174">
        <f>SUM(L37:L38)</f>
        <v>0</v>
      </c>
      <c r="M39" s="192">
        <f>SUM(M37:M38)</f>
        <v>0</v>
      </c>
      <c r="N39" s="192">
        <f>SUM(N37:N38)</f>
        <v>0</v>
      </c>
      <c r="O39" s="194"/>
      <c r="P39" s="123"/>
    </row>
    <row r="40" spans="2:16" x14ac:dyDescent="0.35">
      <c r="B40" s="120"/>
      <c r="C40" s="216"/>
      <c r="D40" s="216"/>
      <c r="E40" s="216"/>
      <c r="F40" s="216"/>
      <c r="G40" s="216"/>
      <c r="H40" s="216"/>
      <c r="I40" s="216"/>
      <c r="J40" s="218"/>
      <c r="K40" s="216"/>
      <c r="L40" s="217"/>
      <c r="M40" s="216"/>
      <c r="N40" s="216"/>
      <c r="O40" s="216"/>
      <c r="P40" s="123"/>
    </row>
    <row r="41" spans="2:16" x14ac:dyDescent="0.35">
      <c r="B41" s="120"/>
      <c r="C41" s="119"/>
      <c r="P41" s="123"/>
    </row>
    <row r="42" spans="2:16" x14ac:dyDescent="0.35">
      <c r="B42" s="120"/>
      <c r="C42" s="119"/>
      <c r="P42" s="123"/>
    </row>
    <row r="43" spans="2:16" x14ac:dyDescent="0.35">
      <c r="B43" s="140"/>
      <c r="C43" s="119"/>
      <c r="D43" s="203"/>
      <c r="P43" s="123"/>
    </row>
    <row r="44" spans="2:16" x14ac:dyDescent="0.35">
      <c r="B44" s="120">
        <v>8</v>
      </c>
      <c r="C44" s="138"/>
      <c r="D44" s="154" t="s">
        <v>85</v>
      </c>
      <c r="E44" s="154" t="s">
        <v>84</v>
      </c>
      <c r="P44" s="123"/>
    </row>
    <row r="45" spans="2:16" x14ac:dyDescent="0.35">
      <c r="B45" s="120"/>
      <c r="C45" s="222" t="s">
        <v>196</v>
      </c>
      <c r="D45" s="224">
        <f>L32</f>
        <v>0</v>
      </c>
      <c r="E45" s="223">
        <f>O32/10^7</f>
        <v>0</v>
      </c>
      <c r="P45" s="123"/>
    </row>
    <row r="46" spans="2:16" x14ac:dyDescent="0.35">
      <c r="B46" s="120"/>
      <c r="C46" s="222" t="s">
        <v>197</v>
      </c>
      <c r="D46" s="225">
        <f>L39</f>
        <v>0</v>
      </c>
      <c r="E46" s="223">
        <f>N39/10^7</f>
        <v>0</v>
      </c>
      <c r="P46" s="123"/>
    </row>
    <row r="47" spans="2:16" x14ac:dyDescent="0.35">
      <c r="B47" s="120"/>
      <c r="C47" s="139" t="s">
        <v>86</v>
      </c>
      <c r="D47" s="152">
        <f>(D45+D46)/10^7</f>
        <v>0</v>
      </c>
      <c r="E47" s="187">
        <f>SUM(E45:E46)/10^7</f>
        <v>0</v>
      </c>
      <c r="G47" s="308"/>
      <c r="P47" s="123"/>
    </row>
    <row r="48" spans="2:16" ht="16" thickBot="1" x14ac:dyDescent="0.4">
      <c r="B48" s="124"/>
      <c r="C48" s="126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31"/>
    </row>
    <row r="49" spans="4:4" x14ac:dyDescent="0.35">
      <c r="D49" s="127"/>
    </row>
    <row r="50" spans="4:4" x14ac:dyDescent="0.35">
      <c r="D50" s="128"/>
    </row>
  </sheetData>
  <mergeCells count="16">
    <mergeCell ref="B2:P2"/>
    <mergeCell ref="E3:J3"/>
    <mergeCell ref="M35:N35"/>
    <mergeCell ref="O37:O38"/>
    <mergeCell ref="C35:D35"/>
    <mergeCell ref="M26:O26"/>
    <mergeCell ref="P28:P31"/>
    <mergeCell ref="C5:J5"/>
    <mergeCell ref="K28:K31"/>
    <mergeCell ref="L28:L31"/>
    <mergeCell ref="I21:K22"/>
    <mergeCell ref="K26:L26"/>
    <mergeCell ref="L5:P5"/>
    <mergeCell ref="C24:D24"/>
    <mergeCell ref="C8:F8"/>
    <mergeCell ref="I35:K35"/>
  </mergeCells>
  <printOptions horizontalCentered="1"/>
  <pageMargins left="0.11811023622047249" right="0.11811023622047249" top="0.55118110236220474" bottom="0.55118110236220474" header="0.51181102362204722" footer="0.51181102362204722"/>
  <pageSetup paperSize="9" scale="76" orientation="portrait"/>
  <headerFooter>
    <oddHeader>&amp;L&amp;"Calibri"&amp;1 &amp;K000000 Information Classification :Public#_x000D_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45A4-9CCF-4B72-AEBB-991E23C53D92}">
  <dimension ref="A1"/>
  <sheetViews>
    <sheetView workbookViewId="0">
      <selection activeCell="F11" sqref="F11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6A63-7145-44E0-A711-004309BC6A2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5"/>
  <sheetViews>
    <sheetView showGridLines="0" zoomScale="65" workbookViewId="0">
      <selection activeCell="D7" sqref="D7"/>
    </sheetView>
  </sheetViews>
  <sheetFormatPr defaultColWidth="8.54296875" defaultRowHeight="13" x14ac:dyDescent="0.35"/>
  <cols>
    <col min="1" max="1" width="12.453125" style="10" customWidth="1"/>
    <col min="2" max="2" width="23.81640625" style="10" customWidth="1"/>
    <col min="3" max="3" width="20" style="12" bestFit="1" customWidth="1"/>
    <col min="4" max="4" width="17.1796875" style="12" bestFit="1" customWidth="1"/>
    <col min="5" max="5" width="20.1796875" style="10" bestFit="1" customWidth="1"/>
    <col min="6" max="6" width="24.81640625" style="10" customWidth="1"/>
    <col min="7" max="8" width="22.81640625" style="11" bestFit="1" customWidth="1"/>
    <col min="9" max="9" width="11.1796875" style="10" bestFit="1" customWidth="1"/>
    <col min="10" max="10" width="8.54296875" style="10" customWidth="1"/>
    <col min="11" max="16384" width="8.54296875" style="10"/>
  </cols>
  <sheetData>
    <row r="1" spans="1:9" ht="15" customHeight="1" thickBot="1" x14ac:dyDescent="0.4">
      <c r="A1" s="285" t="s">
        <v>87</v>
      </c>
      <c r="B1" s="237"/>
      <c r="C1" s="237"/>
      <c r="D1" s="237"/>
      <c r="E1" s="237"/>
      <c r="F1" s="237"/>
      <c r="G1" s="108" t="s">
        <v>88</v>
      </c>
      <c r="H1" s="107" t="s">
        <v>89</v>
      </c>
    </row>
    <row r="2" spans="1:9" x14ac:dyDescent="0.35">
      <c r="A2" s="106" t="s">
        <v>90</v>
      </c>
      <c r="B2" s="105" t="s">
        <v>91</v>
      </c>
      <c r="C2" s="104" t="s">
        <v>92</v>
      </c>
      <c r="D2" s="104" t="s">
        <v>93</v>
      </c>
      <c r="E2" s="104" t="s">
        <v>94</v>
      </c>
      <c r="F2" s="104" t="s">
        <v>95</v>
      </c>
      <c r="G2" s="51"/>
      <c r="H2" s="50" t="s">
        <v>96</v>
      </c>
    </row>
    <row r="3" spans="1:9" ht="16.399999999999999" customHeight="1" x14ac:dyDescent="0.35">
      <c r="A3" s="267" t="s">
        <v>97</v>
      </c>
      <c r="B3" s="77" t="s">
        <v>98</v>
      </c>
      <c r="C3" s="76" t="s">
        <v>99</v>
      </c>
      <c r="D3" s="103">
        <v>105</v>
      </c>
      <c r="E3" s="74">
        <f>5</f>
        <v>5</v>
      </c>
      <c r="F3" s="74">
        <f>D3*E3</f>
        <v>525</v>
      </c>
      <c r="G3" s="86">
        <v>484000</v>
      </c>
      <c r="H3" s="78">
        <f>G3*F3/10^8</f>
        <v>2.5409999999999999</v>
      </c>
      <c r="I3" s="94"/>
    </row>
    <row r="4" spans="1:9" ht="16.399999999999999" customHeight="1" x14ac:dyDescent="0.35">
      <c r="A4" s="268"/>
      <c r="B4" s="77" t="s">
        <v>98</v>
      </c>
      <c r="C4" s="76" t="s">
        <v>100</v>
      </c>
      <c r="D4" s="103">
        <v>5</v>
      </c>
      <c r="E4" s="74">
        <f>E3</f>
        <v>5</v>
      </c>
      <c r="F4" s="74">
        <f>D4*E4</f>
        <v>25</v>
      </c>
      <c r="G4" s="86">
        <v>113000</v>
      </c>
      <c r="H4" s="78">
        <f>G4*F4/10^7</f>
        <v>0.28249999999999997</v>
      </c>
      <c r="I4" s="94"/>
    </row>
    <row r="5" spans="1:9" ht="26.15" customHeight="1" x14ac:dyDescent="0.35">
      <c r="A5" s="268"/>
      <c r="B5" s="77" t="s">
        <v>101</v>
      </c>
      <c r="C5" s="76" t="s">
        <v>99</v>
      </c>
      <c r="D5" s="103">
        <v>40</v>
      </c>
      <c r="E5" s="74">
        <v>5</v>
      </c>
      <c r="F5" s="74">
        <f>D5*E5</f>
        <v>200</v>
      </c>
      <c r="G5" s="86">
        <v>242000</v>
      </c>
      <c r="H5" s="78">
        <f>G5*F5/10^8</f>
        <v>0.48399999999999999</v>
      </c>
      <c r="I5" s="94"/>
    </row>
    <row r="6" spans="1:9" ht="39" customHeight="1" x14ac:dyDescent="0.35">
      <c r="A6" s="268"/>
      <c r="B6" s="77" t="s">
        <v>102</v>
      </c>
      <c r="C6" s="76" t="s">
        <v>103</v>
      </c>
      <c r="D6" s="76" t="s">
        <v>104</v>
      </c>
      <c r="E6" s="74" t="s">
        <v>105</v>
      </c>
      <c r="F6" s="74"/>
      <c r="G6" s="102"/>
      <c r="H6" s="101"/>
    </row>
    <row r="7" spans="1:9" ht="26.5" customHeight="1" thickBot="1" x14ac:dyDescent="0.4">
      <c r="A7" s="269"/>
      <c r="B7" s="85" t="s">
        <v>106</v>
      </c>
      <c r="C7" s="84" t="s">
        <v>107</v>
      </c>
      <c r="D7" s="84" t="s">
        <v>104</v>
      </c>
      <c r="E7" s="83" t="s">
        <v>108</v>
      </c>
      <c r="F7" s="83"/>
      <c r="G7" s="100"/>
      <c r="H7" s="99"/>
    </row>
    <row r="8" spans="1:9" ht="13.5" customHeight="1" thickBot="1" x14ac:dyDescent="0.4">
      <c r="A8" s="71"/>
      <c r="B8" s="70"/>
      <c r="C8" s="69"/>
      <c r="D8" s="69"/>
      <c r="E8" s="68"/>
      <c r="F8" s="68"/>
      <c r="G8" s="98"/>
      <c r="H8" s="88">
        <f>SUM(H3:H7)</f>
        <v>3.3075000000000001</v>
      </c>
    </row>
    <row r="9" spans="1:9" s="58" customFormat="1" ht="13.5" customHeight="1" thickBot="1" x14ac:dyDescent="0.4">
      <c r="C9" s="65"/>
      <c r="D9" s="65"/>
      <c r="E9" s="64"/>
      <c r="F9" s="64"/>
      <c r="G9" s="63"/>
      <c r="H9" s="63"/>
    </row>
    <row r="10" spans="1:9" ht="15" customHeight="1" thickBot="1" x14ac:dyDescent="0.4">
      <c r="A10" s="284" t="s">
        <v>109</v>
      </c>
      <c r="B10" s="227"/>
      <c r="C10" s="227"/>
      <c r="D10" s="227"/>
      <c r="E10" s="227"/>
      <c r="F10" s="227"/>
      <c r="G10" s="10"/>
      <c r="H10" s="10"/>
    </row>
    <row r="11" spans="1:9" x14ac:dyDescent="0.35">
      <c r="A11" s="80" t="s">
        <v>90</v>
      </c>
      <c r="B11" s="79" t="s">
        <v>91</v>
      </c>
      <c r="C11" s="97" t="s">
        <v>92</v>
      </c>
      <c r="D11" s="79" t="s">
        <v>93</v>
      </c>
      <c r="E11" s="96" t="s">
        <v>94</v>
      </c>
      <c r="F11" s="79" t="s">
        <v>95</v>
      </c>
      <c r="G11" s="51"/>
      <c r="H11" s="50" t="s">
        <v>96</v>
      </c>
    </row>
    <row r="12" spans="1:9" ht="16.399999999999999" customHeight="1" x14ac:dyDescent="0.35">
      <c r="A12" s="288" t="s">
        <v>110</v>
      </c>
      <c r="B12" s="74" t="s">
        <v>98</v>
      </c>
      <c r="C12" s="95" t="s">
        <v>99</v>
      </c>
      <c r="D12" s="75">
        <v>90</v>
      </c>
      <c r="E12" s="74">
        <v>3</v>
      </c>
      <c r="F12" s="74">
        <f>D12*E12</f>
        <v>270</v>
      </c>
      <c r="G12" s="86">
        <v>304500</v>
      </c>
      <c r="H12" s="78">
        <f>G12*F12/10^8</f>
        <v>0.82215000000000005</v>
      </c>
      <c r="I12" s="94"/>
    </row>
    <row r="13" spans="1:9" ht="16.399999999999999" customHeight="1" x14ac:dyDescent="0.35">
      <c r="A13" s="290"/>
      <c r="B13" s="74" t="s">
        <v>98</v>
      </c>
      <c r="C13" s="95" t="s">
        <v>100</v>
      </c>
      <c r="D13" s="75">
        <v>5</v>
      </c>
      <c r="E13" s="74">
        <f>E12</f>
        <v>3</v>
      </c>
      <c r="F13" s="74">
        <f>D13*E13</f>
        <v>15</v>
      </c>
      <c r="G13" s="86">
        <v>56800</v>
      </c>
      <c r="H13" s="78">
        <f>G13*F13/10^7</f>
        <v>8.5199999999999998E-2</v>
      </c>
      <c r="I13" s="94"/>
    </row>
    <row r="14" spans="1:9" ht="13.5" customHeight="1" thickBot="1" x14ac:dyDescent="0.4">
      <c r="A14" s="93"/>
      <c r="B14" s="92"/>
      <c r="C14" s="91"/>
      <c r="D14" s="91"/>
      <c r="E14" s="90"/>
      <c r="F14" s="90"/>
      <c r="G14" s="89"/>
      <c r="H14" s="88">
        <f>SUM(H12:H13)</f>
        <v>0.9073500000000001</v>
      </c>
    </row>
    <row r="15" spans="1:9" s="58" customFormat="1" ht="13.5" customHeight="1" thickBot="1" x14ac:dyDescent="0.4">
      <c r="C15" s="65"/>
      <c r="D15" s="65"/>
      <c r="E15" s="64"/>
      <c r="F15" s="64"/>
      <c r="G15" s="63"/>
      <c r="H15" s="63"/>
    </row>
    <row r="16" spans="1:9" ht="15" customHeight="1" thickBot="1" x14ac:dyDescent="0.4">
      <c r="A16" s="284" t="s">
        <v>111</v>
      </c>
      <c r="B16" s="227"/>
      <c r="C16" s="227"/>
      <c r="D16" s="227"/>
      <c r="E16" s="227"/>
      <c r="F16" s="227"/>
      <c r="G16" s="10"/>
      <c r="H16" s="10"/>
    </row>
    <row r="17" spans="1:8" x14ac:dyDescent="0.35">
      <c r="A17" s="80" t="s">
        <v>90</v>
      </c>
      <c r="B17" s="79" t="s">
        <v>91</v>
      </c>
      <c r="C17" s="79" t="s">
        <v>92</v>
      </c>
      <c r="D17" s="79" t="s">
        <v>93</v>
      </c>
      <c r="E17" s="79" t="s">
        <v>94</v>
      </c>
      <c r="F17" s="79" t="s">
        <v>95</v>
      </c>
      <c r="G17" s="51"/>
      <c r="H17" s="50" t="s">
        <v>96</v>
      </c>
    </row>
    <row r="18" spans="1:8" ht="16.399999999999999" customHeight="1" x14ac:dyDescent="0.35">
      <c r="A18" s="288" t="s">
        <v>97</v>
      </c>
      <c r="B18" s="74" t="s">
        <v>112</v>
      </c>
      <c r="C18" s="76" t="s">
        <v>99</v>
      </c>
      <c r="D18" s="75">
        <v>105</v>
      </c>
      <c r="E18" s="74">
        <v>5</v>
      </c>
      <c r="F18" s="74">
        <f>D18*E18</f>
        <v>525</v>
      </c>
      <c r="G18" s="86">
        <v>727000</v>
      </c>
      <c r="H18" s="87">
        <f>G18*F18/10^8</f>
        <v>3.8167499999999999</v>
      </c>
    </row>
    <row r="19" spans="1:8" ht="64" customHeight="1" x14ac:dyDescent="0.35">
      <c r="A19" s="289"/>
      <c r="B19" s="74" t="s">
        <v>101</v>
      </c>
      <c r="C19" s="76" t="s">
        <v>99</v>
      </c>
      <c r="D19" s="75">
        <v>40</v>
      </c>
      <c r="E19" s="74">
        <f>5</f>
        <v>5</v>
      </c>
      <c r="F19" s="74">
        <f>D19*E19</f>
        <v>200</v>
      </c>
      <c r="G19" s="86">
        <v>363500</v>
      </c>
      <c r="H19" s="87">
        <f>G19*F19/10^8</f>
        <v>0.72699999999999998</v>
      </c>
    </row>
    <row r="20" spans="1:8" ht="16.399999999999999" customHeight="1" x14ac:dyDescent="0.35">
      <c r="A20" s="289"/>
      <c r="B20" s="74" t="s">
        <v>113</v>
      </c>
      <c r="C20" s="76" t="s">
        <v>99</v>
      </c>
      <c r="D20" s="75">
        <v>40</v>
      </c>
      <c r="E20" s="74">
        <f>E18</f>
        <v>5</v>
      </c>
      <c r="F20" s="74">
        <f>D20*E20</f>
        <v>200</v>
      </c>
      <c r="G20" s="86"/>
      <c r="H20" s="72"/>
    </row>
    <row r="21" spans="1:8" ht="16.399999999999999" customHeight="1" x14ac:dyDescent="0.35">
      <c r="A21" s="289"/>
      <c r="B21" s="74" t="s">
        <v>114</v>
      </c>
      <c r="C21" s="76" t="s">
        <v>99</v>
      </c>
      <c r="D21" s="75">
        <v>60</v>
      </c>
      <c r="E21" s="74">
        <f>E18</f>
        <v>5</v>
      </c>
      <c r="F21" s="74">
        <f>D21*E21</f>
        <v>300</v>
      </c>
      <c r="G21" s="86"/>
      <c r="H21" s="72"/>
    </row>
    <row r="22" spans="1:8" ht="16.399999999999999" customHeight="1" x14ac:dyDescent="0.35">
      <c r="A22" s="289"/>
      <c r="B22" s="74" t="s">
        <v>115</v>
      </c>
      <c r="C22" s="76" t="s">
        <v>100</v>
      </c>
      <c r="D22" s="75">
        <v>5</v>
      </c>
      <c r="E22" s="74">
        <f>E20</f>
        <v>5</v>
      </c>
      <c r="F22" s="74">
        <f>D22*E22</f>
        <v>25</v>
      </c>
      <c r="G22" s="86"/>
      <c r="H22" s="72"/>
    </row>
    <row r="23" spans="1:8" ht="54.65" customHeight="1" thickBot="1" x14ac:dyDescent="0.4">
      <c r="A23" s="290"/>
      <c r="B23" s="83" t="s">
        <v>116</v>
      </c>
      <c r="C23" s="84" t="s">
        <v>103</v>
      </c>
      <c r="D23" s="84"/>
      <c r="E23" s="83" t="s">
        <v>105</v>
      </c>
      <c r="F23" s="83"/>
      <c r="G23" s="82"/>
      <c r="H23" s="81"/>
    </row>
    <row r="24" spans="1:8" ht="13.5" customHeight="1" thickBot="1" x14ac:dyDescent="0.4">
      <c r="A24" s="71"/>
      <c r="B24" s="70"/>
      <c r="C24" s="69"/>
      <c r="D24" s="69"/>
      <c r="E24" s="68"/>
      <c r="F24" s="68"/>
      <c r="G24" s="67"/>
      <c r="H24" s="67">
        <f>SUM(H18:H23)</f>
        <v>4.5437500000000002</v>
      </c>
    </row>
    <row r="25" spans="1:8" s="58" customFormat="1" ht="13.5" customHeight="1" thickBot="1" x14ac:dyDescent="0.4">
      <c r="A25" s="66"/>
      <c r="C25" s="65"/>
      <c r="D25" s="65"/>
      <c r="E25" s="64"/>
      <c r="F25" s="64"/>
      <c r="G25" s="63"/>
      <c r="H25" s="63"/>
    </row>
    <row r="26" spans="1:8" ht="15" customHeight="1" thickBot="1" x14ac:dyDescent="0.4">
      <c r="A26" s="284" t="s">
        <v>117</v>
      </c>
      <c r="B26" s="227"/>
      <c r="C26" s="227"/>
      <c r="D26" s="227"/>
      <c r="E26" s="227"/>
      <c r="F26" s="227"/>
      <c r="G26" s="10"/>
      <c r="H26" s="10"/>
    </row>
    <row r="27" spans="1:8" x14ac:dyDescent="0.35">
      <c r="A27" s="80" t="s">
        <v>90</v>
      </c>
      <c r="B27" s="79" t="s">
        <v>91</v>
      </c>
      <c r="C27" s="79" t="s">
        <v>92</v>
      </c>
      <c r="D27" s="79" t="s">
        <v>93</v>
      </c>
      <c r="E27" s="79" t="s">
        <v>94</v>
      </c>
      <c r="F27" s="79" t="s">
        <v>95</v>
      </c>
      <c r="G27" s="51"/>
      <c r="H27" s="50" t="s">
        <v>96</v>
      </c>
    </row>
    <row r="28" spans="1:8" ht="16.399999999999999" customHeight="1" x14ac:dyDescent="0.35">
      <c r="A28" s="288" t="s">
        <v>110</v>
      </c>
      <c r="B28" s="74" t="s">
        <v>112</v>
      </c>
      <c r="C28" s="76" t="s">
        <v>99</v>
      </c>
      <c r="D28" s="75">
        <v>75</v>
      </c>
      <c r="E28" s="74">
        <v>3</v>
      </c>
      <c r="F28" s="74">
        <f>D28*E28</f>
        <v>225</v>
      </c>
      <c r="G28" s="73">
        <v>446300</v>
      </c>
      <c r="H28" s="78">
        <f>G28*F28/10^8</f>
        <v>1.004175</v>
      </c>
    </row>
    <row r="29" spans="1:8" ht="26.15" customHeight="1" x14ac:dyDescent="0.35">
      <c r="A29" s="289"/>
      <c r="B29" s="74" t="s">
        <v>118</v>
      </c>
      <c r="C29" s="76" t="s">
        <v>99</v>
      </c>
      <c r="D29" s="75">
        <v>40</v>
      </c>
      <c r="E29" s="74">
        <v>3</v>
      </c>
      <c r="F29" s="74">
        <f>D29*E29</f>
        <v>120</v>
      </c>
      <c r="G29" s="73">
        <v>223150</v>
      </c>
      <c r="H29" s="78">
        <f>G29*F29/10^8</f>
        <v>0.26778000000000002</v>
      </c>
    </row>
    <row r="30" spans="1:8" ht="16.399999999999999" customHeight="1" x14ac:dyDescent="0.35">
      <c r="A30" s="289"/>
      <c r="B30" s="74" t="s">
        <v>113</v>
      </c>
      <c r="C30" s="76" t="s">
        <v>99</v>
      </c>
      <c r="D30" s="75">
        <v>40</v>
      </c>
      <c r="E30" s="74">
        <f>E28</f>
        <v>3</v>
      </c>
      <c r="F30" s="74">
        <f>D30*E30</f>
        <v>120</v>
      </c>
      <c r="G30" s="73"/>
      <c r="H30" s="72"/>
    </row>
    <row r="31" spans="1:8" ht="16.399999999999999" customHeight="1" x14ac:dyDescent="0.35">
      <c r="A31" s="289"/>
      <c r="B31" s="74" t="s">
        <v>114</v>
      </c>
      <c r="C31" s="76" t="s">
        <v>99</v>
      </c>
      <c r="D31" s="75">
        <v>60</v>
      </c>
      <c r="E31" s="74">
        <f>E30</f>
        <v>3</v>
      </c>
      <c r="F31" s="74">
        <f>D31*E31</f>
        <v>180</v>
      </c>
      <c r="G31" s="73"/>
      <c r="H31" s="72"/>
    </row>
    <row r="32" spans="1:8" ht="16.399999999999999" customHeight="1" thickBot="1" x14ac:dyDescent="0.4">
      <c r="A32" s="290"/>
      <c r="B32" s="74" t="s">
        <v>115</v>
      </c>
      <c r="C32" s="76" t="s">
        <v>100</v>
      </c>
      <c r="D32" s="75">
        <v>5</v>
      </c>
      <c r="E32" s="74">
        <f>E31</f>
        <v>3</v>
      </c>
      <c r="F32" s="74">
        <f>D32*E32</f>
        <v>15</v>
      </c>
      <c r="G32" s="73"/>
      <c r="H32" s="72"/>
    </row>
    <row r="33" spans="1:8" ht="13.5" customHeight="1" thickBot="1" x14ac:dyDescent="0.4">
      <c r="A33" s="71"/>
      <c r="B33" s="70"/>
      <c r="C33" s="69"/>
      <c r="D33" s="69"/>
      <c r="E33" s="68"/>
      <c r="F33" s="68"/>
      <c r="G33" s="67"/>
      <c r="H33" s="67">
        <f>SUM(H28:H32)</f>
        <v>1.2719550000000002</v>
      </c>
    </row>
    <row r="34" spans="1:8" s="58" customFormat="1" ht="13.5" customHeight="1" thickBot="1" x14ac:dyDescent="0.4">
      <c r="A34" s="66"/>
      <c r="C34" s="65"/>
      <c r="D34" s="65"/>
      <c r="E34" s="64"/>
      <c r="F34" s="64"/>
      <c r="G34" s="63"/>
      <c r="H34" s="63"/>
    </row>
    <row r="35" spans="1:8" s="58" customFormat="1" ht="16" customHeight="1" thickBot="1" x14ac:dyDescent="0.4">
      <c r="A35" s="294" t="s">
        <v>119</v>
      </c>
      <c r="B35" s="237"/>
      <c r="C35" s="237"/>
      <c r="D35" s="237"/>
      <c r="E35" s="238"/>
      <c r="F35" s="109"/>
      <c r="G35" s="62"/>
      <c r="H35" s="62"/>
    </row>
    <row r="36" spans="1:8" s="58" customFormat="1" ht="13.5" customHeight="1" thickBot="1" x14ac:dyDescent="0.4">
      <c r="A36" s="291" t="s">
        <v>90</v>
      </c>
      <c r="B36" s="291" t="s">
        <v>91</v>
      </c>
      <c r="C36" s="291" t="s">
        <v>92</v>
      </c>
      <c r="D36" s="291" t="s">
        <v>94</v>
      </c>
      <c r="E36" s="3" t="s">
        <v>120</v>
      </c>
      <c r="F36" s="301" t="s">
        <v>121</v>
      </c>
      <c r="G36" s="62"/>
      <c r="H36" s="62"/>
    </row>
    <row r="37" spans="1:8" s="58" customFormat="1" ht="13.5" customHeight="1" thickBot="1" x14ac:dyDescent="0.4">
      <c r="A37" s="292"/>
      <c r="B37" s="292"/>
      <c r="C37" s="292"/>
      <c r="D37" s="292"/>
      <c r="E37" s="4" t="s">
        <v>122</v>
      </c>
      <c r="F37" s="302"/>
      <c r="G37" s="51"/>
      <c r="H37" s="50" t="s">
        <v>96</v>
      </c>
    </row>
    <row r="38" spans="1:8" s="58" customFormat="1" ht="13.5" customHeight="1" thickBot="1" x14ac:dyDescent="0.4">
      <c r="A38" s="5" t="s">
        <v>97</v>
      </c>
      <c r="B38" s="6" t="s">
        <v>123</v>
      </c>
      <c r="C38" s="7" t="s">
        <v>124</v>
      </c>
      <c r="D38" s="7">
        <v>3</v>
      </c>
      <c r="E38" s="8">
        <v>0.5</v>
      </c>
      <c r="F38" s="8" t="s">
        <v>125</v>
      </c>
      <c r="G38" s="61"/>
      <c r="H38" s="60">
        <v>0.45</v>
      </c>
    </row>
    <row r="39" spans="1:8" s="58" customFormat="1" ht="15" customHeight="1" thickBot="1" x14ac:dyDescent="0.4">
      <c r="A39" s="296" t="s">
        <v>126</v>
      </c>
      <c r="B39" s="237"/>
      <c r="C39" s="237"/>
      <c r="D39" s="237"/>
      <c r="E39" s="9">
        <f>E38</f>
        <v>0.5</v>
      </c>
      <c r="F39" s="110"/>
      <c r="G39" s="59"/>
      <c r="H39" s="59"/>
    </row>
    <row r="40" spans="1:8" ht="13.5" customHeight="1" thickBot="1" x14ac:dyDescent="0.4">
      <c r="A40" s="57"/>
      <c r="B40" s="56"/>
      <c r="C40" s="56"/>
      <c r="D40" s="56"/>
      <c r="E40" s="56"/>
      <c r="F40" s="55"/>
      <c r="G40" s="55"/>
      <c r="H40" s="55"/>
    </row>
    <row r="41" spans="1:8" s="54" customFormat="1" ht="21.65" customHeight="1" thickBot="1" x14ac:dyDescent="0.55000000000000004">
      <c r="A41" s="297" t="s">
        <v>127</v>
      </c>
      <c r="B41" s="237"/>
      <c r="C41" s="237"/>
      <c r="D41" s="237"/>
      <c r="E41" s="237"/>
      <c r="F41" s="237"/>
    </row>
    <row r="42" spans="1:8" s="33" customFormat="1" ht="15.65" customHeight="1" x14ac:dyDescent="0.35">
      <c r="A42" s="53" t="s">
        <v>90</v>
      </c>
      <c r="B42" s="52" t="s">
        <v>91</v>
      </c>
      <c r="C42" s="52" t="s">
        <v>128</v>
      </c>
      <c r="D42" s="52" t="s">
        <v>92</v>
      </c>
      <c r="E42" s="52" t="s">
        <v>129</v>
      </c>
      <c r="F42" s="52" t="s">
        <v>130</v>
      </c>
      <c r="G42" s="51"/>
      <c r="H42" s="50" t="s">
        <v>96</v>
      </c>
    </row>
    <row r="43" spans="1:8" s="33" customFormat="1" ht="15.65" customHeight="1" x14ac:dyDescent="0.35">
      <c r="A43" s="49" t="s">
        <v>97</v>
      </c>
      <c r="B43" s="47" t="s">
        <v>98</v>
      </c>
      <c r="C43" s="48" t="s">
        <v>131</v>
      </c>
      <c r="D43" s="48" t="s">
        <v>132</v>
      </c>
      <c r="E43" s="47">
        <v>5</v>
      </c>
      <c r="F43" s="46">
        <v>75</v>
      </c>
      <c r="G43" s="45">
        <v>350</v>
      </c>
      <c r="H43" s="44">
        <f>G43*F43/10^4</f>
        <v>2.625</v>
      </c>
    </row>
    <row r="44" spans="1:8" s="33" customFormat="1" ht="16" customHeight="1" thickBot="1" x14ac:dyDescent="0.4">
      <c r="A44" s="43" t="s">
        <v>110</v>
      </c>
      <c r="B44" s="41" t="s">
        <v>98</v>
      </c>
      <c r="C44" s="42" t="s">
        <v>131</v>
      </c>
      <c r="D44" s="42" t="s">
        <v>132</v>
      </c>
      <c r="E44" s="41">
        <v>3</v>
      </c>
      <c r="F44" s="40">
        <v>40</v>
      </c>
      <c r="G44" s="39">
        <v>350</v>
      </c>
      <c r="H44" s="38">
        <f>G44*F44/10^4</f>
        <v>1.4</v>
      </c>
    </row>
    <row r="45" spans="1:8" s="33" customFormat="1" ht="16" customHeight="1" thickBot="1" x14ac:dyDescent="0.4">
      <c r="A45" s="37"/>
      <c r="B45" s="36"/>
      <c r="C45" s="35"/>
      <c r="D45" s="35"/>
      <c r="E45" s="35"/>
      <c r="F45" s="111"/>
      <c r="G45" s="34"/>
      <c r="H45" s="34">
        <f>SUM(H43:H44)</f>
        <v>4.0250000000000004</v>
      </c>
    </row>
    <row r="46" spans="1:8" s="26" customFormat="1" ht="16" customHeight="1" thickBot="1" x14ac:dyDescent="0.4">
      <c r="A46" s="32"/>
      <c r="B46" s="29"/>
      <c r="C46" s="28"/>
      <c r="D46" s="28"/>
      <c r="E46" s="28"/>
      <c r="F46" s="112"/>
      <c r="G46" s="27"/>
      <c r="H46" s="27"/>
    </row>
    <row r="47" spans="1:8" s="26" customFormat="1" ht="19" customHeight="1" thickBot="1" x14ac:dyDescent="0.5">
      <c r="A47" s="295" t="s">
        <v>133</v>
      </c>
      <c r="B47" s="237"/>
      <c r="C47" s="237"/>
      <c r="D47" s="237"/>
      <c r="E47" s="237"/>
      <c r="F47" s="237"/>
      <c r="G47" s="31"/>
      <c r="H47" s="30">
        <f>SUM(H8,H14,H24,H33,H38,H45)</f>
        <v>14.505555000000001</v>
      </c>
    </row>
    <row r="48" spans="1:8" s="26" customFormat="1" ht="16" customHeight="1" thickBot="1" x14ac:dyDescent="0.4">
      <c r="A48" s="29"/>
      <c r="B48" s="29"/>
      <c r="C48" s="28"/>
      <c r="D48" s="28"/>
      <c r="E48" s="28"/>
      <c r="F48" s="112"/>
      <c r="G48" s="27"/>
      <c r="H48" s="27"/>
    </row>
    <row r="49" spans="1:8" ht="21.65" customHeight="1" thickBot="1" x14ac:dyDescent="0.4">
      <c r="A49" s="293" t="s">
        <v>134</v>
      </c>
      <c r="B49" s="237"/>
      <c r="C49" s="237"/>
      <c r="D49" s="237"/>
      <c r="E49" s="237"/>
      <c r="F49" s="237"/>
      <c r="G49" s="10"/>
      <c r="H49" s="10"/>
    </row>
    <row r="50" spans="1:8" ht="21" customHeight="1" x14ac:dyDescent="0.35">
      <c r="A50" s="303" t="s">
        <v>135</v>
      </c>
      <c r="B50" s="304"/>
      <c r="C50" s="304"/>
      <c r="D50" s="304"/>
      <c r="E50" s="304"/>
      <c r="F50" s="304"/>
      <c r="G50" s="10"/>
      <c r="H50" s="10"/>
    </row>
    <row r="51" spans="1:8" ht="15.65" customHeight="1" x14ac:dyDescent="0.35">
      <c r="A51" s="281" t="s">
        <v>136</v>
      </c>
      <c r="B51" s="280"/>
      <c r="C51" s="25" t="s">
        <v>66</v>
      </c>
      <c r="D51" s="286" t="s">
        <v>137</v>
      </c>
      <c r="E51" s="271"/>
      <c r="F51" s="25" t="s">
        <v>138</v>
      </c>
      <c r="G51" s="10"/>
      <c r="H51" s="10"/>
    </row>
    <row r="52" spans="1:8" ht="15.65" customHeight="1" x14ac:dyDescent="0.35">
      <c r="A52" s="272" t="s">
        <v>139</v>
      </c>
      <c r="B52" s="273"/>
      <c r="C52" s="279" t="s">
        <v>140</v>
      </c>
      <c r="D52" s="279" t="s">
        <v>141</v>
      </c>
      <c r="E52" s="280"/>
      <c r="F52" s="23">
        <v>5</v>
      </c>
      <c r="G52" s="10"/>
      <c r="H52" s="10"/>
    </row>
    <row r="53" spans="1:8" ht="15.65" customHeight="1" x14ac:dyDescent="0.35">
      <c r="A53" s="274"/>
      <c r="B53" s="275"/>
      <c r="C53" s="287"/>
      <c r="D53" s="270" t="s">
        <v>142</v>
      </c>
      <c r="E53" s="271"/>
      <c r="F53" s="23">
        <v>5</v>
      </c>
      <c r="G53" s="10"/>
      <c r="H53" s="10"/>
    </row>
    <row r="54" spans="1:8" ht="15.65" customHeight="1" x14ac:dyDescent="0.35">
      <c r="A54" s="276"/>
      <c r="B54" s="277"/>
      <c r="C54" s="282"/>
      <c r="D54" s="270" t="s">
        <v>143</v>
      </c>
      <c r="E54" s="271"/>
      <c r="F54" s="23">
        <v>5</v>
      </c>
      <c r="G54" s="10"/>
      <c r="H54" s="10"/>
    </row>
    <row r="55" spans="1:8" ht="15.65" customHeight="1" x14ac:dyDescent="0.35">
      <c r="A55" s="278" t="s">
        <v>144</v>
      </c>
      <c r="B55" s="271"/>
      <c r="C55" s="271"/>
      <c r="D55" s="271"/>
      <c r="E55" s="271"/>
      <c r="F55" s="271"/>
      <c r="G55" s="10"/>
      <c r="H55" s="10"/>
    </row>
    <row r="56" spans="1:8" ht="15.65" customHeight="1" x14ac:dyDescent="0.35">
      <c r="A56" s="281" t="s">
        <v>136</v>
      </c>
      <c r="B56" s="280"/>
      <c r="C56" s="25" t="s">
        <v>66</v>
      </c>
      <c r="D56" s="283" t="s">
        <v>137</v>
      </c>
      <c r="E56" s="280"/>
      <c r="F56" s="25" t="s">
        <v>138</v>
      </c>
      <c r="G56" s="10"/>
      <c r="H56" s="10"/>
    </row>
    <row r="57" spans="1:8" ht="15.65" customHeight="1" x14ac:dyDescent="0.35">
      <c r="A57" s="272" t="s">
        <v>145</v>
      </c>
      <c r="B57" s="273"/>
      <c r="C57" s="279" t="s">
        <v>146</v>
      </c>
      <c r="D57" s="279" t="s">
        <v>147</v>
      </c>
      <c r="E57" s="280"/>
      <c r="F57" s="23">
        <v>5</v>
      </c>
      <c r="G57" s="10"/>
      <c r="H57" s="10"/>
    </row>
    <row r="58" spans="1:8" ht="15.65" customHeight="1" x14ac:dyDescent="0.35">
      <c r="A58" s="276"/>
      <c r="B58" s="277"/>
      <c r="C58" s="282"/>
      <c r="D58" s="279" t="s">
        <v>148</v>
      </c>
      <c r="E58" s="280"/>
      <c r="F58" s="23">
        <v>5</v>
      </c>
      <c r="G58" s="10"/>
      <c r="H58" s="10"/>
    </row>
    <row r="59" spans="1:8" ht="15.65" customHeight="1" x14ac:dyDescent="0.35">
      <c r="A59" s="278" t="s">
        <v>144</v>
      </c>
      <c r="B59" s="271"/>
      <c r="C59" s="271"/>
      <c r="D59" s="271"/>
      <c r="E59" s="271"/>
      <c r="F59" s="271"/>
      <c r="G59" s="10"/>
      <c r="H59" s="10"/>
    </row>
    <row r="60" spans="1:8" ht="15.65" customHeight="1" x14ac:dyDescent="0.35">
      <c r="A60" s="281" t="s">
        <v>136</v>
      </c>
      <c r="B60" s="280"/>
      <c r="C60" s="25" t="s">
        <v>66</v>
      </c>
      <c r="D60" s="286" t="s">
        <v>137</v>
      </c>
      <c r="E60" s="271"/>
      <c r="F60" s="25" t="s">
        <v>138</v>
      </c>
      <c r="G60" s="10"/>
      <c r="H60" s="10"/>
    </row>
    <row r="61" spans="1:8" ht="31" customHeight="1" x14ac:dyDescent="0.35">
      <c r="A61" s="300" t="s">
        <v>149</v>
      </c>
      <c r="B61" s="273"/>
      <c r="C61" s="24" t="s">
        <v>140</v>
      </c>
      <c r="D61" s="270" t="s">
        <v>150</v>
      </c>
      <c r="E61" s="271"/>
      <c r="F61" s="23">
        <v>5</v>
      </c>
      <c r="G61" s="10"/>
      <c r="H61" s="10"/>
    </row>
    <row r="62" spans="1:8" ht="15.65" customHeight="1" x14ac:dyDescent="0.35">
      <c r="A62" s="278" t="s">
        <v>144</v>
      </c>
      <c r="B62" s="271"/>
      <c r="C62" s="271"/>
      <c r="D62" s="271"/>
      <c r="E62" s="271"/>
      <c r="F62" s="271"/>
      <c r="G62" s="10"/>
      <c r="H62" s="10"/>
    </row>
    <row r="63" spans="1:8" ht="15.65" customHeight="1" x14ac:dyDescent="0.35">
      <c r="A63" s="281" t="s">
        <v>136</v>
      </c>
      <c r="B63" s="280"/>
      <c r="C63" s="25" t="s">
        <v>66</v>
      </c>
      <c r="D63" s="286" t="s">
        <v>137</v>
      </c>
      <c r="E63" s="271"/>
      <c r="F63" s="25" t="s">
        <v>138</v>
      </c>
      <c r="G63" s="10"/>
      <c r="H63" s="10"/>
    </row>
    <row r="64" spans="1:8" ht="31" customHeight="1" x14ac:dyDescent="0.35">
      <c r="A64" s="272" t="s">
        <v>151</v>
      </c>
      <c r="B64" s="280"/>
      <c r="C64" s="24" t="s">
        <v>140</v>
      </c>
      <c r="D64" s="279" t="s">
        <v>152</v>
      </c>
      <c r="E64" s="280"/>
      <c r="F64" s="23">
        <v>5</v>
      </c>
      <c r="G64" s="10"/>
      <c r="H64" s="10"/>
    </row>
    <row r="65" spans="1:8" ht="15.65" customHeight="1" x14ac:dyDescent="0.35">
      <c r="A65" s="278" t="s">
        <v>144</v>
      </c>
      <c r="B65" s="271"/>
      <c r="C65" s="271"/>
      <c r="D65" s="271"/>
      <c r="E65" s="271"/>
      <c r="F65" s="271"/>
      <c r="G65" s="10"/>
      <c r="H65" s="10"/>
    </row>
    <row r="66" spans="1:8" ht="16" customHeight="1" thickBot="1" x14ac:dyDescent="0.4">
      <c r="A66" s="298" t="s">
        <v>153</v>
      </c>
      <c r="B66" s="299"/>
      <c r="C66" s="299"/>
      <c r="D66" s="299"/>
      <c r="E66" s="299"/>
      <c r="F66" s="299"/>
      <c r="G66" s="10"/>
      <c r="H66" s="10"/>
    </row>
    <row r="67" spans="1:8" ht="13.5" customHeight="1" thickBot="1" x14ac:dyDescent="0.4">
      <c r="G67" s="10"/>
      <c r="H67" s="10"/>
    </row>
    <row r="68" spans="1:8" ht="27" customHeight="1" thickBot="1" x14ac:dyDescent="0.4">
      <c r="A68" s="266" t="s">
        <v>154</v>
      </c>
      <c r="B68" s="237"/>
      <c r="C68" s="237"/>
      <c r="D68" s="237"/>
      <c r="E68" s="237"/>
      <c r="F68" s="237"/>
      <c r="G68" s="237"/>
      <c r="H68" s="238"/>
    </row>
    <row r="69" spans="1:8" s="21" customFormat="1" x14ac:dyDescent="0.3">
      <c r="A69" s="22" t="s">
        <v>155</v>
      </c>
      <c r="B69" s="22"/>
      <c r="C69" s="20"/>
      <c r="G69" s="19"/>
      <c r="H69" s="19"/>
    </row>
    <row r="70" spans="1:8" s="18" customFormat="1" x14ac:dyDescent="0.3">
      <c r="A70" s="18" t="s">
        <v>156</v>
      </c>
      <c r="C70" s="20"/>
      <c r="F70" s="21"/>
      <c r="G70" s="19"/>
      <c r="H70" s="19"/>
    </row>
    <row r="71" spans="1:8" s="18" customFormat="1" x14ac:dyDescent="0.3">
      <c r="A71" s="18" t="s">
        <v>157</v>
      </c>
      <c r="C71" s="20"/>
      <c r="F71" s="21"/>
      <c r="G71" s="19"/>
      <c r="H71" s="19"/>
    </row>
    <row r="72" spans="1:8" s="13" customFormat="1" x14ac:dyDescent="0.3">
      <c r="A72" s="18" t="s">
        <v>158</v>
      </c>
      <c r="B72" s="16"/>
      <c r="F72" s="15"/>
      <c r="G72" s="14"/>
      <c r="H72" s="14"/>
    </row>
    <row r="73" spans="1:8" s="13" customFormat="1" x14ac:dyDescent="0.3">
      <c r="A73" s="18" t="s">
        <v>159</v>
      </c>
      <c r="B73" s="16"/>
      <c r="F73" s="15"/>
      <c r="G73" s="14"/>
      <c r="H73" s="14"/>
    </row>
    <row r="74" spans="1:8" s="13" customFormat="1" x14ac:dyDescent="0.3">
      <c r="A74" s="18" t="s">
        <v>160</v>
      </c>
      <c r="B74" s="16"/>
      <c r="F74" s="15"/>
      <c r="G74" s="14"/>
      <c r="H74" s="14"/>
    </row>
    <row r="75" spans="1:8" s="13" customFormat="1" x14ac:dyDescent="0.3">
      <c r="A75" s="18" t="s">
        <v>161</v>
      </c>
      <c r="B75" s="16"/>
      <c r="F75" s="15"/>
      <c r="G75" s="14"/>
      <c r="H75" s="14"/>
    </row>
    <row r="76" spans="1:8" s="13" customFormat="1" x14ac:dyDescent="0.3">
      <c r="A76" s="18" t="s">
        <v>162</v>
      </c>
      <c r="B76" s="16"/>
      <c r="F76" s="15"/>
      <c r="G76" s="14"/>
      <c r="H76" s="14"/>
    </row>
    <row r="77" spans="1:8" s="13" customFormat="1" x14ac:dyDescent="0.3">
      <c r="A77" s="18" t="s">
        <v>163</v>
      </c>
      <c r="F77" s="15"/>
      <c r="G77" s="14"/>
      <c r="H77" s="14"/>
    </row>
    <row r="78" spans="1:8" s="13" customFormat="1" x14ac:dyDescent="0.3">
      <c r="A78" s="18" t="s">
        <v>164</v>
      </c>
      <c r="F78" s="15"/>
      <c r="G78" s="14"/>
      <c r="H78" s="14"/>
    </row>
    <row r="79" spans="1:8" s="13" customFormat="1" x14ac:dyDescent="0.3">
      <c r="A79" s="18" t="s">
        <v>165</v>
      </c>
      <c r="F79" s="15"/>
      <c r="G79" s="14"/>
      <c r="H79" s="14"/>
    </row>
    <row r="80" spans="1:8" s="13" customFormat="1" x14ac:dyDescent="0.3">
      <c r="A80" s="17" t="s">
        <v>166</v>
      </c>
      <c r="F80" s="15"/>
      <c r="G80" s="14"/>
      <c r="H80" s="14"/>
    </row>
    <row r="81" spans="1:8" s="13" customFormat="1" x14ac:dyDescent="0.3">
      <c r="A81" s="13" t="s">
        <v>167</v>
      </c>
      <c r="F81" s="15"/>
      <c r="G81" s="14"/>
      <c r="H81" s="14"/>
    </row>
    <row r="82" spans="1:8" s="13" customFormat="1" x14ac:dyDescent="0.3">
      <c r="A82" s="13" t="s">
        <v>168</v>
      </c>
      <c r="F82" s="15"/>
      <c r="G82" s="14"/>
      <c r="H82" s="14"/>
    </row>
    <row r="83" spans="1:8" s="13" customFormat="1" x14ac:dyDescent="0.3">
      <c r="A83" s="13" t="s">
        <v>169</v>
      </c>
      <c r="F83" s="15"/>
      <c r="G83" s="14"/>
      <c r="H83" s="14"/>
    </row>
    <row r="84" spans="1:8" s="13" customFormat="1" x14ac:dyDescent="0.3">
      <c r="A84" s="16" t="s">
        <v>170</v>
      </c>
      <c r="B84" s="16"/>
      <c r="F84" s="15"/>
      <c r="G84" s="14"/>
      <c r="H84" s="14"/>
    </row>
    <row r="85" spans="1:8" s="13" customFormat="1" x14ac:dyDescent="0.3">
      <c r="A85" s="16" t="s">
        <v>171</v>
      </c>
      <c r="B85" s="15"/>
      <c r="F85" s="15"/>
      <c r="G85" s="14"/>
      <c r="H85" s="14"/>
    </row>
  </sheetData>
  <mergeCells count="46">
    <mergeCell ref="A26:F26"/>
    <mergeCell ref="D36:D37"/>
    <mergeCell ref="D60:E60"/>
    <mergeCell ref="A64:B64"/>
    <mergeCell ref="A66:F66"/>
    <mergeCell ref="A60:B60"/>
    <mergeCell ref="D63:E63"/>
    <mergeCell ref="A61:B61"/>
    <mergeCell ref="A55:F55"/>
    <mergeCell ref="A57:B58"/>
    <mergeCell ref="A51:B51"/>
    <mergeCell ref="F36:F37"/>
    <mergeCell ref="A36:A37"/>
    <mergeCell ref="A50:F50"/>
    <mergeCell ref="A1:F1"/>
    <mergeCell ref="D51:E51"/>
    <mergeCell ref="C52:C54"/>
    <mergeCell ref="A10:F10"/>
    <mergeCell ref="A18:A23"/>
    <mergeCell ref="B36:B37"/>
    <mergeCell ref="A49:F49"/>
    <mergeCell ref="A35:E35"/>
    <mergeCell ref="C36:C37"/>
    <mergeCell ref="D53:E53"/>
    <mergeCell ref="A47:F47"/>
    <mergeCell ref="D52:E52"/>
    <mergeCell ref="A12:A13"/>
    <mergeCell ref="A39:D39"/>
    <mergeCell ref="A28:A32"/>
    <mergeCell ref="A41:F41"/>
    <mergeCell ref="A68:H68"/>
    <mergeCell ref="A3:A7"/>
    <mergeCell ref="D54:E54"/>
    <mergeCell ref="A52:B54"/>
    <mergeCell ref="A65:F65"/>
    <mergeCell ref="D64:E64"/>
    <mergeCell ref="A63:B63"/>
    <mergeCell ref="C57:C58"/>
    <mergeCell ref="D56:E56"/>
    <mergeCell ref="D58:E58"/>
    <mergeCell ref="D61:E61"/>
    <mergeCell ref="A62:F62"/>
    <mergeCell ref="A56:B56"/>
    <mergeCell ref="A59:F59"/>
    <mergeCell ref="D57:E57"/>
    <mergeCell ref="A16:F16"/>
  </mergeCells>
  <pageMargins left="0.7" right="0.7" top="0.75" bottom="0.75" header="0.3" footer="0.3"/>
  <headerFooter>
    <oddHeader>&amp;L&amp;"Calibri"&amp;1 &amp;K000000 Information Classification :Public#_x000D_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21"/>
  <sheetViews>
    <sheetView workbookViewId="0">
      <selection activeCell="I21" sqref="I21"/>
    </sheetView>
  </sheetViews>
  <sheetFormatPr defaultColWidth="8.81640625" defaultRowHeight="10.5" x14ac:dyDescent="0.25"/>
  <cols>
    <col min="1" max="1" width="8.81640625" style="159" customWidth="1"/>
    <col min="2" max="2" width="13.1796875" style="159" customWidth="1"/>
    <col min="3" max="3" width="12.81640625" style="159" customWidth="1"/>
    <col min="4" max="4" width="10" style="159" bestFit="1" customWidth="1"/>
    <col min="5" max="5" width="8.81640625" style="159" bestFit="1" customWidth="1"/>
    <col min="6" max="6" width="7.54296875" style="159" bestFit="1" customWidth="1"/>
    <col min="7" max="7" width="8.81640625" style="159" customWidth="1"/>
    <col min="8" max="16384" width="8.81640625" style="159"/>
  </cols>
  <sheetData>
    <row r="2" spans="2:14" x14ac:dyDescent="0.25">
      <c r="B2" s="306" t="s">
        <v>172</v>
      </c>
      <c r="C2" s="307"/>
      <c r="D2" s="307"/>
      <c r="E2" s="307"/>
      <c r="F2" s="307"/>
      <c r="G2" s="307"/>
      <c r="H2" s="307"/>
      <c r="I2" s="307"/>
    </row>
    <row r="3" spans="2:14" x14ac:dyDescent="0.25">
      <c r="B3" s="307"/>
      <c r="C3" s="307"/>
      <c r="D3" s="307"/>
      <c r="E3" s="307"/>
      <c r="F3" s="307"/>
      <c r="G3" s="307"/>
      <c r="H3" s="307"/>
      <c r="I3" s="307"/>
    </row>
    <row r="4" spans="2:14" ht="12.65" customHeight="1" x14ac:dyDescent="0.4">
      <c r="B4" s="157"/>
      <c r="C4" s="157"/>
      <c r="D4" s="157"/>
      <c r="E4" s="157"/>
      <c r="F4" s="157"/>
      <c r="G4" s="157"/>
      <c r="H4" s="157"/>
      <c r="I4" s="158"/>
      <c r="J4" s="158"/>
      <c r="K4" s="158"/>
      <c r="L4" s="158"/>
      <c r="M4" s="158"/>
      <c r="N4" s="158"/>
    </row>
    <row r="5" spans="2:14" ht="12.65" customHeight="1" x14ac:dyDescent="0.4">
      <c r="B5" s="157" t="s">
        <v>28</v>
      </c>
      <c r="C5" s="157"/>
      <c r="D5" s="157"/>
      <c r="E5" s="157"/>
      <c r="F5" s="157"/>
      <c r="G5" s="157"/>
      <c r="H5" s="157"/>
      <c r="I5" s="158"/>
      <c r="J5" s="158"/>
      <c r="K5" s="158"/>
      <c r="L5" s="158"/>
      <c r="M5" s="158"/>
      <c r="N5" s="158"/>
    </row>
    <row r="6" spans="2:14" ht="12.65" customHeight="1" x14ac:dyDescent="0.4">
      <c r="B6" s="160" t="s">
        <v>61</v>
      </c>
      <c r="C6" s="160" t="s">
        <v>173</v>
      </c>
      <c r="D6" s="160" t="s">
        <v>174</v>
      </c>
      <c r="E6" s="160" t="s">
        <v>29</v>
      </c>
      <c r="F6" s="161" t="s">
        <v>175</v>
      </c>
      <c r="G6" s="158"/>
      <c r="H6" s="158"/>
      <c r="I6" s="158"/>
      <c r="J6" s="158"/>
      <c r="K6" s="158"/>
      <c r="L6" s="158"/>
      <c r="M6" s="158"/>
      <c r="N6" s="158"/>
    </row>
    <row r="7" spans="2:14" ht="12.65" customHeight="1" x14ac:dyDescent="0.4">
      <c r="B7" s="162" t="s">
        <v>176</v>
      </c>
      <c r="C7" s="162" t="s">
        <v>177</v>
      </c>
      <c r="D7" s="162" t="s">
        <v>178</v>
      </c>
      <c r="E7" s="162" t="s">
        <v>179</v>
      </c>
      <c r="F7" s="163">
        <v>325416.66666666669</v>
      </c>
      <c r="G7" s="158"/>
      <c r="H7" s="158"/>
      <c r="I7" s="158"/>
      <c r="J7" s="158"/>
      <c r="K7" s="158"/>
      <c r="L7" s="158"/>
      <c r="M7" s="158"/>
      <c r="N7" s="158"/>
    </row>
    <row r="8" spans="2:14" ht="12.65" customHeight="1" x14ac:dyDescent="0.4">
      <c r="B8" s="162" t="s">
        <v>180</v>
      </c>
      <c r="C8" s="162" t="s">
        <v>177</v>
      </c>
      <c r="D8" s="162" t="s">
        <v>181</v>
      </c>
      <c r="E8" s="162" t="s">
        <v>182</v>
      </c>
      <c r="F8" s="164">
        <v>366086.30017538712</v>
      </c>
      <c r="G8" s="158"/>
      <c r="H8" s="158"/>
      <c r="I8" s="158"/>
      <c r="J8" s="158"/>
      <c r="K8" s="158"/>
      <c r="L8" s="158"/>
      <c r="M8" s="158"/>
      <c r="N8" s="158"/>
    </row>
    <row r="9" spans="2:14" ht="12.65" customHeight="1" x14ac:dyDescent="0.4">
      <c r="B9" s="162" t="s">
        <v>183</v>
      </c>
      <c r="C9" s="162" t="s">
        <v>184</v>
      </c>
      <c r="D9" s="162" t="s">
        <v>178</v>
      </c>
      <c r="E9" s="162" t="s">
        <v>182</v>
      </c>
      <c r="F9" s="164">
        <v>322916.66666666669</v>
      </c>
      <c r="G9" s="157"/>
      <c r="H9" s="158"/>
      <c r="I9" s="158"/>
      <c r="J9" s="158"/>
      <c r="K9" s="158"/>
      <c r="L9" s="158"/>
      <c r="M9" s="158"/>
      <c r="N9" s="158"/>
    </row>
    <row r="10" spans="2:14" ht="12.65" customHeight="1" x14ac:dyDescent="0.4">
      <c r="B10" s="157" t="s">
        <v>185</v>
      </c>
      <c r="C10" s="157"/>
      <c r="D10" s="157"/>
      <c r="E10" s="157"/>
      <c r="F10" s="157"/>
      <c r="G10" s="157"/>
      <c r="H10" s="158"/>
      <c r="I10" s="158"/>
      <c r="J10" s="158"/>
      <c r="K10" s="158"/>
      <c r="L10" s="158"/>
      <c r="M10" s="158"/>
      <c r="N10" s="158"/>
    </row>
    <row r="11" spans="2:14" ht="12.65" customHeight="1" x14ac:dyDescent="0.4">
      <c r="B11" s="157" t="s">
        <v>186</v>
      </c>
      <c r="C11" s="157"/>
      <c r="D11" s="157"/>
      <c r="E11" s="157"/>
      <c r="F11" s="157"/>
      <c r="G11" s="157"/>
      <c r="H11" s="158"/>
      <c r="I11" s="158"/>
      <c r="J11" s="158"/>
      <c r="K11" s="158"/>
      <c r="L11" s="158"/>
      <c r="M11" s="158"/>
      <c r="N11" s="158"/>
    </row>
    <row r="12" spans="2:14" ht="12.65" customHeight="1" x14ac:dyDescent="0.4">
      <c r="B12" s="157"/>
      <c r="C12" s="157"/>
      <c r="D12" s="157"/>
      <c r="E12" s="157"/>
      <c r="F12" s="157"/>
      <c r="G12" s="157"/>
      <c r="H12" s="158"/>
      <c r="I12" s="158"/>
      <c r="J12" s="158"/>
      <c r="K12" s="158"/>
      <c r="L12" s="158"/>
      <c r="M12" s="158"/>
      <c r="N12" s="158"/>
    </row>
    <row r="13" spans="2:14" ht="12.65" customHeight="1" x14ac:dyDescent="0.4">
      <c r="B13" s="157" t="s">
        <v>37</v>
      </c>
      <c r="C13" s="157"/>
      <c r="D13" s="157"/>
      <c r="E13" s="305" t="s">
        <v>187</v>
      </c>
      <c r="F13" s="265"/>
      <c r="G13" s="157"/>
      <c r="H13" s="158"/>
      <c r="I13" s="158"/>
      <c r="J13" s="158"/>
      <c r="K13" s="158"/>
      <c r="L13" s="158"/>
      <c r="M13" s="158"/>
      <c r="N13" s="158"/>
    </row>
    <row r="14" spans="2:14" ht="12.65" customHeight="1" x14ac:dyDescent="0.4">
      <c r="B14" s="160" t="s">
        <v>61</v>
      </c>
      <c r="C14" s="160" t="s">
        <v>173</v>
      </c>
      <c r="D14" s="160" t="s">
        <v>174</v>
      </c>
      <c r="E14" s="160" t="s">
        <v>37</v>
      </c>
      <c r="F14" s="160" t="s">
        <v>188</v>
      </c>
      <c r="G14" s="157"/>
      <c r="H14" s="158"/>
      <c r="I14" s="158"/>
      <c r="J14" s="158"/>
      <c r="K14" s="158"/>
      <c r="L14" s="158"/>
      <c r="M14" s="158"/>
      <c r="N14" s="158"/>
    </row>
    <row r="15" spans="2:14" ht="12.65" customHeight="1" x14ac:dyDescent="0.4">
      <c r="B15" s="162" t="s">
        <v>189</v>
      </c>
      <c r="C15" s="162" t="s">
        <v>190</v>
      </c>
      <c r="D15" s="162" t="s">
        <v>191</v>
      </c>
      <c r="E15" s="165">
        <v>218</v>
      </c>
      <c r="F15" s="165">
        <v>113.5</v>
      </c>
      <c r="G15" s="157"/>
      <c r="H15" s="158"/>
      <c r="I15" s="158"/>
      <c r="J15" s="158"/>
      <c r="K15" s="158"/>
      <c r="L15" s="158"/>
      <c r="M15" s="158"/>
      <c r="N15" s="158"/>
    </row>
    <row r="16" spans="2:14" ht="12.65" customHeight="1" x14ac:dyDescent="0.4">
      <c r="B16" s="162" t="s">
        <v>180</v>
      </c>
      <c r="C16" s="162" t="s">
        <v>177</v>
      </c>
      <c r="D16" s="162" t="s">
        <v>192</v>
      </c>
      <c r="E16" s="165">
        <v>270</v>
      </c>
      <c r="F16" s="165">
        <v>120</v>
      </c>
      <c r="G16" s="157"/>
      <c r="H16" s="158"/>
      <c r="I16" s="158"/>
      <c r="J16" s="158"/>
      <c r="K16" s="158"/>
      <c r="L16" s="158"/>
      <c r="M16" s="158"/>
      <c r="N16" s="158"/>
    </row>
    <row r="17" spans="2:14" ht="12.65" customHeight="1" x14ac:dyDescent="0.4">
      <c r="B17" s="162" t="s">
        <v>193</v>
      </c>
      <c r="C17" s="162" t="s">
        <v>184</v>
      </c>
      <c r="D17" s="162" t="s">
        <v>192</v>
      </c>
      <c r="E17" s="162">
        <v>348</v>
      </c>
      <c r="F17" s="162">
        <v>375</v>
      </c>
      <c r="G17" s="157"/>
      <c r="H17" s="158"/>
      <c r="I17" s="158"/>
      <c r="J17" s="158"/>
      <c r="K17" s="158"/>
      <c r="L17" s="158"/>
      <c r="M17" s="158"/>
      <c r="N17" s="158"/>
    </row>
    <row r="18" spans="2:14" ht="12.65" customHeight="1" x14ac:dyDescent="0.4">
      <c r="B18" s="157" t="s">
        <v>194</v>
      </c>
      <c r="C18" s="157"/>
      <c r="D18" s="157"/>
      <c r="E18" s="157"/>
      <c r="F18" s="157"/>
      <c r="G18" s="157"/>
      <c r="H18" s="158"/>
      <c r="I18" s="158"/>
      <c r="J18" s="158"/>
      <c r="K18" s="158"/>
      <c r="L18" s="158"/>
      <c r="M18" s="158"/>
      <c r="N18" s="158"/>
    </row>
    <row r="19" spans="2:14" ht="12.65" customHeight="1" x14ac:dyDescent="0.4">
      <c r="B19" s="157"/>
      <c r="C19" s="157"/>
      <c r="D19" s="157"/>
      <c r="E19" s="157"/>
      <c r="F19" s="157"/>
      <c r="G19" s="157"/>
      <c r="H19" s="158"/>
      <c r="I19" s="158"/>
      <c r="J19" s="158"/>
      <c r="K19" s="158"/>
      <c r="L19" s="158"/>
      <c r="M19" s="158"/>
      <c r="N19" s="158"/>
    </row>
    <row r="20" spans="2:14" ht="12.65" customHeight="1" x14ac:dyDescent="0.4">
      <c r="B20" s="157"/>
      <c r="C20" s="157"/>
      <c r="D20" s="157"/>
      <c r="E20" s="157"/>
      <c r="F20" s="157"/>
      <c r="G20" s="157"/>
      <c r="H20" s="158"/>
      <c r="I20" s="158"/>
      <c r="J20" s="158"/>
      <c r="K20" s="158"/>
      <c r="L20" s="158"/>
      <c r="M20" s="158"/>
      <c r="N20" s="158"/>
    </row>
    <row r="21" spans="2:14" ht="12.65" customHeight="1" x14ac:dyDescent="0.4">
      <c r="B21" s="157"/>
      <c r="C21" s="157"/>
      <c r="D21" s="157"/>
      <c r="E21" s="157"/>
      <c r="F21" s="157"/>
      <c r="G21" s="157"/>
      <c r="H21" s="158"/>
      <c r="I21" s="158"/>
      <c r="J21" s="158"/>
      <c r="K21" s="158"/>
      <c r="L21" s="158"/>
      <c r="M21" s="158"/>
      <c r="N21" s="158"/>
    </row>
  </sheetData>
  <mergeCells count="2">
    <mergeCell ref="E13:F13"/>
    <mergeCell ref="B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DBD One Pager-with Eval.</vt:lpstr>
      <vt:lpstr>Proposal TV</vt:lpstr>
      <vt:lpstr>Proposal Digital</vt:lpstr>
      <vt:lpstr>Deal from Flex</vt:lpstr>
      <vt:lpstr>Cost Benchmarking</vt:lpstr>
      <vt:lpstr>'DBD One Pager-with Eval.'!Print_Area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HO/Anish Abhinav, SMGR(MMR)</dc:creator>
  <cp:lastModifiedBy>Sachin Saurav</cp:lastModifiedBy>
  <dcterms:created xsi:type="dcterms:W3CDTF">2023-08-10T05:42:49Z</dcterms:created>
  <dcterms:modified xsi:type="dcterms:W3CDTF">2025-08-11T09:50:50Z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ea3312-9e03-4ba3-8616-e6d612800a80_Enabled">
    <vt:lpwstr>true</vt:lpwstr>
  </property>
  <property fmtid="{D5CDD505-2E9C-101B-9397-08002B2CF9AE}" pid="3" name="MSIP_Label_10ea3312-9e03-4ba3-8616-e6d612800a80_SetDate">
    <vt:lpwstr>2024-12-23T10:00:33Z</vt:lpwstr>
  </property>
  <property fmtid="{D5CDD505-2E9C-101B-9397-08002B2CF9AE}" pid="4" name="MSIP_Label_10ea3312-9e03-4ba3-8616-e6d612800a80_Method">
    <vt:lpwstr>Privileged</vt:lpwstr>
  </property>
  <property fmtid="{D5CDD505-2E9C-101B-9397-08002B2CF9AE}" pid="5" name="MSIP_Label_10ea3312-9e03-4ba3-8616-e6d612800a80_Name">
    <vt:lpwstr>Public</vt:lpwstr>
  </property>
  <property fmtid="{D5CDD505-2E9C-101B-9397-08002B2CF9AE}" pid="6" name="MSIP_Label_10ea3312-9e03-4ba3-8616-e6d612800a80_SiteId">
    <vt:lpwstr>d78a8218-4135-4026-a3a8-1cdd7223b4d5</vt:lpwstr>
  </property>
  <property fmtid="{D5CDD505-2E9C-101B-9397-08002B2CF9AE}" pid="7" name="MSIP_Label_10ea3312-9e03-4ba3-8616-e6d612800a80_ActionId">
    <vt:lpwstr>a9d0eb82-e532-4d2e-a1f4-9d7db9e3e5bc</vt:lpwstr>
  </property>
  <property fmtid="{D5CDD505-2E9C-101B-9397-08002B2CF9AE}" pid="8" name="MSIP_Label_10ea3312-9e03-4ba3-8616-e6d612800a80_ContentBits">
    <vt:lpwstr>1</vt:lpwstr>
  </property>
  <property fmtid="{D5CDD505-2E9C-101B-9397-08002B2CF9AE}" pid="9" name="ContentTypeId">
    <vt:lpwstr>0x01010008D521F3E82DCB46AC4A9DCD1DC69A5E</vt:lpwstr>
  </property>
  <property fmtid="{D5CDD505-2E9C-101B-9397-08002B2CF9AE}" pid="10" name="MediaServiceImageTags">
    <vt:lpwstr/>
  </property>
</Properties>
</file>