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filterPrivacy="1" codeName="ThisWorkbook"/>
  <xr:revisionPtr revIDLastSave="0" documentId="8_{09C7BA04-50A2-4C54-A66D-54320CC4E976}" xr6:coauthVersionLast="36" xr6:coauthVersionMax="36" xr10:uidLastSave="{00000000-0000-0000-0000-000000000000}"/>
  <bookViews>
    <workbookView xWindow="0" yWindow="0" windowWidth="20490" windowHeight="754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3" i="11" l="1"/>
  <c r="E9" i="11" s="1"/>
  <c r="E21" i="11" s="1"/>
  <c r="F21" i="11" s="1"/>
  <c r="E22" i="11" s="1"/>
  <c r="F22" i="11" s="1"/>
  <c r="H22" i="11" l="1"/>
  <c r="F9" i="11"/>
  <c r="E10" i="11" s="1"/>
  <c r="I5" i="11"/>
  <c r="H33" i="11"/>
  <c r="H21" i="11"/>
  <c r="H20" i="11"/>
  <c r="H14" i="11"/>
  <c r="H8" i="11"/>
  <c r="H9" i="11" l="1"/>
  <c r="F10" i="11"/>
  <c r="E11" i="11" s="1"/>
  <c r="E15" i="11"/>
  <c r="E16" i="11" s="1"/>
  <c r="I6" i="11"/>
  <c r="H25" i="11" l="1"/>
  <c r="H10" i="11"/>
  <c r="H23" i="11"/>
  <c r="F16" i="11"/>
  <c r="F15" i="11"/>
  <c r="H15" i="11" s="1"/>
  <c r="F13" i="11"/>
  <c r="H13" i="11" s="1"/>
  <c r="F11" i="11"/>
  <c r="E12" i="11" s="1"/>
  <c r="J5" i="11"/>
  <c r="K5" i="11" s="1"/>
  <c r="L5" i="11" s="1"/>
  <c r="M5" i="11" s="1"/>
  <c r="N5" i="11" s="1"/>
  <c r="O5" i="11" s="1"/>
  <c r="P5" i="11" s="1"/>
  <c r="H24" i="11" l="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<sst xmlns="http://schemas.openxmlformats.org/spreadsheetml/2006/main" count="71" uniqueCount="57">
  <si>
    <t>Phase 1 Title</t>
  </si>
  <si>
    <t>Phase 2 Title</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</si>
  <si>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</si>
  <si>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</si>
  <si>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</si>
  <si>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</si>
  <si>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</si>
  <si>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</si>
  <si>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</si>
  <si>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</si>
  <si>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</si>
  <si>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</si>
  <si>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</si>
  <si>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</si>
  <si>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</si>
  <si>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</si>
  <si>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</si>
  <si>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</si>
  <si>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</si>
  <si>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</si>
  <si>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</si>
  <si>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</si>
  <si>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</si>
  <si>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</si>
  <si>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</si>
  <si>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</si>
  <si>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</si>
  <si>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</si>
  <si>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</si>
  <si>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</si>
  <si>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</si>
  <si>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</si>
  <si>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</si>
  <si>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</si>
  <si>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</si>
  <si>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</si>
  <si>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</si>
  <si>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</si>
  <si>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</si>
  <si>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</si>
  <si>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</si>
  <si>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</si>
  <si>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</si>
  <si>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Task 1.1</t>
  </si>
  <si>
    <t>Task 1.2</t>
  </si>
  <si>
    <t>Task 1.3</t>
  </si>
  <si>
    <t>Task 1.4</t>
  </si>
  <si>
    <t>Task 1.5</t>
  </si>
  <si>
    <t>Task 2.1</t>
  </si>
  <si>
    <t>Task 2.2</t>
  </si>
  <si>
    <t>Task 2.3</t>
  </si>
  <si>
    <t>Task 2.4</t>
  </si>
  <si>
    <t>Task 2.5</t>
  </si>
  <si>
    <t>Task 3.1</t>
  </si>
  <si>
    <t>Task 3.2</t>
  </si>
  <si>
    <t>SACHIN KUMAR</t>
  </si>
  <si>
    <t>VENDING MACHINE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</si>
</sst>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3" borderId="2" xfId="11" applyFont="1" applyFill="1">
      <alignment horizontal="center" vertical="center"/>
    </xf>
    <xf numFmtId="0" fontId="0" fillId="4" borderId="2" xfId="11" applyFont="1" applyFill="1">
      <alignment horizontal="center" vertical="center"/>
    </xf>
    <xf numFmtId="0" fontId="0" fillId="11" borderId="2" xfId="11" applyFont="1" applyFill="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PageLayoutView="70" workbookViewId="0">
      <pane ySplit="6" topLeftCell="A7" activePane="bottomLeft" state="frozen"/>
      <selection pane="bottomLeft" activeCell="C4" sqref="C4:D4"/>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4" width="2.5703125" customWidth="1"/>
    <col min="15" max="15" width="3.28515625" customWidth="1"/>
    <col min="16" max="43" width="2.5703125" customWidth="1"/>
    <col min="44" max="64" width="2.5703125" hidden="1" customWidth="1"/>
    <col min="69" max="70" width="10.28515625"/>
  </cols>
  <sheetData>
    <row r="1" spans="1:64" ht="30" customHeight="1" x14ac:dyDescent="0.45">
      <c r="A1" s="59" t="s">
        <v>34</v>
      </c>
      <c r="B1" s="63" t="s">
        <v>56</v>
      </c>
      <c r="C1" s="1"/>
      <c r="D1" s="2"/>
      <c r="E1" s="4"/>
      <c r="F1" s="47"/>
      <c r="H1" s="2"/>
      <c r="I1" s="14" t="s">
        <v>15</v>
      </c>
    </row>
    <row r="2" spans="1:64" ht="30" customHeight="1" x14ac:dyDescent="0.3">
      <c r="A2" s="58" t="s">
        <v>29</v>
      </c>
      <c r="B2" s="64" t="s">
        <v>25</v>
      </c>
      <c r="I2" s="61" t="s">
        <v>20</v>
      </c>
    </row>
    <row r="3" spans="1:64" ht="30" customHeight="1" x14ac:dyDescent="0.25">
      <c r="A3" s="58" t="s">
        <v>35</v>
      </c>
      <c r="B3" s="65" t="s">
        <v>26</v>
      </c>
      <c r="C3" s="82" t="s">
        <v>3</v>
      </c>
      <c r="D3" s="83"/>
      <c r="E3" s="88">
        <f ca="1">TODAY()</f>
        <v>44651</v>
      </c>
      <c r="F3" s="88"/>
    </row>
    <row r="4" spans="1:64" ht="30" customHeight="1" x14ac:dyDescent="0.25">
      <c r="A4" s="59" t="s">
        <v>36</v>
      </c>
      <c r="C4" s="82" t="s">
        <v>10</v>
      </c>
      <c r="D4" s="83"/>
      <c r="E4" s="7">
        <v>1</v>
      </c>
      <c r="I4" s="85">
        <v>44620</v>
      </c>
      <c r="J4" s="86"/>
      <c r="K4" s="86"/>
      <c r="L4" s="86"/>
      <c r="M4" s="86"/>
      <c r="N4" s="86"/>
      <c r="O4" s="87"/>
      <c r="P4" s="85">
        <f ca="1">P5</f>
        <v>44655</v>
      </c>
      <c r="Q4" s="86"/>
      <c r="R4" s="86"/>
      <c r="S4" s="86"/>
      <c r="T4" s="86"/>
      <c r="U4" s="86"/>
      <c r="V4" s="87"/>
      <c r="W4" s="85">
        <f ca="1">W5</f>
        <v>44662</v>
      </c>
      <c r="X4" s="86"/>
      <c r="Y4" s="86"/>
      <c r="Z4" s="86"/>
      <c r="AA4" s="86"/>
      <c r="AB4" s="86"/>
      <c r="AC4" s="87"/>
      <c r="AD4" s="85">
        <f ca="1">AD5</f>
        <v>44669</v>
      </c>
      <c r="AE4" s="86"/>
      <c r="AF4" s="86"/>
      <c r="AG4" s="86"/>
      <c r="AH4" s="86"/>
      <c r="AI4" s="86"/>
      <c r="AJ4" s="87"/>
      <c r="AK4" s="85">
        <f ca="1">AK5</f>
        <v>44676</v>
      </c>
      <c r="AL4" s="86"/>
      <c r="AM4" s="86"/>
      <c r="AN4" s="86"/>
      <c r="AO4" s="86"/>
      <c r="AP4" s="86"/>
      <c r="AQ4" s="87"/>
      <c r="AR4" s="85">
        <f ca="1">AR5</f>
        <v>44683</v>
      </c>
      <c r="AS4" s="86"/>
      <c r="AT4" s="86"/>
      <c r="AU4" s="86"/>
      <c r="AV4" s="86"/>
      <c r="AW4" s="86"/>
      <c r="AX4" s="87"/>
      <c r="AY4" s="85">
        <f ca="1">AY5</f>
        <v>44690</v>
      </c>
      <c r="AZ4" s="86"/>
      <c r="BA4" s="86"/>
      <c r="BB4" s="86"/>
      <c r="BC4" s="86"/>
      <c r="BD4" s="86"/>
      <c r="BE4" s="87"/>
      <c r="BF4" s="85">
        <f ca="1">BF5</f>
        <v>44697</v>
      </c>
      <c r="BG4" s="86"/>
      <c r="BH4" s="86"/>
      <c r="BI4" s="86"/>
      <c r="BJ4" s="86"/>
      <c r="BK4" s="86"/>
      <c r="BL4" s="87"/>
    </row>
    <row r="5" spans="1:64" ht="15" customHeight="1" x14ac:dyDescent="0.25">
      <c r="A5" s="59" t="s">
        <v>37</v>
      </c>
      <c r="B5" s="84"/>
      <c r="C5" s="84"/>
      <c r="D5" s="84"/>
      <c r="E5" s="84"/>
      <c r="F5" s="84"/>
      <c r="G5" s="84"/>
      <c r="I5" s="11">
        <f ca="1">Project_Start-WEEKDAY(Project_Start,1)+2+7*(Display_Week-1)</f>
        <v>44648</v>
      </c>
      <c r="J5" s="10">
        <f ca="1">I5+1</f>
        <v>44649</v>
      </c>
      <c r="K5" s="10">
        <f t="shared" ref="K5:AX5" ca="1" si="0">J5+1</f>
        <v>44650</v>
      </c>
      <c r="L5" s="10">
        <f t="shared" ca="1" si="0"/>
        <v>44651</v>
      </c>
      <c r="M5" s="10">
        <f t="shared" ca="1" si="0"/>
        <v>44652</v>
      </c>
      <c r="N5" s="10">
        <f t="shared" ca="1" si="0"/>
        <v>44653</v>
      </c>
      <c r="O5" s="12">
        <f t="shared" ca="1" si="0"/>
        <v>44654</v>
      </c>
      <c r="P5" s="11">
        <f ca="1">O5+1</f>
        <v>44655</v>
      </c>
      <c r="Q5" s="10">
        <f ca="1">P5+1</f>
        <v>44656</v>
      </c>
      <c r="R5" s="10">
        <f t="shared" ca="1" si="0"/>
        <v>44657</v>
      </c>
      <c r="S5" s="10">
        <f t="shared" ca="1" si="0"/>
        <v>44658</v>
      </c>
      <c r="T5" s="10">
        <f t="shared" ca="1" si="0"/>
        <v>44659</v>
      </c>
      <c r="U5" s="10">
        <f t="shared" ca="1" si="0"/>
        <v>44660</v>
      </c>
      <c r="V5" s="12">
        <f t="shared" ca="1" si="0"/>
        <v>44661</v>
      </c>
      <c r="W5" s="11">
        <f ca="1">V5+1</f>
        <v>44662</v>
      </c>
      <c r="X5" s="10">
        <f ca="1">W5+1</f>
        <v>44663</v>
      </c>
      <c r="Y5" s="10">
        <f t="shared" ca="1" si="0"/>
        <v>44664</v>
      </c>
      <c r="Z5" s="10">
        <f t="shared" ca="1" si="0"/>
        <v>44665</v>
      </c>
      <c r="AA5" s="10">
        <f t="shared" ca="1" si="0"/>
        <v>44666</v>
      </c>
      <c r="AB5" s="10">
        <f t="shared" ca="1" si="0"/>
        <v>44667</v>
      </c>
      <c r="AC5" s="12">
        <f t="shared" ca="1" si="0"/>
        <v>44668</v>
      </c>
      <c r="AD5" s="11">
        <f ca="1">AC5+1</f>
        <v>44669</v>
      </c>
      <c r="AE5" s="10">
        <f ca="1">AD5+1</f>
        <v>44670</v>
      </c>
      <c r="AF5" s="10">
        <f t="shared" ca="1" si="0"/>
        <v>44671</v>
      </c>
      <c r="AG5" s="10">
        <f t="shared" ca="1" si="0"/>
        <v>44672</v>
      </c>
      <c r="AH5" s="10">
        <f t="shared" ca="1" si="0"/>
        <v>44673</v>
      </c>
      <c r="AI5" s="10">
        <f t="shared" ca="1" si="0"/>
        <v>44674</v>
      </c>
      <c r="AJ5" s="12">
        <f t="shared" ca="1" si="0"/>
        <v>44675</v>
      </c>
      <c r="AK5" s="11">
        <f ca="1">AJ5+1</f>
        <v>44676</v>
      </c>
      <c r="AL5" s="10">
        <f ca="1">AK5+1</f>
        <v>44677</v>
      </c>
      <c r="AM5" s="10">
        <f t="shared" ca="1" si="0"/>
        <v>44678</v>
      </c>
      <c r="AN5" s="10">
        <f t="shared" ca="1" si="0"/>
        <v>44679</v>
      </c>
      <c r="AO5" s="10">
        <f t="shared" ca="1" si="0"/>
        <v>44680</v>
      </c>
      <c r="AP5" s="10">
        <f t="shared" ca="1" si="0"/>
        <v>44681</v>
      </c>
      <c r="AQ5" s="12">
        <f t="shared" ca="1" si="0"/>
        <v>44682</v>
      </c>
      <c r="AR5" s="11">
        <f ca="1">AQ5+1</f>
        <v>44683</v>
      </c>
      <c r="AS5" s="10">
        <f ca="1">AR5+1</f>
        <v>44684</v>
      </c>
      <c r="AT5" s="10">
        <f t="shared" ca="1" si="0"/>
        <v>44685</v>
      </c>
      <c r="AU5" s="10">
        <f t="shared" ca="1" si="0"/>
        <v>44686</v>
      </c>
      <c r="AV5" s="10">
        <f t="shared" ca="1" si="0"/>
        <v>44687</v>
      </c>
      <c r="AW5" s="10">
        <f t="shared" ca="1" si="0"/>
        <v>44688</v>
      </c>
      <c r="AX5" s="12">
        <f t="shared" ca="1" si="0"/>
        <v>44689</v>
      </c>
      <c r="AY5" s="11">
        <f ca="1">AX5+1</f>
        <v>44690</v>
      </c>
      <c r="AZ5" s="10">
        <f ca="1">AY5+1</f>
        <v>44691</v>
      </c>
      <c r="BA5" s="10">
        <f t="shared" ref="BA5:BE5" ca="1" si="1">AZ5+1</f>
        <v>44692</v>
      </c>
      <c r="BB5" s="10">
        <f t="shared" ca="1" si="1"/>
        <v>44693</v>
      </c>
      <c r="BC5" s="10">
        <f t="shared" ca="1" si="1"/>
        <v>44694</v>
      </c>
      <c r="BD5" s="10">
        <f t="shared" ca="1" si="1"/>
        <v>44695</v>
      </c>
      <c r="BE5" s="12">
        <f t="shared" ca="1" si="1"/>
        <v>44696</v>
      </c>
      <c r="BF5" s="11">
        <f ca="1">BE5+1</f>
        <v>44697</v>
      </c>
      <c r="BG5" s="10">
        <f ca="1">BF5+1</f>
        <v>44698</v>
      </c>
      <c r="BH5" s="10">
        <f t="shared" ref="BH5:BL5" ca="1" si="2">BG5+1</f>
        <v>44699</v>
      </c>
      <c r="BI5" s="10">
        <f t="shared" ca="1" si="2"/>
        <v>44700</v>
      </c>
      <c r="BJ5" s="10">
        <f t="shared" ca="1" si="2"/>
        <v>44701</v>
      </c>
      <c r="BK5" s="10">
        <f t="shared" ca="1" si="2"/>
        <v>44702</v>
      </c>
      <c r="BL5" s="12">
        <f t="shared" ca="1" si="2"/>
        <v>44703</v>
      </c>
    </row>
    <row r="6" spans="1:64" ht="30" customHeight="1" thickBot="1" x14ac:dyDescent="0.3">
      <c r="A6" s="59" t="s">
        <v>38</v>
      </c>
      <c r="B6" s="8" t="s">
        <v>11</v>
      </c>
      <c r="C6" s="9" t="s">
        <v>5</v>
      </c>
      <c r="D6" s="9" t="s">
        <v>4</v>
      </c>
      <c r="E6" s="9" t="s">
        <v>7</v>
      </c>
      <c r="F6" s="9" t="s">
        <v>8</v>
      </c>
      <c r="G6" s="9"/>
      <c r="H6" s="9" t="s">
        <v>9</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39</v>
      </c>
      <c r="B8" s="18" t="s">
        <v>0</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40</v>
      </c>
      <c r="B9" s="77" t="s">
        <v>43</v>
      </c>
      <c r="C9" s="89" t="s">
        <v>55</v>
      </c>
      <c r="D9" s="22">
        <v>0.6</v>
      </c>
      <c r="E9" s="66">
        <f ca="1">Project_Start</f>
        <v>44651</v>
      </c>
      <c r="F9" s="66">
        <f ca="1">E9+3</f>
        <v>44654</v>
      </c>
      <c r="G9" s="17"/>
      <c r="H9" s="17">
        <f t="shared" ca="1" si="6"/>
        <v>4</v>
      </c>
      <c r="I9" s="44"/>
      <c r="J9" s="44"/>
      <c r="K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41</v>
      </c>
      <c r="B10" s="77" t="s">
        <v>44</v>
      </c>
      <c r="C10" s="89" t="s">
        <v>55</v>
      </c>
      <c r="D10" s="22">
        <v>1</v>
      </c>
      <c r="E10" s="66">
        <f ca="1">F9</f>
        <v>44654</v>
      </c>
      <c r="F10" s="66">
        <f ca="1">E10+2</f>
        <v>44656</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7" t="s">
        <v>45</v>
      </c>
      <c r="C11" s="89" t="s">
        <v>55</v>
      </c>
      <c r="D11" s="22">
        <v>0.5</v>
      </c>
      <c r="E11" s="66">
        <f ca="1">F10</f>
        <v>44656</v>
      </c>
      <c r="F11" s="66">
        <f ca="1">E11+4</f>
        <v>44660</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7" t="s">
        <v>46</v>
      </c>
      <c r="C12" s="89" t="s">
        <v>55</v>
      </c>
      <c r="D12" s="22">
        <v>0.95</v>
      </c>
      <c r="E12" s="66">
        <f ca="1">F11</f>
        <v>44660</v>
      </c>
      <c r="F12" s="66">
        <f ca="1">E12+5</f>
        <v>44665</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7" t="s">
        <v>47</v>
      </c>
      <c r="C13" s="89" t="s">
        <v>55</v>
      </c>
      <c r="D13" s="22">
        <v>0.95</v>
      </c>
      <c r="E13" s="66">
        <v>44624</v>
      </c>
      <c r="F13" s="66">
        <f>E13+2</f>
        <v>44626</v>
      </c>
      <c r="G13" s="17"/>
      <c r="H13" s="17">
        <f t="shared" si="6"/>
        <v>3</v>
      </c>
      <c r="I13" s="44"/>
      <c r="J13" s="44"/>
      <c r="K13" s="44"/>
      <c r="L13" s="44"/>
      <c r="M13" s="44"/>
      <c r="N13" s="44"/>
      <c r="O13" s="44"/>
      <c r="P13" s="44"/>
      <c r="Q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42</v>
      </c>
      <c r="B14" s="23" t="s">
        <v>1</v>
      </c>
      <c r="C14" s="89"/>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78" t="s">
        <v>48</v>
      </c>
      <c r="C15" s="90" t="s">
        <v>55</v>
      </c>
      <c r="D15" s="27">
        <v>0.5</v>
      </c>
      <c r="E15" s="67">
        <f>E13+1</f>
        <v>44625</v>
      </c>
      <c r="F15" s="67">
        <f>E15+4</f>
        <v>44629</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78" t="s">
        <v>49</v>
      </c>
      <c r="C16" s="90" t="s">
        <v>55</v>
      </c>
      <c r="D16" s="27">
        <v>0.5</v>
      </c>
      <c r="E16" s="67">
        <f>E15+2</f>
        <v>44627</v>
      </c>
      <c r="F16" s="67">
        <f>E16+5</f>
        <v>44632</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78" t="s">
        <v>50</v>
      </c>
      <c r="C17" s="90" t="s">
        <v>55</v>
      </c>
      <c r="D17" s="27">
        <v>0.55000000000000004</v>
      </c>
      <c r="E17" s="67">
        <f>F16</f>
        <v>44632</v>
      </c>
      <c r="F17" s="67">
        <f>E17+3</f>
        <v>44635</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78" t="s">
        <v>51</v>
      </c>
      <c r="C18" s="90" t="s">
        <v>55</v>
      </c>
      <c r="D18" s="27">
        <v>0.7</v>
      </c>
      <c r="E18" s="67">
        <f>E17</f>
        <v>44632</v>
      </c>
      <c r="F18" s="67">
        <f>E18+2</f>
        <v>44634</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78" t="s">
        <v>52</v>
      </c>
      <c r="C19" s="90" t="s">
        <v>55</v>
      </c>
      <c r="D19" s="27">
        <v>1</v>
      </c>
      <c r="E19" s="67">
        <f>E18</f>
        <v>44632</v>
      </c>
      <c r="F19" s="67">
        <f>E19+3</f>
        <v>44635</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30</v>
      </c>
      <c r="B20" s="28" t="s">
        <v>12</v>
      </c>
      <c r="C20" s="72"/>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79" t="s">
        <v>53</v>
      </c>
      <c r="C21" s="91" t="s">
        <v>55</v>
      </c>
      <c r="D21" s="32">
        <v>0.7</v>
      </c>
      <c r="E21" s="68">
        <f ca="1">E9+15</f>
        <v>44666</v>
      </c>
      <c r="F21" s="68">
        <f ca="1">E21+5</f>
        <v>44671</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79" t="s">
        <v>54</v>
      </c>
      <c r="C22" s="91" t="s">
        <v>55</v>
      </c>
      <c r="D22" s="32">
        <v>1</v>
      </c>
      <c r="E22" s="68">
        <f ca="1">F21+1</f>
        <v>44672</v>
      </c>
      <c r="F22" s="68">
        <f ca="1">E22+5</f>
        <v>44677</v>
      </c>
      <c r="G22" s="17"/>
      <c r="H22" s="17">
        <f t="shared" ca="1"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79"/>
      <c r="C23" s="73"/>
      <c r="D23" s="32"/>
      <c r="E23" s="68"/>
      <c r="F23" s="68"/>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79"/>
      <c r="C24" s="73"/>
      <c r="D24" s="32"/>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79"/>
      <c r="C25" s="73"/>
      <c r="D25" s="32"/>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30</v>
      </c>
      <c r="B26" s="33"/>
      <c r="C26" s="74"/>
      <c r="D26" s="34"/>
      <c r="E26" s="35"/>
      <c r="F26" s="36"/>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0"/>
      <c r="C27" s="75"/>
      <c r="D27" s="37"/>
      <c r="E27" s="69"/>
      <c r="F27" s="69"/>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0"/>
      <c r="C28" s="75"/>
      <c r="D28" s="37"/>
      <c r="E28" s="69"/>
      <c r="F28" s="69"/>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0"/>
      <c r="C29" s="75"/>
      <c r="D29" s="37"/>
      <c r="E29" s="69"/>
      <c r="F29" s="69"/>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0"/>
      <c r="C30" s="75"/>
      <c r="D30" s="37"/>
      <c r="E30" s="69"/>
      <c r="F30" s="69"/>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0"/>
      <c r="C31" s="75"/>
      <c r="D31" s="37"/>
      <c r="E31" s="69"/>
      <c r="F31" s="69"/>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32</v>
      </c>
      <c r="B32" s="81"/>
      <c r="C32" s="76"/>
      <c r="D32" s="16"/>
      <c r="E32" s="70"/>
      <c r="F32" s="70"/>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31</v>
      </c>
      <c r="B33" s="38" t="s">
        <v>2</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9:K9 S9:BL9 I10:BL12 I14:BL33 I13:N13 S13:BL13">
    <cfRule type="expression" dxfId="8" priority="33">
      <formula>AND(TODAY()&gt;=I$5,TODAY()&lt;J$5)</formula>
    </cfRule>
  </conditionalFormatting>
  <conditionalFormatting sqref="I7:BL8 I9:K9 S9:BL9 I10:BL12 I14:BL33 I13:N13 S13:BL13">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O9:R9">
    <cfRule type="expression" dxfId="5" priority="35">
      <formula>AND(TODAY()&gt;=L$5,TODAY()&lt;M$5)</formula>
    </cfRule>
  </conditionalFormatting>
  <conditionalFormatting sqref="O9:R9">
    <cfRule type="expression" dxfId="4" priority="39">
      <formula>AND(task_start&lt;=L$5,ROUNDDOWN((task_end-task_start+1)*task_progress,0)+task_start-1&gt;=L$5)</formula>
    </cfRule>
    <cfRule type="expression" dxfId="3" priority="40" stopIfTrue="1">
      <formula>AND(task_end&gt;=L$5,task_start&lt;M$5)</formula>
    </cfRule>
  </conditionalFormatting>
  <conditionalFormatting sqref="O13:Q13">
    <cfRule type="expression" dxfId="2" priority="42">
      <formula>AND(TODAY()&gt;=P$5,TODAY()&lt;Q$5)</formula>
    </cfRule>
  </conditionalFormatting>
  <conditionalFormatting sqref="O13:Q13">
    <cfRule type="expression" dxfId="1" priority="46">
      <formula>AND(task_start&lt;=P$5,ROUNDDOWN((task_end-task_start+1)*task_progress,0)+task_start-1&gt;=P$5)</formula>
    </cfRule>
    <cfRule type="expression" dxfId="0" priority="47" stopIfTrue="1">
      <formula>AND(task_end&gt;=P$5,task_start&lt;Q$5)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15</v>
      </c>
      <c r="B2" s="49"/>
    </row>
    <row r="3" spans="1:2" s="54" customFormat="1" ht="27" customHeight="1" x14ac:dyDescent="0.25">
      <c r="A3" s="55" t="s">
        <v>20</v>
      </c>
      <c r="B3" s="55"/>
    </row>
    <row r="4" spans="1:2" s="51" customFormat="1" ht="26.25" x14ac:dyDescent="0.4">
      <c r="A4" s="52" t="s">
        <v>14</v>
      </c>
    </row>
    <row r="5" spans="1:2" ht="74.099999999999994" customHeight="1" x14ac:dyDescent="0.2">
      <c r="A5" s="53" t="s">
        <v>23</v>
      </c>
    </row>
    <row r="6" spans="1:2" ht="26.25" customHeight="1" x14ac:dyDescent="0.2">
      <c r="A6" s="52" t="s">
        <v>28</v>
      </c>
    </row>
    <row r="7" spans="1:2" s="48" customFormat="1" ht="204.95" customHeight="1" x14ac:dyDescent="0.25">
      <c r="A7" s="57" t="s">
        <v>27</v>
      </c>
    </row>
    <row r="8" spans="1:2" s="51" customFormat="1" ht="26.25" x14ac:dyDescent="0.4">
      <c r="A8" s="52" t="s">
        <v>16</v>
      </c>
    </row>
    <row r="9" spans="1:2" ht="60" x14ac:dyDescent="0.2">
      <c r="A9" s="53" t="s">
        <v>24</v>
      </c>
    </row>
    <row r="10" spans="1:2" s="48" customFormat="1" ht="27.95" customHeight="1" x14ac:dyDescent="0.25">
      <c r="A10" s="56" t="s">
        <v>22</v>
      </c>
    </row>
    <row r="11" spans="1:2" s="51" customFormat="1" ht="26.25" x14ac:dyDescent="0.4">
      <c r="A11" s="52" t="s">
        <v>13</v>
      </c>
    </row>
    <row r="12" spans="1:2" ht="30" x14ac:dyDescent="0.2">
      <c r="A12" s="53" t="s">
        <v>21</v>
      </c>
    </row>
    <row r="13" spans="1:2" s="48" customFormat="1" ht="27.95" customHeight="1" x14ac:dyDescent="0.25">
      <c r="A13" s="56" t="s">
        <v>6</v>
      </c>
    </row>
    <row r="14" spans="1:2" s="51" customFormat="1" ht="26.25" x14ac:dyDescent="0.4">
      <c r="A14" s="52" t="s">
        <v>17</v>
      </c>
    </row>
    <row r="15" spans="1:2" ht="75" customHeight="1" x14ac:dyDescent="0.2">
      <c r="A15" s="53" t="s">
        <v>18</v>
      </c>
    </row>
    <row r="16" spans="1:2" ht="75" x14ac:dyDescent="0.2">
      <c r="A16" s="53" t="s">
        <v>19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www.w3.org/XML/1998/namespace"/>
    <ds:schemaRef ds:uri="3f90b35a-c7f5-466e-bdce-aad1192bcad3"/>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purl.org/dc/terms/"/>
    <ds:schemaRef ds:uri="abad16e2-75b5-4d02-890c-30395bfef71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2022-03-31T16:50:40Z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