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eingan_westminster_ac_uk/Documents/4cosc004w/Ultra/teaching apps/"/>
    </mc:Choice>
  </mc:AlternateContent>
  <xr:revisionPtr revIDLastSave="0" documentId="8_{EF874E0B-188A-45F6-AD67-BCE63C1A30A7}" xr6:coauthVersionLast="36" xr6:coauthVersionMax="36" xr10:uidLastSave="{00000000-0000-0000-0000-000000000000}"/>
  <bookViews>
    <workbookView xWindow="480" yWindow="90" windowWidth="18195" windowHeight="12075" xr2:uid="{00000000-000D-0000-FFFF-FFFF00000000}"/>
  </bookViews>
  <sheets>
    <sheet name="Decimal to IEEE754 Hex" sheetId="2" r:id="rId1"/>
    <sheet name="IEEE754 Hex to Decimal" sheetId="3" r:id="rId2"/>
  </sheets>
  <definedNames>
    <definedName name="BinDigits">'IEEE754 Hex to Decimal'!$D$33:$E$33</definedName>
    <definedName name="HexDigits">'IEEE754 Hex to Decimal'!$D$32:$S$32</definedName>
    <definedName name="hval">'IEEE754 Hex to Decimal'!$D$31:$S$31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3" l="1"/>
  <c r="I23" i="3"/>
  <c r="J23" i="3"/>
  <c r="K23" i="3"/>
  <c r="L23" i="3"/>
  <c r="T23" i="3"/>
  <c r="U23" i="3"/>
  <c r="V23" i="3"/>
  <c r="W23" i="3"/>
  <c r="X23" i="3"/>
  <c r="Y23" i="3"/>
  <c r="Z23" i="3"/>
  <c r="G23" i="3"/>
  <c r="Y22" i="3" l="1"/>
  <c r="X22" i="3"/>
  <c r="W22" i="3"/>
  <c r="V22" i="3"/>
  <c r="U22" i="3"/>
  <c r="T22" i="3"/>
  <c r="S22" i="3"/>
  <c r="S23" i="3" s="1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AF5" i="3" l="1"/>
  <c r="AF6" i="3" s="1"/>
  <c r="AB5" i="3"/>
  <c r="AB6" i="3" s="1"/>
  <c r="X5" i="3"/>
  <c r="X6" i="3" s="1"/>
  <c r="T5" i="3"/>
  <c r="T6" i="3" s="1"/>
  <c r="P5" i="3"/>
  <c r="P6" i="3" s="1"/>
  <c r="L5" i="3"/>
  <c r="L6" i="3" s="1"/>
  <c r="H5" i="3"/>
  <c r="H6" i="3" s="1"/>
  <c r="D5" i="3"/>
  <c r="D6" i="3" s="1"/>
  <c r="V18" i="3" l="1"/>
  <c r="AJ14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M16" i="3"/>
  <c r="AB11" i="3"/>
  <c r="AC11" i="3"/>
  <c r="AD11" i="3"/>
  <c r="AE11" i="3"/>
  <c r="AF11" i="3"/>
  <c r="AG11" i="3"/>
  <c r="AH11" i="3"/>
  <c r="AA11" i="3"/>
  <c r="F9" i="3"/>
  <c r="L19" i="3" l="1"/>
  <c r="Z19" i="3" s="1"/>
  <c r="Q11" i="3"/>
  <c r="AF16" i="2"/>
  <c r="AG16" i="2"/>
  <c r="AH16" i="2"/>
  <c r="AI16" i="2"/>
  <c r="AJ16" i="2"/>
  <c r="AK16" i="2"/>
  <c r="AL16" i="2"/>
  <c r="G16" i="2"/>
  <c r="Q14" i="2"/>
  <c r="Q16" i="2" s="1"/>
  <c r="R14" i="2"/>
  <c r="R16" i="2" s="1"/>
  <c r="S14" i="2"/>
  <c r="S16" i="2" s="1"/>
  <c r="T14" i="2"/>
  <c r="T16" i="2" s="1"/>
  <c r="U14" i="2"/>
  <c r="U16" i="2" s="1"/>
  <c r="V14" i="2"/>
  <c r="V16" i="2" s="1"/>
  <c r="W14" i="2"/>
  <c r="W16" i="2" s="1"/>
  <c r="X14" i="2"/>
  <c r="X16" i="2" s="1"/>
  <c r="Y14" i="2"/>
  <c r="Y16" i="2" s="1"/>
  <c r="Z14" i="2"/>
  <c r="Z16" i="2" s="1"/>
  <c r="AA14" i="2"/>
  <c r="AA16" i="2" s="1"/>
  <c r="AB14" i="2"/>
  <c r="AB16" i="2" s="1"/>
  <c r="AC14" i="2"/>
  <c r="AC16" i="2" s="1"/>
  <c r="AD14" i="2"/>
  <c r="AD16" i="2" s="1"/>
  <c r="AE14" i="2"/>
  <c r="AE16" i="2" s="1"/>
  <c r="P14" i="2"/>
  <c r="P16" i="2" s="1"/>
  <c r="I13" i="2"/>
  <c r="I16" i="2" s="1"/>
  <c r="J13" i="2"/>
  <c r="J16" i="2" s="1"/>
  <c r="K13" i="2"/>
  <c r="K16" i="2" s="1"/>
  <c r="L13" i="2"/>
  <c r="L16" i="2" s="1"/>
  <c r="M13" i="2"/>
  <c r="M16" i="2" s="1"/>
  <c r="N13" i="2"/>
  <c r="N16" i="2" s="1"/>
  <c r="O13" i="2"/>
  <c r="O16" i="2" s="1"/>
  <c r="H13" i="2"/>
  <c r="H16" i="2" s="1"/>
  <c r="M9" i="2"/>
  <c r="I12" i="2" s="1"/>
  <c r="R11" i="2"/>
  <c r="D11" i="2"/>
  <c r="AI11" i="3" l="1"/>
  <c r="AB13" i="3"/>
  <c r="AI20" i="2"/>
  <c r="AI21" i="2" s="1"/>
  <c r="G20" i="2"/>
  <c r="G21" i="2" s="1"/>
  <c r="AE20" i="2"/>
  <c r="AE21" i="2" s="1"/>
  <c r="W20" i="2"/>
  <c r="W21" i="2" s="1"/>
  <c r="K20" i="2"/>
  <c r="K21" i="2" s="1"/>
  <c r="AA20" i="2"/>
  <c r="AA21" i="2" s="1"/>
  <c r="O20" i="2"/>
  <c r="O21" i="2" s="1"/>
  <c r="S20" i="2"/>
  <c r="S21" i="2" s="1"/>
  <c r="L9" i="2"/>
  <c r="AJ9" i="2"/>
  <c r="AJ10" i="2" s="1"/>
  <c r="S6" i="2"/>
  <c r="D8" i="2"/>
  <c r="Z7" i="2"/>
  <c r="D6" i="2"/>
  <c r="D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Noam Weingarten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Hint:</t>
        </r>
        <r>
          <rPr>
            <sz val="9"/>
            <color indexed="81"/>
            <rFont val="Tahoma"/>
            <family val="2"/>
          </rPr>
          <t xml:space="preserve">
Note that we have ignored sign, we'll come to that after Step 7</t>
        </r>
      </text>
    </comment>
    <comment ref="F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Hint:</t>
        </r>
        <r>
          <rPr>
            <sz val="9"/>
            <color indexed="81"/>
            <rFont val="Tahoma"/>
            <family val="2"/>
          </rPr>
          <t xml:space="preserve">
Remember to fill the bits from the left of the Bicimal point</t>
        </r>
      </text>
    </comment>
    <comment ref="F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Hint:</t>
        </r>
        <r>
          <rPr>
            <sz val="9"/>
            <color indexed="81"/>
            <rFont val="Tahoma"/>
            <family val="2"/>
          </rPr>
          <t xml:space="preserve">
This time we are filling the bits to the right of the Bicimal point </t>
        </r>
      </text>
    </comment>
    <comment ref="C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Hint:</t>
        </r>
        <r>
          <rPr>
            <sz val="9"/>
            <color indexed="81"/>
            <rFont val="Tahoma"/>
            <family val="2"/>
          </rPr>
          <t xml:space="preserve">
0 for positive
1 for negaive</t>
        </r>
      </text>
    </comment>
  </commentList>
</comments>
</file>

<file path=xl/sharedStrings.xml><?xml version="1.0" encoding="utf-8"?>
<sst xmlns="http://schemas.openxmlformats.org/spreadsheetml/2006/main" count="73" uniqueCount="58">
  <si>
    <t>A</t>
  </si>
  <si>
    <t>B</t>
  </si>
  <si>
    <t>C</t>
  </si>
  <si>
    <t>D</t>
  </si>
  <si>
    <t>E</t>
  </si>
  <si>
    <t>F</t>
  </si>
  <si>
    <t>weingan@wmin.ac.uk</t>
  </si>
  <si>
    <t>Step 1:</t>
  </si>
  <si>
    <t>Original Decimal number:</t>
  </si>
  <si>
    <t>Step 2:</t>
  </si>
  <si>
    <t>●</t>
  </si>
  <si>
    <t>Step 3:</t>
  </si>
  <si>
    <t>Convert fractional part:</t>
  </si>
  <si>
    <t>Convert whole number part:</t>
  </si>
  <si>
    <t>Step 4:</t>
  </si>
  <si>
    <t>Combine parts from steps 2 &amp; 3:</t>
  </si>
  <si>
    <t>Step 5:</t>
  </si>
  <si>
    <t>Normalise the result from step 4:</t>
  </si>
  <si>
    <t>x</t>
  </si>
  <si>
    <t>꞊</t>
  </si>
  <si>
    <t>Step 6:</t>
  </si>
  <si>
    <t>Mantissa from step 5:</t>
  </si>
  <si>
    <t>Step 7:</t>
  </si>
  <si>
    <t>Exponent in excess form:</t>
  </si>
  <si>
    <t>IEEE754 exponent bits:</t>
  </si>
  <si>
    <t>IEEE754 sign bit (0 +ive, 1 -ive):</t>
  </si>
  <si>
    <t>IEEE 754 mantissa bits:</t>
  </si>
  <si>
    <t>Now convert each nybble to Decimal:</t>
  </si>
  <si>
    <t>Convert each nybble to it's Hex:</t>
  </si>
  <si>
    <t>Assemble the complete IEEE754 format:</t>
  </si>
  <si>
    <t>IEEE754 Hex format:</t>
  </si>
  <si>
    <t>Write in binary form:</t>
  </si>
  <si>
    <t>Separate out parts:</t>
  </si>
  <si>
    <t>IEEE754 Sign Bit:</t>
  </si>
  <si>
    <t xml:space="preserve">Step 5: </t>
  </si>
  <si>
    <t>IEEE754 Exponent Bits:</t>
  </si>
  <si>
    <t>=</t>
  </si>
  <si>
    <t xml:space="preserve">Step 6: </t>
  </si>
  <si>
    <t>IEEE754 Mantissa Bits:</t>
  </si>
  <si>
    <t xml:space="preserve">Step 7: </t>
  </si>
  <si>
    <t>Change exponent bits from excess form:</t>
  </si>
  <si>
    <t xml:space="preserve">Step 8: </t>
  </si>
  <si>
    <t>X2</t>
  </si>
  <si>
    <t>Display number in Binary format:</t>
  </si>
  <si>
    <t>Decimal number:</t>
  </si>
  <si>
    <t>Step 9:</t>
  </si>
  <si>
    <t>Add the leading one to the Mantissa:</t>
  </si>
  <si>
    <t>Whole number part</t>
  </si>
  <si>
    <t>or</t>
  </si>
  <si>
    <t>Convert each to Binary</t>
  </si>
  <si>
    <t xml:space="preserve">Binary whole and Bicimal parts </t>
  </si>
  <si>
    <t>© Noam Weingarten (2020)</t>
  </si>
  <si>
    <t>to Bicimal</t>
  </si>
  <si>
    <t>to Binary</t>
  </si>
  <si>
    <t>Convert to Binary</t>
  </si>
  <si>
    <t>IEEE754 Magic -  Decimal to IEEE754 representation</t>
  </si>
  <si>
    <t>IEEE754 Magic -   IEEE754 representation to Decimal</t>
  </si>
  <si>
    <t>Fractional (Bicimal) number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</si>
</sst>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3" fillId="4" borderId="4" xfId="0" applyFont="1" applyFill="1" applyBorder="1" applyAlignment="1">
      <alignment horizontal="left"/>
    </xf>
    <xf numFmtId="0" fontId="5" fillId="3" borderId="2" xfId="0" applyFont="1" applyFill="1" applyBorder="1"/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6" xfId="0" applyFont="1" applyFill="1" applyBorder="1"/>
    <xf numFmtId="0" fontId="3" fillId="3" borderId="7" xfId="0" applyFont="1" applyFill="1" applyBorder="1" applyAlignment="1">
      <alignment horizontal="left"/>
    </xf>
    <xf numFmtId="0" fontId="2" fillId="0" borderId="0" xfId="0" applyFont="1" applyFill="1" applyBorder="1"/>
    <xf numFmtId="0" fontId="2" fillId="2" borderId="0" xfId="0" applyFont="1" applyFill="1" applyAlignment="1">
      <alignment horizontal="right"/>
    </xf>
    <xf numFmtId="0" fontId="9" fillId="2" borderId="0" xfId="0" applyFont="1" applyFill="1"/>
    <xf numFmtId="0" fontId="6" fillId="3" borderId="4" xfId="0" applyFont="1" applyFill="1" applyBorder="1"/>
    <xf numFmtId="0" fontId="10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2" fillId="0" borderId="0" xfId="0" applyFont="1" applyFill="1"/>
    <xf numFmtId="0" fontId="2" fillId="2" borderId="0" xfId="0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3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2" fillId="0" borderId="0" xfId="0" applyFont="1"/>
    <xf numFmtId="0" fontId="2" fillId="4" borderId="2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2" fillId="2" borderId="0" xfId="0" applyFont="1" applyFill="1"/>
    <xf numFmtId="0" fontId="2" fillId="3" borderId="2" xfId="0" applyFont="1" applyFill="1" applyBorder="1"/>
    <xf numFmtId="0" fontId="2" fillId="0" borderId="0" xfId="0" applyFont="1"/>
    <xf numFmtId="0" fontId="2" fillId="0" borderId="5" xfId="0" applyFont="1" applyBorder="1"/>
    <xf numFmtId="0" fontId="12" fillId="2" borderId="0" xfId="0" applyFont="1" applyFill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2" fillId="0" borderId="8" xfId="0" applyFont="1" applyFill="1" applyBorder="1"/>
    <xf numFmtId="0" fontId="3" fillId="0" borderId="0" xfId="0" applyFont="1"/>
    <xf numFmtId="0" fontId="13" fillId="0" borderId="0" xfId="0" applyFont="1"/>
    <xf numFmtId="0" fontId="2" fillId="7" borderId="1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0" borderId="2" xfId="0" applyFont="1" applyBorder="1"/>
    <xf numFmtId="0" fontId="2" fillId="0" borderId="0" xfId="0" applyFont="1"/>
    <xf numFmtId="0" fontId="14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4" fillId="4" borderId="2" xfId="0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0" fontId="2" fillId="0" borderId="0" xfId="0" applyFont="1" applyAlignmen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5" fillId="3" borderId="2" xfId="0" applyFont="1" applyFill="1" applyBorder="1" applyAlignment="1">
      <alignment horizontal="right"/>
    </xf>
    <xf numFmtId="0" fontId="15" fillId="3" borderId="3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2" fillId="3" borderId="7" xfId="0" applyFont="1" applyFill="1" applyBorder="1"/>
    <xf numFmtId="0" fontId="0" fillId="2" borderId="1" xfId="0" applyFill="1" applyBorder="1"/>
    <xf numFmtId="0" fontId="11" fillId="4" borderId="1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/>
    <xf numFmtId="0" fontId="2" fillId="0" borderId="0" xfId="0" applyFont="1"/>
    <xf numFmtId="0" fontId="2" fillId="0" borderId="5" xfId="0" applyFont="1" applyBorder="1"/>
    <xf numFmtId="0" fontId="2" fillId="0" borderId="1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3" borderId="4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8" borderId="2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right"/>
    </xf>
    <xf numFmtId="0" fontId="2" fillId="8" borderId="8" xfId="0" applyFont="1" applyFill="1" applyBorder="1" applyAlignment="1">
      <alignment horizontal="right"/>
    </xf>
    <xf numFmtId="0" fontId="2" fillId="8" borderId="7" xfId="0" applyFont="1" applyFill="1" applyBorder="1" applyAlignment="1">
      <alignment horizontal="right"/>
    </xf>
    <xf numFmtId="0" fontId="17" fillId="0" borderId="0" xfId="0" applyFont="1" applyAlignment="1"/>
  </cellXfs>
  <cellStyles count="2">
    <cellStyle name="Hyperlink" xfId="1" builtinId="8"/>
    <cellStyle name="Normal" xfId="0" builtinId="0"/>
  </cellStyles>
  <dxfs count="32">
    <dxf>
      <font>
        <color rgb="FF00B050"/>
      </font>
      <fill>
        <patternFill>
          <bgColor rgb="FFA0FEA4"/>
        </patternFill>
      </fill>
    </dxf>
    <dxf>
      <font>
        <color rgb="FFFF0000"/>
      </font>
      <fill>
        <patternFill>
          <bgColor rgb="FFFFB1B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A0FEA4"/>
      <color rgb="FFFF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ingan@wmin.ac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eingan@wmin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24"/>
  <sheetViews>
    <sheetView tabSelected="1" zoomScale="80" zoomScaleNormal="80" workbookViewId="0">
      <selection activeCell="G17" sqref="G17:AL18"/>
    </sheetView>
  </sheetViews>
  <sheetFormatPr defaultRowHeight="15" x14ac:dyDescent="0.25"/>
  <cols>
    <col min="1" max="1" width="3" customWidth="1"/>
    <col min="2" max="2" width="11.140625" customWidth="1"/>
    <col min="3" max="3" width="39.42578125" customWidth="1"/>
    <col min="4" max="4" width="15.140625" customWidth="1"/>
    <col min="5" max="5" width="3.140625" customWidth="1"/>
    <col min="6" max="6" width="25.7109375" customWidth="1"/>
    <col min="7" max="15" width="2.7109375" customWidth="1"/>
    <col min="16" max="23" width="3" customWidth="1"/>
    <col min="24" max="24" width="2.7109375" customWidth="1"/>
    <col min="25" max="25" width="3.28515625" customWidth="1"/>
    <col min="26" max="31" width="2.7109375" customWidth="1"/>
    <col min="32" max="33" width="3.140625" customWidth="1"/>
    <col min="34" max="38" width="2.7109375" customWidth="1"/>
    <col min="39" max="39" width="4.85546875" customWidth="1"/>
    <col min="40" max="40" width="3.42578125" customWidth="1"/>
  </cols>
  <sheetData>
    <row r="2" spans="2:40" ht="26.25" x14ac:dyDescent="0.4">
      <c r="D2" s="101" t="s">
        <v>55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5" spans="2:40" s="3" customFormat="1" ht="21.95" customHeight="1" x14ac:dyDescent="0.35">
      <c r="B5" s="3" t="s">
        <v>7</v>
      </c>
      <c r="C5" s="3" t="s">
        <v>8</v>
      </c>
      <c r="D5" s="32"/>
      <c r="E5" s="7">
        <v>10</v>
      </c>
      <c r="F5" s="20"/>
    </row>
    <row r="6" spans="2:40" ht="21.95" customHeight="1" x14ac:dyDescent="0.35">
      <c r="B6" s="3" t="s">
        <v>9</v>
      </c>
      <c r="C6" s="3" t="s">
        <v>13</v>
      </c>
      <c r="D6" s="8">
        <f>ABS(TRUNC(D5,0))</f>
        <v>0</v>
      </c>
      <c r="E6" s="9">
        <v>10</v>
      </c>
      <c r="F6" s="3" t="s">
        <v>53</v>
      </c>
      <c r="G6" s="3"/>
      <c r="H6" s="33"/>
      <c r="I6" s="33"/>
      <c r="J6" s="33"/>
      <c r="K6" s="33"/>
      <c r="L6" s="33"/>
      <c r="M6" s="33"/>
      <c r="N6" s="33"/>
      <c r="O6" s="33"/>
      <c r="P6" s="5" t="s">
        <v>10</v>
      </c>
      <c r="Q6" s="4">
        <v>2</v>
      </c>
      <c r="R6" s="17" t="s">
        <v>19</v>
      </c>
      <c r="S6" s="76">
        <f>(O6*1)+(N6*2)+(M6*4)+(L6*8)+(K6*16)+(J6*32)+(I6*64)+(H6*128)</f>
        <v>0</v>
      </c>
      <c r="T6" s="77"/>
      <c r="U6" s="77"/>
      <c r="V6" s="77"/>
      <c r="W6" s="77"/>
      <c r="X6" s="9">
        <v>10</v>
      </c>
    </row>
    <row r="7" spans="2:40" ht="23.25" x14ac:dyDescent="0.35">
      <c r="B7" s="3" t="s">
        <v>11</v>
      </c>
      <c r="C7" s="3" t="s">
        <v>12</v>
      </c>
      <c r="D7" s="11">
        <f>ABS(D5)-D6</f>
        <v>0</v>
      </c>
      <c r="E7" s="12">
        <v>10</v>
      </c>
      <c r="F7" s="3" t="s">
        <v>52</v>
      </c>
      <c r="G7" s="31"/>
      <c r="H7" s="36"/>
      <c r="I7" s="36"/>
      <c r="J7" s="36"/>
      <c r="K7" s="36"/>
      <c r="L7" s="36"/>
      <c r="M7" s="36"/>
      <c r="N7" s="36"/>
      <c r="O7" s="5" t="s">
        <v>10</v>
      </c>
      <c r="P7" s="33"/>
      <c r="Q7" s="33"/>
      <c r="R7" s="33"/>
      <c r="S7" s="33"/>
      <c r="T7" s="33"/>
      <c r="U7" s="33"/>
      <c r="V7" s="33"/>
      <c r="W7" s="33"/>
      <c r="X7" s="4">
        <v>2</v>
      </c>
      <c r="Y7" s="17" t="s">
        <v>19</v>
      </c>
      <c r="Z7" s="76">
        <f>(W7*1/256)+(V7*1/128)+(U7*1/64)+(T7*1/32)+(S7*1/16)+(R7*1/8)+(Q7*1/4)+(P7*1/2)</f>
        <v>0</v>
      </c>
      <c r="AA7" s="77"/>
      <c r="AB7" s="77"/>
      <c r="AC7" s="77"/>
      <c r="AD7" s="77"/>
      <c r="AE7" s="9">
        <v>10</v>
      </c>
    </row>
    <row r="8" spans="2:40" ht="21.95" customHeight="1" x14ac:dyDescent="0.35">
      <c r="B8" s="3" t="s">
        <v>14</v>
      </c>
      <c r="C8" s="3" t="s">
        <v>15</v>
      </c>
      <c r="D8" s="74" t="str">
        <f>H6&amp;I6&amp;J6&amp;K6&amp;L6&amp;M6&amp;N6&amp;O6&amp;P6&amp;P7&amp;Q7&amp;R7&amp;S7&amp;T7&amp;U7&amp;V7&amp;W7</f>
        <v>●</v>
      </c>
      <c r="E8" s="75"/>
      <c r="F8" s="75"/>
      <c r="G8" s="9">
        <v>2</v>
      </c>
      <c r="AH8" s="35"/>
    </row>
    <row r="9" spans="2:40" ht="21.95" customHeight="1" x14ac:dyDescent="0.35">
      <c r="B9" s="3" t="s">
        <v>16</v>
      </c>
      <c r="C9" s="13" t="s">
        <v>17</v>
      </c>
      <c r="D9" s="21"/>
      <c r="E9" s="21"/>
      <c r="F9" s="21"/>
      <c r="G9" s="21"/>
      <c r="H9" s="21"/>
      <c r="I9" s="21"/>
      <c r="J9" s="21"/>
      <c r="K9" s="40"/>
      <c r="L9" s="14">
        <f>ABS(D5)</f>
        <v>0</v>
      </c>
      <c r="M9" s="15">
        <f>IF(D5&gt;0,0,1)</f>
        <v>1</v>
      </c>
      <c r="N9" s="10">
        <v>1</v>
      </c>
      <c r="O9" s="16" t="s">
        <v>10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18" t="s">
        <v>18</v>
      </c>
      <c r="AG9" s="19">
        <v>2</v>
      </c>
      <c r="AI9" s="17" t="s">
        <v>19</v>
      </c>
      <c r="AJ9" s="76">
        <f>(1+(P9*1/2)+(Q9*1/4)+(R9*1/8)+(S9/16)+(T9/32)+(U9/64)+(V9/128)+(W9/256)+(X9/512)+(Y9/1024)+(Z9/2048)+(AA9/4096)+(AB9/8192)+(AC9/16384)+(AD9/32786)+(AE9/65536))*POWER(2,AH8)</f>
        <v>1</v>
      </c>
      <c r="AK9" s="77"/>
      <c r="AL9" s="77"/>
      <c r="AM9" s="77"/>
      <c r="AN9" s="9">
        <v>10</v>
      </c>
    </row>
    <row r="10" spans="2:40" ht="21.95" customHeight="1" x14ac:dyDescent="0.3">
      <c r="B10" s="3" t="s">
        <v>20</v>
      </c>
      <c r="C10" s="13" t="s">
        <v>21</v>
      </c>
      <c r="D10" s="21"/>
      <c r="E10" s="21"/>
      <c r="F10" s="21"/>
      <c r="G10" s="21"/>
      <c r="H10" s="21"/>
      <c r="I10" s="21"/>
      <c r="J10" s="21"/>
      <c r="K10" s="21"/>
      <c r="L10" s="22"/>
      <c r="M10" s="22"/>
      <c r="N10" s="34"/>
      <c r="O10" s="5" t="s">
        <v>10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J10" s="83" t="str">
        <f>IF((N10+(P10*1/2)+(Q10*1/4)+(R10*1/8)+(S10/16)+(T10/32)+(U10/64)+(V10/128)+(W10/256)+(X10/512)+(Y10/1024)+(Z10/2048)+(AA10/4096)+(AB10/8192)+(AC10/16384)+(AD10/32786)+(AE10/65536))*POWER(2,AH8)=AJ9,"Correct","Incorrect")</f>
        <v>Incorrect</v>
      </c>
      <c r="AK10" s="83"/>
      <c r="AL10" s="83"/>
      <c r="AM10" s="83"/>
    </row>
    <row r="11" spans="2:40" ht="21.95" customHeight="1" x14ac:dyDescent="0.35">
      <c r="B11" s="3" t="s">
        <v>22</v>
      </c>
      <c r="C11" s="13" t="s">
        <v>23</v>
      </c>
      <c r="D11" s="6" t="str">
        <f>"="&amp;AH8&amp;"+127="&amp;AH8+127</f>
        <v>=+127=127</v>
      </c>
      <c r="F11" s="51" t="s">
        <v>54</v>
      </c>
      <c r="H11" s="33"/>
      <c r="I11" s="33"/>
      <c r="J11" s="33"/>
      <c r="K11" s="33"/>
      <c r="L11" s="33"/>
      <c r="M11" s="33"/>
      <c r="N11" s="33"/>
      <c r="O11" s="33"/>
      <c r="P11" s="4">
        <v>2</v>
      </c>
      <c r="Q11" s="17" t="s">
        <v>19</v>
      </c>
      <c r="R11" s="76">
        <f>(O11*1)+(N11*2)+(M11*4)+(L11*8)+(K11*16)+(J11*32)+(I11*64)+(H11*128)</f>
        <v>0</v>
      </c>
      <c r="S11" s="77"/>
      <c r="T11" s="77"/>
      <c r="U11" s="77"/>
      <c r="V11" s="77"/>
      <c r="W11" s="9">
        <v>10</v>
      </c>
    </row>
    <row r="12" spans="2:40" ht="21.95" customHeight="1" x14ac:dyDescent="0.3">
      <c r="B12" s="3"/>
      <c r="C12" s="3" t="s">
        <v>25</v>
      </c>
      <c r="D12" s="3"/>
      <c r="E12" s="3"/>
      <c r="F12" s="3"/>
      <c r="G12" s="34"/>
      <c r="I12" s="78" t="str">
        <f>IF(G12=M9,"Correct","Incorrect")</f>
        <v>Incorrect</v>
      </c>
      <c r="J12" s="79"/>
      <c r="K12" s="79"/>
      <c r="L12" s="79"/>
      <c r="M12" s="79"/>
      <c r="N12" s="79"/>
      <c r="O12" s="80"/>
    </row>
    <row r="13" spans="2:40" ht="21.95" customHeight="1" x14ac:dyDescent="0.3">
      <c r="B13" s="3"/>
      <c r="C13" s="13" t="s">
        <v>24</v>
      </c>
      <c r="G13" s="28"/>
      <c r="H13" s="23">
        <f>H11</f>
        <v>0</v>
      </c>
      <c r="I13" s="23">
        <f t="shared" ref="I13:O13" si="0">I11</f>
        <v>0</v>
      </c>
      <c r="J13" s="23">
        <f t="shared" si="0"/>
        <v>0</v>
      </c>
      <c r="K13" s="23">
        <f t="shared" si="0"/>
        <v>0</v>
      </c>
      <c r="L13" s="23">
        <f t="shared" si="0"/>
        <v>0</v>
      </c>
      <c r="M13" s="23">
        <f t="shared" si="0"/>
        <v>0</v>
      </c>
      <c r="N13" s="23">
        <f t="shared" si="0"/>
        <v>0</v>
      </c>
      <c r="O13" s="23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2:40" ht="21.95" customHeight="1" x14ac:dyDescent="0.3">
      <c r="B14" s="3"/>
      <c r="C14" s="13" t="s">
        <v>26</v>
      </c>
      <c r="G14" s="29"/>
      <c r="H14" s="53"/>
      <c r="I14" s="54"/>
      <c r="J14" s="54"/>
      <c r="K14" s="54"/>
      <c r="L14" s="54"/>
      <c r="M14" s="54"/>
      <c r="N14" s="54"/>
      <c r="O14" s="55"/>
      <c r="P14" s="23">
        <f>P9</f>
        <v>0</v>
      </c>
      <c r="Q14" s="23">
        <f t="shared" ref="Q14:AE14" si="1">Q9</f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1"/>
    </row>
    <row r="15" spans="2:40" ht="21.95" customHeight="1" x14ac:dyDescent="0.25">
      <c r="G15" s="30"/>
      <c r="H15" s="56"/>
      <c r="I15" s="57"/>
      <c r="J15" s="57"/>
      <c r="K15" s="57"/>
      <c r="L15" s="57"/>
      <c r="M15" s="57"/>
      <c r="N15" s="57"/>
      <c r="O15" s="58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2:40" ht="21.95" customHeight="1" x14ac:dyDescent="0.3">
      <c r="B16" s="3"/>
      <c r="C16" s="13" t="s">
        <v>29</v>
      </c>
      <c r="G16" s="24">
        <f>G12</f>
        <v>0</v>
      </c>
      <c r="H16" s="25">
        <f>H13</f>
        <v>0</v>
      </c>
      <c r="I16" s="25">
        <f t="shared" ref="I16:O16" si="2">I13</f>
        <v>0</v>
      </c>
      <c r="J16" s="25">
        <f t="shared" si="2"/>
        <v>0</v>
      </c>
      <c r="K16" s="26">
        <f t="shared" si="2"/>
        <v>0</v>
      </c>
      <c r="L16" s="26">
        <f t="shared" si="2"/>
        <v>0</v>
      </c>
      <c r="M16" s="26">
        <f t="shared" si="2"/>
        <v>0</v>
      </c>
      <c r="N16" s="26">
        <f t="shared" si="2"/>
        <v>0</v>
      </c>
      <c r="O16" s="25">
        <f t="shared" si="2"/>
        <v>0</v>
      </c>
      <c r="P16" s="25">
        <f>P14</f>
        <v>0</v>
      </c>
      <c r="Q16" s="25">
        <f t="shared" ref="Q16:AL16" si="3">Q14</f>
        <v>0</v>
      </c>
      <c r="R16" s="25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5">
        <f t="shared" si="3"/>
        <v>0</v>
      </c>
      <c r="X16" s="25">
        <f t="shared" si="3"/>
        <v>0</v>
      </c>
      <c r="Y16" s="25">
        <f t="shared" si="3"/>
        <v>0</v>
      </c>
      <c r="Z16" s="25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5">
        <f t="shared" si="3"/>
        <v>0</v>
      </c>
      <c r="AF16" s="25">
        <f t="shared" si="3"/>
        <v>0</v>
      </c>
      <c r="AG16" s="25">
        <f t="shared" si="3"/>
        <v>0</v>
      </c>
      <c r="AH16" s="25">
        <f t="shared" si="3"/>
        <v>0</v>
      </c>
      <c r="AI16" s="26">
        <f t="shared" si="3"/>
        <v>0</v>
      </c>
      <c r="AJ16" s="26">
        <f t="shared" si="3"/>
        <v>0</v>
      </c>
      <c r="AK16" s="26">
        <f t="shared" si="3"/>
        <v>0</v>
      </c>
      <c r="AL16" s="27">
        <f t="shared" si="3"/>
        <v>0</v>
      </c>
    </row>
    <row r="17" spans="2:39" ht="21.95" customHeight="1" x14ac:dyDescent="0.3">
      <c r="C17" s="13"/>
      <c r="D17" s="84" t="s">
        <v>27</v>
      </c>
      <c r="E17" s="84"/>
      <c r="F17" s="85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</row>
    <row r="18" spans="2:39" ht="21.95" customHeight="1" x14ac:dyDescent="0.3">
      <c r="B18" s="3"/>
      <c r="C18" s="13" t="s">
        <v>28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</row>
    <row r="20" spans="2:39" hidden="1" x14ac:dyDescent="0.25">
      <c r="C20" s="2"/>
      <c r="G20" s="81">
        <f>J16*1+I16*2+H16*4+G16*8</f>
        <v>0</v>
      </c>
      <c r="H20" s="81"/>
      <c r="I20" s="81"/>
      <c r="J20" s="81"/>
      <c r="K20" s="81">
        <f>N16*1+M16*2+L16*4+K16*8</f>
        <v>0</v>
      </c>
      <c r="L20" s="81"/>
      <c r="M20" s="81"/>
      <c r="N20" s="81"/>
      <c r="O20" s="81">
        <f>R16*1+Q16*2+P16*4+O16*8</f>
        <v>0</v>
      </c>
      <c r="P20" s="81"/>
      <c r="Q20" s="81"/>
      <c r="R20" s="81"/>
      <c r="S20" s="81">
        <f>V16*1+U16*2+T16*4+S16*8</f>
        <v>0</v>
      </c>
      <c r="T20" s="81"/>
      <c r="U20" s="81"/>
      <c r="V20" s="81"/>
      <c r="W20" s="81">
        <f>Z16*1+Y16*2+X16*4+W16*8</f>
        <v>0</v>
      </c>
      <c r="X20" s="81"/>
      <c r="Y20" s="81"/>
      <c r="Z20" s="81"/>
      <c r="AA20" s="81">
        <f>AD16*1+AC16*2+AB16*4+AA16*8</f>
        <v>0</v>
      </c>
      <c r="AB20" s="81"/>
      <c r="AC20" s="81"/>
      <c r="AD20" s="81"/>
      <c r="AE20" s="81">
        <f>AH16*1+AG16*2+AF16*4+AE16*8</f>
        <v>0</v>
      </c>
      <c r="AF20" s="81"/>
      <c r="AG20" s="81"/>
      <c r="AH20" s="81"/>
      <c r="AI20" s="81">
        <f>AL16*1+AK16*2+AJ16*4+AI16*8</f>
        <v>0</v>
      </c>
      <c r="AJ20" s="81"/>
      <c r="AK20" s="81"/>
      <c r="AL20" s="81"/>
      <c r="AM20" s="22">
        <v>0</v>
      </c>
    </row>
    <row r="21" spans="2:39" hidden="1" x14ac:dyDescent="0.25">
      <c r="G21" s="81">
        <f>IF(G20&lt;10,G20,IF(G20=10,"A",IF(G20=11,"B",IF(G20=12,"C",IF(G20=13,"D",IF(G20=14,"E","F"))))))</f>
        <v>0</v>
      </c>
      <c r="H21" s="81"/>
      <c r="I21" s="81"/>
      <c r="J21" s="81"/>
      <c r="K21" s="81">
        <f t="shared" ref="K21" si="4">IF(K20&lt;10,K20,IF(K20=10,"A",IF(K20=11,"B",IF(K20=12,"C",IF(K20=13,"D",IF(K20=14,"E","F"))))))</f>
        <v>0</v>
      </c>
      <c r="L21" s="81"/>
      <c r="M21" s="81"/>
      <c r="N21" s="81"/>
      <c r="O21" s="81">
        <f t="shared" ref="O21" si="5">IF(O20&lt;10,O20,IF(O20=10,"A",IF(O20=11,"B",IF(O20=12,"C",IF(O20=13,"D",IF(O20=14,"E","F"))))))</f>
        <v>0</v>
      </c>
      <c r="P21" s="81"/>
      <c r="Q21" s="81"/>
      <c r="R21" s="81"/>
      <c r="S21" s="81">
        <f t="shared" ref="S21" si="6">IF(S20&lt;10,S20,IF(S20=10,"A",IF(S20=11,"B",IF(S20=12,"C",IF(S20=13,"D",IF(S20=14,"E","F"))))))</f>
        <v>0</v>
      </c>
      <c r="T21" s="81"/>
      <c r="U21" s="81"/>
      <c r="V21" s="81"/>
      <c r="W21" s="81">
        <f t="shared" ref="W21" si="7">IF(W20&lt;10,W20,IF(W20=10,"A",IF(W20=11,"B",IF(W20=12,"C",IF(W20=13,"D",IF(W20=14,"E","F"))))))</f>
        <v>0</v>
      </c>
      <c r="X21" s="81"/>
      <c r="Y21" s="81"/>
      <c r="Z21" s="81"/>
      <c r="AA21" s="81">
        <f t="shared" ref="AA21" si="8">IF(AA20&lt;10,AA20,IF(AA20=10,"A",IF(AA20=11,"B",IF(AA20=12,"C",IF(AA20=13,"D",IF(AA20=14,"E","F"))))))</f>
        <v>0</v>
      </c>
      <c r="AB21" s="81"/>
      <c r="AC21" s="81"/>
      <c r="AD21" s="81"/>
      <c r="AE21" s="81">
        <f t="shared" ref="AE21" si="9">IF(AE20&lt;10,AE20,IF(AE20=10,"A",IF(AE20=11,"B",IF(AE20=12,"C",IF(AE20=13,"D",IF(AE20=14,"E","F"))))))</f>
        <v>0</v>
      </c>
      <c r="AF21" s="81"/>
      <c r="AG21" s="81"/>
      <c r="AH21" s="81"/>
      <c r="AI21" s="81">
        <f t="shared" ref="AI21" si="10">IF(AI20&lt;10,AI20,IF(AI20=10,"A",IF(AI20=11,"B",IF(AI20=12,"C",IF(AI20=13,"D",IF(AI20=14,"E","F"))))))</f>
        <v>0</v>
      </c>
      <c r="AJ21" s="81"/>
      <c r="AK21" s="81"/>
      <c r="AL21" s="81"/>
      <c r="AM21" s="22">
        <v>1</v>
      </c>
    </row>
    <row r="23" spans="2:39" x14ac:dyDescent="0.25">
      <c r="M23" s="72" t="s">
        <v>51</v>
      </c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</row>
    <row r="24" spans="2:39" x14ac:dyDescent="0.25">
      <c r="M24" s="73" t="s">
        <v>6</v>
      </c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</row>
  </sheetData>
  <sheetProtection algorithmName="SHA-512" hashValue="13ALjO/sMzYFuv4PwLyZ+fb81X28jW82UammFaI7rFeBzEs5gmPJiDrN/rBr8DOUmiybX3fJmv96EqO5GzH9MA==" saltValue="Wfm4vbBUku5btAsDSxwyWQ==" spinCount="100000" sheet="1" objects="1" scenarios="1" selectLockedCells="1"/>
  <protectedRanges>
    <protectedRange sqref="G17:AL18" name="Range10"/>
    <protectedRange sqref="G12" name="Range9"/>
    <protectedRange sqref="H11:O11" name="Range8"/>
    <protectedRange sqref="P10:AE10" name="Range7"/>
    <protectedRange sqref="N10" name="Range6"/>
    <protectedRange sqref="AH8" name="Range5"/>
    <protectedRange sqref="P9:AE9" name="Range4"/>
    <protectedRange sqref="P7:W7" name="Range3"/>
    <protectedRange sqref="D5" name="Range1"/>
    <protectedRange sqref="H6:O6" name="Range2"/>
  </protectedRanges>
  <mergeCells count="43">
    <mergeCell ref="D2:AF2"/>
    <mergeCell ref="AI21:AL21"/>
    <mergeCell ref="D17:F17"/>
    <mergeCell ref="G21:J21"/>
    <mergeCell ref="K21:N21"/>
    <mergeCell ref="O21:R21"/>
    <mergeCell ref="S21:V21"/>
    <mergeCell ref="W21:Z21"/>
    <mergeCell ref="AA18:AD18"/>
    <mergeCell ref="AE18:AH18"/>
    <mergeCell ref="AI18:AL18"/>
    <mergeCell ref="G20:J20"/>
    <mergeCell ref="K20:N20"/>
    <mergeCell ref="O20:R20"/>
    <mergeCell ref="S20:V20"/>
    <mergeCell ref="AI20:AL20"/>
    <mergeCell ref="G18:J18"/>
    <mergeCell ref="AJ9:AM9"/>
    <mergeCell ref="AJ10:AM10"/>
    <mergeCell ref="AA17:AD17"/>
    <mergeCell ref="AE17:AH17"/>
    <mergeCell ref="AI17:AL17"/>
    <mergeCell ref="W17:Z17"/>
    <mergeCell ref="K18:N18"/>
    <mergeCell ref="O18:R18"/>
    <mergeCell ref="S18:V18"/>
    <mergeCell ref="W18:Z18"/>
    <mergeCell ref="M23:AH23"/>
    <mergeCell ref="M24:AH24"/>
    <mergeCell ref="D8:F8"/>
    <mergeCell ref="S6:W6"/>
    <mergeCell ref="Z7:AD7"/>
    <mergeCell ref="R11:V11"/>
    <mergeCell ref="I12:O12"/>
    <mergeCell ref="W20:Z20"/>
    <mergeCell ref="AA20:AD20"/>
    <mergeCell ref="AE20:AH20"/>
    <mergeCell ref="AA21:AD21"/>
    <mergeCell ref="AE21:AH21"/>
    <mergeCell ref="G17:J17"/>
    <mergeCell ref="K17:N17"/>
    <mergeCell ref="O17:R17"/>
    <mergeCell ref="S17:V17"/>
  </mergeCells>
  <conditionalFormatting sqref="S6">
    <cfRule type="cellIs" dxfId="31" priority="33" operator="notEqual">
      <formula>$D$6</formula>
    </cfRule>
    <cfRule type="cellIs" dxfId="30" priority="34" operator="equal">
      <formula>$D$6</formula>
    </cfRule>
  </conditionalFormatting>
  <conditionalFormatting sqref="Z7">
    <cfRule type="cellIs" dxfId="29" priority="29" operator="notEqual">
      <formula>$D$7</formula>
    </cfRule>
    <cfRule type="cellIs" dxfId="28" priority="30" operator="equal">
      <formula>$D$7</formula>
    </cfRule>
  </conditionalFormatting>
  <conditionalFormatting sqref="AJ9">
    <cfRule type="cellIs" dxfId="27" priority="27" operator="notEqual">
      <formula>$L$9</formula>
    </cfRule>
    <cfRule type="cellIs" dxfId="26" priority="28" operator="equal">
      <formula>$L$9</formula>
    </cfRule>
  </conditionalFormatting>
  <conditionalFormatting sqref="AJ10">
    <cfRule type="cellIs" dxfId="25" priority="25" operator="notEqual">
      <formula>"Correct"</formula>
    </cfRule>
    <cfRule type="cellIs" dxfId="24" priority="26" operator="equal">
      <formula>"Correct"</formula>
    </cfRule>
  </conditionalFormatting>
  <conditionalFormatting sqref="R11:V11">
    <cfRule type="cellIs" dxfId="23" priority="21" operator="notEqual">
      <formula>$AH$8+127</formula>
    </cfRule>
    <cfRule type="cellIs" dxfId="22" priority="22" operator="equal">
      <formula>$AH$8+127</formula>
    </cfRule>
  </conditionalFormatting>
  <conditionalFormatting sqref="I12">
    <cfRule type="cellIs" dxfId="21" priority="17" operator="notEqual">
      <formula>"Correct"</formula>
    </cfRule>
    <cfRule type="cellIs" dxfId="20" priority="18" operator="equal">
      <formula>"Correct"</formula>
    </cfRule>
  </conditionalFormatting>
  <conditionalFormatting sqref="G17:J17">
    <cfRule type="cellIs" dxfId="19" priority="16" operator="equal">
      <formula>$G$20</formula>
    </cfRule>
  </conditionalFormatting>
  <conditionalFormatting sqref="K17:N17">
    <cfRule type="cellIs" dxfId="18" priority="15" operator="equal">
      <formula>$K$20</formula>
    </cfRule>
  </conditionalFormatting>
  <conditionalFormatting sqref="O17:R17">
    <cfRule type="cellIs" dxfId="17" priority="14" operator="equal">
      <formula>$O$20</formula>
    </cfRule>
  </conditionalFormatting>
  <conditionalFormatting sqref="S17:V17">
    <cfRule type="cellIs" dxfId="16" priority="13" operator="equal">
      <formula>$S$20</formula>
    </cfRule>
  </conditionalFormatting>
  <conditionalFormatting sqref="W17:Z17">
    <cfRule type="cellIs" dxfId="15" priority="12" operator="equal">
      <formula>$W$20</formula>
    </cfRule>
  </conditionalFormatting>
  <conditionalFormatting sqref="AA17:AD17">
    <cfRule type="cellIs" dxfId="14" priority="11" operator="equal">
      <formula>$AA$20</formula>
    </cfRule>
  </conditionalFormatting>
  <conditionalFormatting sqref="AE17:AH17">
    <cfRule type="cellIs" dxfId="13" priority="10" operator="equal">
      <formula>$AE$20</formula>
    </cfRule>
  </conditionalFormatting>
  <conditionalFormatting sqref="AI17:AL17">
    <cfRule type="cellIs" dxfId="12" priority="9" operator="equal">
      <formula>$AI$20</formula>
    </cfRule>
  </conditionalFormatting>
  <conditionalFormatting sqref="G18:J18">
    <cfRule type="cellIs" dxfId="11" priority="8" operator="equal">
      <formula>$G$21</formula>
    </cfRule>
  </conditionalFormatting>
  <conditionalFormatting sqref="K18:N18">
    <cfRule type="cellIs" dxfId="10" priority="7" operator="equal">
      <formula>$K$21</formula>
    </cfRule>
  </conditionalFormatting>
  <conditionalFormatting sqref="O18:R18">
    <cfRule type="cellIs" dxfId="9" priority="6" operator="equal">
      <formula>$O$21</formula>
    </cfRule>
  </conditionalFormatting>
  <conditionalFormatting sqref="S18:V18">
    <cfRule type="cellIs" dxfId="8" priority="5" operator="equal">
      <formula>$S$21</formula>
    </cfRule>
  </conditionalFormatting>
  <conditionalFormatting sqref="W18:Z18">
    <cfRule type="cellIs" dxfId="7" priority="4" operator="equal">
      <formula>$W$21</formula>
    </cfRule>
  </conditionalFormatting>
  <conditionalFormatting sqref="AA18:AD18">
    <cfRule type="cellIs" dxfId="6" priority="3" operator="equal">
      <formula>$AA$21</formula>
    </cfRule>
  </conditionalFormatting>
  <conditionalFormatting sqref="AE18:AH18">
    <cfRule type="cellIs" dxfId="5" priority="2" operator="equal">
      <formula>$AE$21</formula>
    </cfRule>
  </conditionalFormatting>
  <conditionalFormatting sqref="AI18:AL18">
    <cfRule type="cellIs" dxfId="4" priority="1" operator="equal">
      <formula>$AI$21</formula>
    </cfRule>
  </conditionalFormatting>
  <dataValidations disablePrompts="1" count="5">
    <dataValidation type="list" allowBlank="1" showDropDown="1" showInputMessage="1" showErrorMessage="1" errorTitle="Illegal value" error="Binay values can only be 1 or 0" sqref="P9:AE10" xr:uid="{00000000-0002-0000-0000-000000000000}">
      <formula1>$AM$20:$AM$21</formula1>
    </dataValidation>
    <dataValidation type="list" allowBlank="1" showDropDown="1" showInputMessage="1" showErrorMessage="1" errorTitle="Illegal value" error="Binary values can only be 1 or 0" sqref="N10 G12 H11:O11" xr:uid="{00000000-0002-0000-0000-000001000000}">
      <formula1>$AM$20:$AM$21</formula1>
    </dataValidation>
    <dataValidation type="list" allowBlank="1" showDropDown="1" showInputMessage="1" showErrorMessage="1" errorTitle="Illegal value" error="Binary values can only ever be 1 or 0" sqref="H6:O6 P7:W7" xr:uid="{00000000-0002-0000-0000-000002000000}">
      <formula1>$AM$20:$AM$21</formula1>
    </dataValidation>
    <dataValidation type="list" allowBlank="1" showDropDown="1" showInputMessage="1" showErrorMessage="1" error="Binary Nybbles can only have Denary value 0 through 15" sqref="G17:AL17" xr:uid="{00000000-0002-0000-0000-000003000000}">
      <formula1>hval</formula1>
    </dataValidation>
    <dataValidation type="list" allowBlank="1" showDropDown="1" showInputMessage="1" showErrorMessage="1" error="Hexadecimal Digits can onlyhave values 0 through 15 or A through F" sqref="G18:AL18" xr:uid="{00000000-0002-0000-0000-000004000000}">
      <formula1>HexDigits</formula1>
    </dataValidation>
  </dataValidations>
  <hyperlinks>
    <hyperlink ref="M24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Q33"/>
  <sheetViews>
    <sheetView topLeftCell="B1" zoomScale="90" zoomScaleNormal="90" workbookViewId="0">
      <selection activeCell="M14" sqref="M14:S14"/>
    </sheetView>
  </sheetViews>
  <sheetFormatPr defaultRowHeight="15" x14ac:dyDescent="0.25"/>
  <cols>
    <col min="1" max="1" width="5" customWidth="1"/>
    <col min="2" max="2" width="11.5703125" customWidth="1"/>
    <col min="3" max="3" width="48" customWidth="1"/>
    <col min="4" max="35" width="2.7109375" customWidth="1"/>
    <col min="36" max="36" width="5.5703125" customWidth="1"/>
    <col min="37" max="37" width="7" customWidth="1"/>
    <col min="39" max="39" width="6.7109375" customWidth="1"/>
  </cols>
  <sheetData>
    <row r="2" spans="2:43" ht="26.25" x14ac:dyDescent="0.4">
      <c r="D2" s="101" t="s">
        <v>56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4" spans="2:43" s="38" customFormat="1" ht="20.25" customHeight="1" x14ac:dyDescent="0.3">
      <c r="B4" s="38" t="s">
        <v>7</v>
      </c>
      <c r="C4" s="38" t="s">
        <v>30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</row>
    <row r="5" spans="2:43" s="51" customFormat="1" ht="20.25" hidden="1" customHeight="1" x14ac:dyDescent="0.3">
      <c r="D5" s="62">
        <f>IF(D4&lt;10,D4,IF(D4="A",10,IF(D4="B",11,IF(D4="C",12,IF(D4="D",13,IF(D4="E",14,15))))))</f>
        <v>0</v>
      </c>
      <c r="E5" s="63"/>
      <c r="F5" s="63"/>
      <c r="G5" s="63"/>
      <c r="H5" s="62">
        <f>IF(H4&lt;10,H4,IF(H4="A",10,IF(H4="B",11,IF(H4="C",12,IF(H4="D",13,IF(H4="E",14,15))))))</f>
        <v>0</v>
      </c>
      <c r="I5" s="63"/>
      <c r="J5" s="63"/>
      <c r="K5" s="63"/>
      <c r="L5" s="62">
        <f>IF(L4&lt;10,L4,IF(L4="A",10,IF(L4="B",11,IF(L4="C",12,IF(L4="D",13,IF(L4="E",14,15))))))</f>
        <v>0</v>
      </c>
      <c r="M5" s="63"/>
      <c r="N5" s="63"/>
      <c r="O5" s="63"/>
      <c r="P5" s="62">
        <f>IF(P4&lt;10,P4,IF(P4="A",10,IF(P4="B",11,IF(P4="C",12,IF(P4="D",13,IF(P4="E",14,15))))))</f>
        <v>0</v>
      </c>
      <c r="Q5" s="63"/>
      <c r="R5" s="63"/>
      <c r="S5" s="63"/>
      <c r="T5" s="62">
        <f>IF(T4&lt;10,T4,IF(T4="A",10,IF(T4="B",11,IF(T4="C",12,IF(T4="D",13,IF(T4="E",14,15))))))</f>
        <v>0</v>
      </c>
      <c r="U5" s="63"/>
      <c r="V5" s="63"/>
      <c r="W5" s="63"/>
      <c r="X5" s="62">
        <f>IF(X4&lt;10,X4,IF(X4="A",10,IF(X4="B",11,IF(X4="C",12,IF(X4="D",13,IF(X4="E",14,15))))))</f>
        <v>0</v>
      </c>
      <c r="Y5" s="63"/>
      <c r="Z5" s="63"/>
      <c r="AA5" s="63"/>
      <c r="AB5" s="62">
        <f>IF(AB4&lt;10,AB4,IF(AB4="A",10,IF(AB4="B",11,IF(AB4="C",12,IF(AB4="D",13,IF(AB4="E",14,15))))))</f>
        <v>0</v>
      </c>
      <c r="AC5" s="63"/>
      <c r="AD5" s="63"/>
      <c r="AE5" s="63"/>
      <c r="AF5" s="62">
        <f>IF(AF4&lt;10,AF4,IF(AF4="A",10,IF(AF4="B",11,IF(AF4="C",12,IF(AF4="D",13,IF(AF4="E",14,15))))))</f>
        <v>0</v>
      </c>
      <c r="AG5" s="63"/>
      <c r="AH5" s="63"/>
      <c r="AI5" s="64"/>
      <c r="AJ5" s="52"/>
    </row>
    <row r="6" spans="2:43" s="13" customFormat="1" ht="20.25" customHeight="1" x14ac:dyDescent="0.3">
      <c r="D6" s="86" t="str">
        <f>IF(G7+(2*F7)+(4*E7)+(8*D7)=D5,"Correct","Incorrect")</f>
        <v>Correct</v>
      </c>
      <c r="E6" s="87"/>
      <c r="F6" s="87"/>
      <c r="G6" s="88"/>
      <c r="H6" s="86" t="str">
        <f>IF(K7+(2*J7)+(4*I7)+(8*H7)=H5,"Correct","Incorrect")</f>
        <v>Correct</v>
      </c>
      <c r="I6" s="87"/>
      <c r="J6" s="87"/>
      <c r="K6" s="88"/>
      <c r="L6" s="86" t="str">
        <f>IF(O7+(2*N7)+(4*M7)+(8*L7)=L5,"Correct","Incorrect")</f>
        <v>Correct</v>
      </c>
      <c r="M6" s="87"/>
      <c r="N6" s="87"/>
      <c r="O6" s="88"/>
      <c r="P6" s="86" t="str">
        <f>IF(S7+(2*R7)+(4*Q7)+(8*P7)=P5,"Correct","Incorrect")</f>
        <v>Correct</v>
      </c>
      <c r="Q6" s="87"/>
      <c r="R6" s="87"/>
      <c r="S6" s="88"/>
      <c r="T6" s="86" t="str">
        <f>IF(W7+(2*V7)+(4*U7)+(8*T7)=T5,"Correct","Incorrect")</f>
        <v>Correct</v>
      </c>
      <c r="U6" s="87"/>
      <c r="V6" s="87"/>
      <c r="W6" s="88"/>
      <c r="X6" s="86" t="str">
        <f>IF(AA7+(2*Z7)+(4*Y7)+(8*X7)=X5,"Correct","Incorrect")</f>
        <v>Correct</v>
      </c>
      <c r="Y6" s="87"/>
      <c r="Z6" s="87"/>
      <c r="AA6" s="88"/>
      <c r="AB6" s="86" t="str">
        <f>IF(AE7+(2*AD7)+(4*AC7)+(8*AB7)=AB5,"Correct","Incorrect")</f>
        <v>Correct</v>
      </c>
      <c r="AC6" s="87"/>
      <c r="AD6" s="87"/>
      <c r="AE6" s="88"/>
      <c r="AF6" s="86" t="str">
        <f>IF(AI7+(2*AH7)+(4*AG7)+(8*AF7)=AF5,"Correct","Incorrect")</f>
        <v>Correct</v>
      </c>
      <c r="AG6" s="87"/>
      <c r="AH6" s="87"/>
      <c r="AI6" s="88"/>
      <c r="AL6"/>
    </row>
    <row r="7" spans="2:43" s="38" customFormat="1" ht="20.25" customHeight="1" x14ac:dyDescent="0.3">
      <c r="B7" s="38" t="s">
        <v>9</v>
      </c>
      <c r="C7" s="38" t="s">
        <v>31</v>
      </c>
      <c r="D7" s="34"/>
      <c r="E7" s="34"/>
      <c r="F7" s="34"/>
      <c r="G7" s="34"/>
      <c r="H7" s="48"/>
      <c r="I7" s="48"/>
      <c r="J7" s="48"/>
      <c r="K7" s="48"/>
      <c r="L7" s="34"/>
      <c r="M7" s="34"/>
      <c r="N7" s="34"/>
      <c r="O7" s="34"/>
      <c r="P7" s="48"/>
      <c r="Q7" s="48"/>
      <c r="R7" s="48"/>
      <c r="S7" s="48"/>
      <c r="T7" s="34"/>
      <c r="U7" s="34"/>
      <c r="V7" s="34"/>
      <c r="W7" s="34"/>
      <c r="X7" s="48"/>
      <c r="Y7" s="48"/>
      <c r="Z7" s="48"/>
      <c r="AA7" s="48"/>
      <c r="AB7" s="34"/>
      <c r="AC7" s="34"/>
      <c r="AD7" s="34"/>
      <c r="AE7" s="34"/>
      <c r="AF7" s="48"/>
      <c r="AG7" s="48"/>
      <c r="AH7" s="48"/>
      <c r="AI7" s="48"/>
    </row>
    <row r="8" spans="2:43" s="38" customFormat="1" ht="20.25" customHeight="1" x14ac:dyDescent="0.3">
      <c r="B8" s="38" t="s">
        <v>11</v>
      </c>
      <c r="C8" s="38" t="s">
        <v>32</v>
      </c>
      <c r="D8" s="41"/>
      <c r="M8" s="42"/>
      <c r="AI8" s="43"/>
    </row>
    <row r="9" spans="2:43" s="38" customFormat="1" ht="20.25" customHeight="1" x14ac:dyDescent="0.3">
      <c r="B9" s="38" t="s">
        <v>14</v>
      </c>
      <c r="C9" s="38" t="s">
        <v>33</v>
      </c>
      <c r="D9" s="34"/>
      <c r="F9" s="78" t="str">
        <f>IF(D9=0,"Positive",IF(D9=1,"Negative","0 +ive, 1 -ive"))</f>
        <v>Positive</v>
      </c>
      <c r="G9" s="79"/>
      <c r="H9" s="79"/>
      <c r="I9" s="79"/>
      <c r="J9" s="79"/>
      <c r="K9" s="79"/>
      <c r="L9" s="80"/>
      <c r="AI9" s="39"/>
    </row>
    <row r="10" spans="2:43" s="38" customFormat="1" ht="20.25" hidden="1" customHeight="1" x14ac:dyDescent="0.3">
      <c r="D10" s="13"/>
      <c r="E10" s="20">
        <v>128</v>
      </c>
      <c r="F10" s="44">
        <v>64</v>
      </c>
      <c r="G10" s="45">
        <v>32</v>
      </c>
      <c r="H10" s="45">
        <v>16</v>
      </c>
      <c r="I10" s="45">
        <v>8</v>
      </c>
      <c r="J10" s="45">
        <v>4</v>
      </c>
      <c r="K10" s="45">
        <v>2</v>
      </c>
      <c r="L10" s="44">
        <v>1</v>
      </c>
      <c r="M10" s="20"/>
      <c r="N10" s="20"/>
    </row>
    <row r="11" spans="2:43" s="38" customFormat="1" ht="20.25" customHeight="1" x14ac:dyDescent="0.35">
      <c r="B11" s="38" t="s">
        <v>34</v>
      </c>
      <c r="C11" s="38" t="s">
        <v>35</v>
      </c>
      <c r="E11" s="34"/>
      <c r="F11" s="34"/>
      <c r="G11" s="34"/>
      <c r="H11" s="34"/>
      <c r="I11" s="34"/>
      <c r="J11" s="34"/>
      <c r="K11" s="34"/>
      <c r="L11" s="34"/>
      <c r="M11" s="46">
        <v>2</v>
      </c>
      <c r="P11" s="47" t="s">
        <v>36</v>
      </c>
      <c r="Q11" s="78">
        <f>SUM(AA11:AH11)</f>
        <v>0</v>
      </c>
      <c r="R11" s="79"/>
      <c r="S11" s="79"/>
      <c r="T11" s="80"/>
      <c r="U11" s="46">
        <v>10</v>
      </c>
      <c r="AA11" s="36">
        <f>E11*E10</f>
        <v>0</v>
      </c>
      <c r="AB11" s="36">
        <f t="shared" ref="AB11:AH11" si="0">F11*F10</f>
        <v>0</v>
      </c>
      <c r="AC11" s="36">
        <f t="shared" si="0"/>
        <v>0</v>
      </c>
      <c r="AD11" s="36">
        <f t="shared" si="0"/>
        <v>0</v>
      </c>
      <c r="AE11" s="36">
        <f t="shared" si="0"/>
        <v>0</v>
      </c>
      <c r="AF11" s="36">
        <f t="shared" si="0"/>
        <v>0</v>
      </c>
      <c r="AG11" s="36">
        <f t="shared" si="0"/>
        <v>0</v>
      </c>
      <c r="AH11" s="36">
        <f t="shared" si="0"/>
        <v>0</v>
      </c>
      <c r="AI11" s="36">
        <f>Q11-127</f>
        <v>-127</v>
      </c>
    </row>
    <row r="12" spans="2:43" s="38" customFormat="1" ht="18.75" x14ac:dyDescent="0.3">
      <c r="B12" s="38" t="s">
        <v>37</v>
      </c>
      <c r="C12" s="13" t="s">
        <v>38</v>
      </c>
      <c r="M12" s="34"/>
      <c r="N12" s="34"/>
      <c r="O12" s="34"/>
      <c r="P12" s="48"/>
      <c r="Q12" s="48"/>
      <c r="R12" s="48"/>
      <c r="S12" s="48"/>
      <c r="T12" s="34"/>
      <c r="U12" s="34"/>
      <c r="V12" s="34"/>
      <c r="W12" s="34"/>
      <c r="X12" s="48"/>
      <c r="Y12" s="48"/>
      <c r="Z12" s="48"/>
      <c r="AA12" s="48"/>
      <c r="AB12" s="34"/>
      <c r="AC12" s="34"/>
      <c r="AD12" s="34"/>
      <c r="AE12" s="34"/>
      <c r="AF12" s="48"/>
      <c r="AG12" s="48"/>
      <c r="AH12" s="48"/>
      <c r="AI12" s="48"/>
      <c r="AQ12" s="65"/>
    </row>
    <row r="13" spans="2:43" s="38" customFormat="1" ht="18.75" x14ac:dyDescent="0.3">
      <c r="B13" s="38" t="s">
        <v>39</v>
      </c>
      <c r="C13" s="13" t="s">
        <v>40</v>
      </c>
      <c r="M13" s="50"/>
      <c r="AB13" s="97" t="str">
        <f>Q11&amp;" - 127  ="</f>
        <v>0 - 127  =</v>
      </c>
      <c r="AC13" s="98"/>
      <c r="AD13" s="98"/>
      <c r="AE13" s="98"/>
      <c r="AF13" s="98"/>
      <c r="AG13" s="98"/>
      <c r="AH13" s="98"/>
      <c r="AI13" s="99"/>
      <c r="AJ13" s="100"/>
      <c r="AK13" s="49"/>
      <c r="AL13" s="13"/>
      <c r="AM13" s="13"/>
      <c r="AN13" s="13"/>
    </row>
    <row r="14" spans="2:43" s="38" customFormat="1" ht="18.75" x14ac:dyDescent="0.3">
      <c r="B14" s="38" t="s">
        <v>41</v>
      </c>
      <c r="C14" s="13" t="s">
        <v>46</v>
      </c>
      <c r="K14" s="37">
        <v>1</v>
      </c>
      <c r="L14" s="16" t="s">
        <v>10</v>
      </c>
      <c r="M14" s="34"/>
      <c r="N14" s="34"/>
      <c r="O14" s="34"/>
      <c r="P14" s="48"/>
      <c r="Q14" s="48"/>
      <c r="R14" s="48"/>
      <c r="S14" s="48"/>
      <c r="T14" s="34"/>
      <c r="U14" s="34"/>
      <c r="V14" s="34"/>
      <c r="W14" s="34"/>
      <c r="X14" s="48"/>
      <c r="Y14" s="48"/>
      <c r="Z14" s="48"/>
      <c r="AA14" s="48"/>
      <c r="AB14" s="34"/>
      <c r="AC14" s="34"/>
      <c r="AD14" s="34"/>
      <c r="AE14" s="34"/>
      <c r="AF14" s="48"/>
      <c r="AG14" s="48"/>
      <c r="AH14" s="48"/>
      <c r="AI14" s="48"/>
      <c r="AJ14" s="38" t="str">
        <f>"X 2"</f>
        <v>X 2</v>
      </c>
    </row>
    <row r="15" spans="2:43" s="38" customFormat="1" ht="18.75" x14ac:dyDescent="0.3">
      <c r="C15" s="13" t="s">
        <v>43</v>
      </c>
      <c r="K15" s="36"/>
      <c r="L15" s="36"/>
      <c r="M15" s="36">
        <v>-1</v>
      </c>
      <c r="N15" s="36">
        <v>-2</v>
      </c>
      <c r="O15" s="36">
        <v>-3</v>
      </c>
      <c r="P15" s="36">
        <v>-4</v>
      </c>
      <c r="Q15" s="36">
        <v>-5</v>
      </c>
      <c r="R15" s="36">
        <v>-6</v>
      </c>
      <c r="S15" s="36">
        <v>-7</v>
      </c>
      <c r="T15" s="36">
        <v>-8</v>
      </c>
      <c r="U15" s="36">
        <v>-9</v>
      </c>
      <c r="V15" s="36">
        <v>-10</v>
      </c>
      <c r="W15" s="36">
        <v>-11</v>
      </c>
      <c r="X15" s="36">
        <v>-12</v>
      </c>
      <c r="Y15" s="36">
        <v>-13</v>
      </c>
      <c r="Z15" s="36">
        <v>-14</v>
      </c>
      <c r="AA15" s="36">
        <v>-15</v>
      </c>
      <c r="AB15" s="36">
        <v>-16</v>
      </c>
      <c r="AC15" s="36">
        <v>-17</v>
      </c>
      <c r="AD15" s="36">
        <v>-18</v>
      </c>
      <c r="AE15" s="36">
        <v>-19</v>
      </c>
      <c r="AF15" s="36">
        <v>-20</v>
      </c>
      <c r="AG15" s="36">
        <v>-21</v>
      </c>
      <c r="AH15" s="36">
        <v>-22</v>
      </c>
      <c r="AI15" s="36">
        <v>-23</v>
      </c>
      <c r="AJ15" s="36"/>
      <c r="AK15" s="36">
        <v>0</v>
      </c>
    </row>
    <row r="16" spans="2:43" s="38" customFormat="1" ht="18.75" x14ac:dyDescent="0.3">
      <c r="K16" s="36"/>
      <c r="L16" s="36">
        <v>1</v>
      </c>
      <c r="M16" s="36">
        <f>M14*POWER(2,M15)</f>
        <v>0</v>
      </c>
      <c r="N16" s="36">
        <f t="shared" ref="N16:AI16" si="1">N14*POWER(2,N15)</f>
        <v>0</v>
      </c>
      <c r="O16" s="36">
        <f t="shared" si="1"/>
        <v>0</v>
      </c>
      <c r="P16" s="36">
        <f t="shared" si="1"/>
        <v>0</v>
      </c>
      <c r="Q16" s="36">
        <f t="shared" si="1"/>
        <v>0</v>
      </c>
      <c r="R16" s="36">
        <f t="shared" si="1"/>
        <v>0</v>
      </c>
      <c r="S16" s="36">
        <f t="shared" si="1"/>
        <v>0</v>
      </c>
      <c r="T16" s="36">
        <f t="shared" si="1"/>
        <v>0</v>
      </c>
      <c r="U16" s="36">
        <f t="shared" si="1"/>
        <v>0</v>
      </c>
      <c r="V16" s="36">
        <f t="shared" si="1"/>
        <v>0</v>
      </c>
      <c r="W16" s="36">
        <f t="shared" si="1"/>
        <v>0</v>
      </c>
      <c r="X16" s="36">
        <f t="shared" si="1"/>
        <v>0</v>
      </c>
      <c r="Y16" s="36">
        <f t="shared" si="1"/>
        <v>0</v>
      </c>
      <c r="Z16" s="36">
        <f t="shared" si="1"/>
        <v>0</v>
      </c>
      <c r="AA16" s="36">
        <f t="shared" si="1"/>
        <v>0</v>
      </c>
      <c r="AB16" s="36">
        <f t="shared" si="1"/>
        <v>0</v>
      </c>
      <c r="AC16" s="36">
        <f t="shared" si="1"/>
        <v>0</v>
      </c>
      <c r="AD16" s="36">
        <f t="shared" si="1"/>
        <v>0</v>
      </c>
      <c r="AE16" s="36">
        <f t="shared" si="1"/>
        <v>0</v>
      </c>
      <c r="AF16" s="36">
        <f t="shared" si="1"/>
        <v>0</v>
      </c>
      <c r="AG16" s="36">
        <f t="shared" si="1"/>
        <v>0</v>
      </c>
      <c r="AH16" s="36">
        <f t="shared" si="1"/>
        <v>0</v>
      </c>
      <c r="AI16" s="36">
        <f t="shared" si="1"/>
        <v>0</v>
      </c>
      <c r="AJ16" s="36"/>
      <c r="AK16" s="36">
        <v>1</v>
      </c>
    </row>
    <row r="17" spans="2:37" s="38" customFormat="1" ht="10.5" customHeight="1" x14ac:dyDescent="0.3"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2:37" s="38" customFormat="1" ht="18.75" x14ac:dyDescent="0.3">
      <c r="V18" s="91">
        <f>AK13</f>
        <v>0</v>
      </c>
      <c r="W18" s="92"/>
      <c r="X18" s="93"/>
    </row>
    <row r="19" spans="2:37" s="38" customFormat="1" ht="20.25" x14ac:dyDescent="0.35">
      <c r="B19" s="38" t="s">
        <v>45</v>
      </c>
      <c r="C19" s="38" t="s">
        <v>44</v>
      </c>
      <c r="L19" s="76">
        <f>SUM(L16:AI16)*IF(D9=1,-1,1)</f>
        <v>1</v>
      </c>
      <c r="M19" s="77"/>
      <c r="N19" s="77"/>
      <c r="O19" s="77"/>
      <c r="P19" s="77"/>
      <c r="Q19" s="77"/>
      <c r="R19" s="77"/>
      <c r="S19" s="89"/>
      <c r="T19" s="90" t="s">
        <v>42</v>
      </c>
      <c r="U19" s="90"/>
      <c r="Y19" s="47" t="s">
        <v>36</v>
      </c>
      <c r="Z19" s="76">
        <f>L19*POWER(2,V18)</f>
        <v>1</v>
      </c>
      <c r="AA19" s="77"/>
      <c r="AB19" s="77"/>
      <c r="AC19" s="77"/>
      <c r="AD19" s="77"/>
      <c r="AE19" s="77"/>
      <c r="AF19" s="77"/>
      <c r="AG19" s="77"/>
      <c r="AH19" s="77"/>
      <c r="AI19" s="89"/>
      <c r="AJ19" s="4">
        <v>10</v>
      </c>
    </row>
    <row r="20" spans="2:37" s="38" customFormat="1" ht="18.75" x14ac:dyDescent="0.3">
      <c r="B20" s="38" t="s">
        <v>48</v>
      </c>
    </row>
    <row r="21" spans="2:37" hidden="1" x14ac:dyDescent="0.25">
      <c r="G21">
        <v>-4</v>
      </c>
      <c r="H21">
        <v>-3</v>
      </c>
      <c r="I21">
        <v>-2</v>
      </c>
      <c r="J21">
        <v>-1</v>
      </c>
      <c r="K21">
        <v>0</v>
      </c>
      <c r="L21">
        <v>1</v>
      </c>
      <c r="M21" s="67">
        <v>2</v>
      </c>
      <c r="N21" s="67">
        <v>3</v>
      </c>
      <c r="O21" s="67">
        <v>4</v>
      </c>
      <c r="P21" s="67">
        <v>5</v>
      </c>
      <c r="Q21" s="67">
        <v>6</v>
      </c>
      <c r="R21" s="67">
        <v>7</v>
      </c>
      <c r="S21" s="67">
        <v>8</v>
      </c>
      <c r="T21" s="67">
        <v>9</v>
      </c>
      <c r="U21" s="67">
        <v>10</v>
      </c>
      <c r="V21" s="67">
        <v>11</v>
      </c>
      <c r="W21" s="67">
        <v>12</v>
      </c>
      <c r="X21" s="67">
        <v>13</v>
      </c>
      <c r="Y21" s="67">
        <v>14</v>
      </c>
      <c r="Z21" s="67">
        <v>15</v>
      </c>
    </row>
    <row r="22" spans="2:37" hidden="1" x14ac:dyDescent="0.25">
      <c r="L22">
        <f>K$14</f>
        <v>1</v>
      </c>
      <c r="M22" s="68">
        <f>M$14</f>
        <v>0</v>
      </c>
      <c r="N22" s="68">
        <f t="shared" ref="N22:Y22" si="2">N$14</f>
        <v>0</v>
      </c>
      <c r="O22" s="68">
        <f t="shared" si="2"/>
        <v>0</v>
      </c>
      <c r="P22" s="68">
        <f t="shared" si="2"/>
        <v>0</v>
      </c>
      <c r="Q22" s="68">
        <f t="shared" si="2"/>
        <v>0</v>
      </c>
      <c r="R22" s="68">
        <f t="shared" si="2"/>
        <v>0</v>
      </c>
      <c r="S22" s="68">
        <f t="shared" si="2"/>
        <v>0</v>
      </c>
      <c r="T22" s="68">
        <f t="shared" si="2"/>
        <v>0</v>
      </c>
      <c r="U22" s="68">
        <f t="shared" si="2"/>
        <v>0</v>
      </c>
      <c r="V22" s="68">
        <f t="shared" si="2"/>
        <v>0</v>
      </c>
      <c r="W22" s="68">
        <f t="shared" si="2"/>
        <v>0</v>
      </c>
      <c r="X22" s="68">
        <f t="shared" si="2"/>
        <v>0</v>
      </c>
      <c r="Y22" s="68">
        <f t="shared" si="2"/>
        <v>0</v>
      </c>
    </row>
    <row r="23" spans="2:37" ht="18.75" x14ac:dyDescent="0.3">
      <c r="B23" s="66" t="s">
        <v>45</v>
      </c>
      <c r="C23" s="66" t="s">
        <v>50</v>
      </c>
      <c r="G23" s="69">
        <f>IF(H21&lt;($AK$13+2),H22,IF(H21=($AK$13+2),$L$14,G22))</f>
        <v>0</v>
      </c>
      <c r="H23" s="70">
        <f t="shared" ref="H23:Z23" si="3">IF(I21&lt;($AK$13+2),I22,IF(I21=($AK$13+2),$L$14,H22))</f>
        <v>0</v>
      </c>
      <c r="I23" s="70">
        <f t="shared" si="3"/>
        <v>0</v>
      </c>
      <c r="J23" s="70">
        <f t="shared" si="3"/>
        <v>0</v>
      </c>
      <c r="K23" s="70">
        <f t="shared" si="3"/>
        <v>1</v>
      </c>
      <c r="L23" s="70" t="str">
        <f t="shared" si="3"/>
        <v>●</v>
      </c>
      <c r="M23" s="70">
        <f t="shared" si="3"/>
        <v>0</v>
      </c>
      <c r="N23" s="70">
        <f t="shared" si="3"/>
        <v>0</v>
      </c>
      <c r="O23" s="70">
        <f t="shared" si="3"/>
        <v>0</v>
      </c>
      <c r="P23" s="70">
        <f t="shared" si="3"/>
        <v>0</v>
      </c>
      <c r="Q23" s="70">
        <f t="shared" si="3"/>
        <v>0</v>
      </c>
      <c r="R23" s="70">
        <f t="shared" si="3"/>
        <v>0</v>
      </c>
      <c r="S23" s="70">
        <f t="shared" si="3"/>
        <v>0</v>
      </c>
      <c r="T23" s="70">
        <f t="shared" si="3"/>
        <v>0</v>
      </c>
      <c r="U23" s="70">
        <f t="shared" si="3"/>
        <v>0</v>
      </c>
      <c r="V23" s="70">
        <f t="shared" si="3"/>
        <v>0</v>
      </c>
      <c r="W23" s="70">
        <f t="shared" si="3"/>
        <v>0</v>
      </c>
      <c r="X23" s="70">
        <f t="shared" si="3"/>
        <v>0</v>
      </c>
      <c r="Y23" s="70">
        <f t="shared" si="3"/>
        <v>0</v>
      </c>
      <c r="Z23" s="71">
        <f t="shared" si="3"/>
        <v>0</v>
      </c>
    </row>
    <row r="24" spans="2:37" ht="18.75" x14ac:dyDescent="0.3">
      <c r="C24" s="66" t="s">
        <v>49</v>
      </c>
      <c r="E24" s="94" t="s">
        <v>47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R24" s="95" t="s">
        <v>57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</row>
    <row r="27" spans="2:37" x14ac:dyDescent="0.25">
      <c r="M27" s="72" t="s">
        <v>51</v>
      </c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</row>
    <row r="28" spans="2:37" x14ac:dyDescent="0.25">
      <c r="M28" s="73" t="s">
        <v>6</v>
      </c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</row>
    <row r="31" spans="2:37" hidden="1" x14ac:dyDescent="0.25"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</row>
    <row r="32" spans="2:37" hidden="1" x14ac:dyDescent="0.25"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 t="s">
        <v>0</v>
      </c>
      <c r="O32" t="s">
        <v>1</v>
      </c>
      <c r="P32" t="s">
        <v>2</v>
      </c>
      <c r="Q32" t="s">
        <v>3</v>
      </c>
      <c r="R32" t="s">
        <v>4</v>
      </c>
      <c r="S32" t="s">
        <v>5</v>
      </c>
    </row>
    <row r="33" spans="4:5" hidden="1" x14ac:dyDescent="0.25">
      <c r="D33">
        <v>0</v>
      </c>
      <c r="E33">
        <v>1</v>
      </c>
    </row>
  </sheetData>
  <sheetProtection algorithmName="SHA-512" hashValue="MRJuKSnp6vglNiNznyiCHhXYSQSju1GF4590lr7BEklUzNWtb2P/WB9O783+9XlUx+mCSyh+6cWqdDlDvc92uA==" saltValue="iuz2RtW3CPBiLRB4DcDWHw==" spinCount="100000" sheet="1" selectLockedCells="1"/>
  <mergeCells count="28">
    <mergeCell ref="D2:AJ2"/>
    <mergeCell ref="AB4:AE4"/>
    <mergeCell ref="AF4:AI4"/>
    <mergeCell ref="F9:L9"/>
    <mergeCell ref="Q11:T11"/>
    <mergeCell ref="AB13:AJ13"/>
    <mergeCell ref="D4:G4"/>
    <mergeCell ref="H4:K4"/>
    <mergeCell ref="L4:O4"/>
    <mergeCell ref="P4:S4"/>
    <mergeCell ref="T4:W4"/>
    <mergeCell ref="X4:AA4"/>
    <mergeCell ref="D6:G6"/>
    <mergeCell ref="H6:K6"/>
    <mergeCell ref="L6:O6"/>
    <mergeCell ref="P6:S6"/>
    <mergeCell ref="T6:W6"/>
    <mergeCell ref="X6:AA6"/>
    <mergeCell ref="AB6:AE6"/>
    <mergeCell ref="AF6:AI6"/>
    <mergeCell ref="M27:AH27"/>
    <mergeCell ref="M28:AH28"/>
    <mergeCell ref="L19:S19"/>
    <mergeCell ref="T19:U19"/>
    <mergeCell ref="V18:X18"/>
    <mergeCell ref="Z19:AI19"/>
    <mergeCell ref="E24:P24"/>
    <mergeCell ref="R24:AB24"/>
  </mergeCells>
  <conditionalFormatting sqref="AK13:AN13">
    <cfRule type="cellIs" dxfId="3" priority="3" operator="notEqual">
      <formula>$AI$11</formula>
    </cfRule>
    <cfRule type="cellIs" dxfId="2" priority="4" operator="equal">
      <formula>$AI$11</formula>
    </cfRule>
  </conditionalFormatting>
  <conditionalFormatting sqref="D6:AI6">
    <cfRule type="cellIs" dxfId="1" priority="1" operator="equal">
      <formula>"Incorrect"</formula>
    </cfRule>
    <cfRule type="cellIs" dxfId="0" priority="2" operator="equal">
      <formula>"Correct"</formula>
    </cfRule>
  </conditionalFormatting>
  <dataValidations count="2">
    <dataValidation type="list" errorStyle="warning" allowBlank="1" showDropDown="1" showInputMessage="1" showErrorMessage="1" errorTitle="Error" error="Hexadecimal digits may only be values; 0 through 9, A through F" promptTitle="Hexadecimal Digit" prompt="Values: 0 through 9, A through F" sqref="D4:AI4" xr:uid="{00000000-0002-0000-0100-000000000000}">
      <formula1>HexDigits</formula1>
    </dataValidation>
    <dataValidation type="list" allowBlank="1" showDropDown="1" showInputMessage="1" showErrorMessage="1" errorTitle="Illegal value" error="Binary Digits (Bits) can only be 1 or 0" sqref="D7:AI7 D9 E11:L11 M12:AI12 M14:AI14" xr:uid="{00000000-0002-0000-0100-000001000000}">
      <formula1>BinDigits</formula1>
    </dataValidation>
  </dataValidations>
  <hyperlinks>
    <hyperlink ref="M28" r:id="rId1" xr:uid="{00000000-0004-0000-0100-000000000000}"/>
  </hyperlinks>
  <pageMargins left="0.7" right="0.7" top="0.75" bottom="0.75" header="0.3" footer="0.3"/>
  <pageSetup paperSize="9" scale="8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904DF557FC642ACA31E569F823C6C" ma:contentTypeVersion="11" ma:contentTypeDescription="Create a new document." ma:contentTypeScope="" ma:versionID="8a598c5ed78023a57c97512543211095">
  <xsd:schema xmlns:xsd="http://www.w3.org/2001/XMLSchema" xmlns:xs="http://www.w3.org/2001/XMLSchema" xmlns:p="http://schemas.microsoft.com/office/2006/metadata/properties" xmlns:ns3="53204823-a981-4362-8ddd-9ba7ba3a9303" xmlns:ns4="04cff303-8057-4710-b56b-87227e310b7a" targetNamespace="http://schemas.microsoft.com/office/2006/metadata/properties" ma:root="true" ma:fieldsID="bb5c0480dc164d372941eceb3296954d" ns3:_="" ns4:_="">
    <xsd:import namespace="53204823-a981-4362-8ddd-9ba7ba3a9303"/>
    <xsd:import namespace="04cff303-8057-4710-b56b-87227e310b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04823-a981-4362-8ddd-9ba7ba3a93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f303-8057-4710-b56b-87227e310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8C4EC-7FFB-48A3-8135-3C5E677FD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7FD251-71F5-4BA7-85A1-83A05E13BB1D}">
  <ds:schemaRefs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04cff303-8057-4710-b56b-87227e310b7a"/>
    <ds:schemaRef ds:uri="53204823-a981-4362-8ddd-9ba7ba3a9303"/>
  </ds:schemaRefs>
</ds:datastoreItem>
</file>

<file path=customXml/itemProps3.xml><?xml version="1.0" encoding="utf-8"?>
<ds:datastoreItem xmlns:ds="http://schemas.openxmlformats.org/officeDocument/2006/customXml" ds:itemID="{CB070D38-E53C-40E6-BF13-CB83F97714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04823-a981-4362-8ddd-9ba7ba3a9303"/>
    <ds:schemaRef ds:uri="04cff303-8057-4710-b56b-87227e310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Decimal to IEEE754 Hex</vt:lpstr>
      <vt:lpstr>IEEE754 Hex to Decimal</vt:lpstr>
      <vt:lpstr>BinDigits</vt:lpstr>
      <vt:lpstr>HexDigits</vt:lpstr>
      <vt:lpstr>hval</vt:lpstr>
    </vt:vector>
  </TitlesOfParts>
  <Company>University of Westminster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Weingarten</dc:creator>
  <cp:lastModifiedBy>Noam Weingarten</cp:lastModifiedBy>
  <cp:lastPrinted>2015-10-13T09:50:29Z</cp:lastPrinted>
  <dcterms:created xsi:type="dcterms:W3CDTF">2014-11-13T08:49:00Z</dcterms:created>
  <dcterms:modified xsi:type="dcterms:W3CDTF">2020-10-06T12:06:39Z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0x0101000EE904DF557FC642ACA31E569F823C6C</vt:lpwstr>
  </property>
</Properties>
</file>