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LAB\work\demo\HDL_Demos\0SignalEtc\Qiita_FloatingPointFPGAArea\"/>
    </mc:Choice>
  </mc:AlternateContent>
  <xr:revisionPtr revIDLastSave="0" documentId="13_ncr:1_{6641E2F3-107C-4F6F-9E76-73ACEB1B5BE6}" xr6:coauthVersionLast="45" xr6:coauthVersionMax="45" xr10:uidLastSave="{00000000-0000-0000-0000-000000000000}"/>
  <bookViews>
    <workbookView xWindow="1335" yWindow="75" windowWidth="22005" windowHeight="15105" activeTab="1" xr2:uid="{A9AF0523-2038-4431-86D3-EF1EA60A1E39}"/>
  </bookViews>
  <sheets>
    <sheet name="rawData" sheetId="1" r:id="rId1"/>
    <sheet name="Shown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2" l="1"/>
  <c r="C44" i="2"/>
  <c r="C43" i="2"/>
  <c r="D35" i="1" l="1"/>
  <c r="D33" i="1"/>
  <c r="D30" i="1"/>
  <c r="D29" i="1"/>
  <c r="D27" i="1"/>
  <c r="D17" i="1"/>
  <c r="D15" i="1"/>
  <c r="D10" i="1"/>
  <c r="D8" i="1"/>
  <c r="D9" i="1"/>
  <c r="D2" i="1"/>
  <c r="D6" i="1"/>
  <c r="D3" i="1"/>
  <c r="D11" i="1" l="1"/>
  <c r="D12" i="1" s="1"/>
  <c r="D5" i="1" l="1"/>
  <c r="D4" i="1" l="1"/>
  <c r="C56" i="1"/>
  <c r="C57" i="1"/>
  <c r="C55" i="1"/>
</calcChain>
</file>

<file path=xl/sharedStrings.xml><?xml version="1.0" encoding="utf-8"?>
<sst xmlns="http://schemas.openxmlformats.org/spreadsheetml/2006/main" count="283" uniqueCount="51">
  <si>
    <t>ALUT</t>
    <phoneticPr fontId="1"/>
  </si>
  <si>
    <t>Reg</t>
    <phoneticPr fontId="1"/>
  </si>
  <si>
    <t>DSP</t>
    <phoneticPr fontId="1"/>
  </si>
  <si>
    <t>Data type</t>
    <phoneticPr fontId="1"/>
  </si>
  <si>
    <t>single</t>
    <phoneticPr fontId="1"/>
  </si>
  <si>
    <t>Fmax</t>
    <phoneticPr fontId="1"/>
  </si>
  <si>
    <t>Arria V</t>
    <phoneticPr fontId="1"/>
  </si>
  <si>
    <t>ALTERA FP Function</t>
    <phoneticPr fontId="1"/>
  </si>
  <si>
    <t>IP</t>
    <phoneticPr fontId="1"/>
  </si>
  <si>
    <t>half</t>
    <phoneticPr fontId="1"/>
  </si>
  <si>
    <t>NA</t>
    <phoneticPr fontId="1"/>
  </si>
  <si>
    <t>18bit-&gt;36bit</t>
    <phoneticPr fontId="1"/>
  </si>
  <si>
    <t>Preroute Mapping result</t>
    <phoneticPr fontId="1"/>
  </si>
  <si>
    <t>Full Multiplyer is selected for Quartus for FloatingPointTargetConfiguration</t>
    <phoneticPr fontId="1"/>
  </si>
  <si>
    <t>Add</t>
    <phoneticPr fontId="1"/>
  </si>
  <si>
    <t>Multiply</t>
    <phoneticPr fontId="1"/>
  </si>
  <si>
    <t>Latency Starategy</t>
    <phoneticPr fontId="1"/>
  </si>
  <si>
    <t>MIN</t>
    <phoneticPr fontId="1"/>
  </si>
  <si>
    <t>18bit</t>
    <phoneticPr fontId="1"/>
  </si>
  <si>
    <t>入出力にDelay</t>
    <rPh sb="0" eb="3">
      <t>ニュウシュツリョク</t>
    </rPh>
    <phoneticPr fontId="1"/>
  </si>
  <si>
    <t>Divide</t>
    <phoneticPr fontId="1"/>
  </si>
  <si>
    <t>double</t>
    <phoneticPr fontId="1"/>
  </si>
  <si>
    <t>single</t>
    <phoneticPr fontId="1"/>
  </si>
  <si>
    <t>half</t>
    <phoneticPr fontId="1"/>
  </si>
  <si>
    <t>18bit</t>
    <phoneticPr fontId="1"/>
  </si>
  <si>
    <t>exp</t>
    <phoneticPr fontId="1"/>
  </si>
  <si>
    <t>Block memory</t>
    <phoneticPr fontId="1"/>
  </si>
  <si>
    <t>log</t>
    <phoneticPr fontId="1"/>
  </si>
  <si>
    <t>half</t>
    <phoneticPr fontId="1"/>
  </si>
  <si>
    <t>NFP</t>
    <phoneticPr fontId="1"/>
  </si>
  <si>
    <t>double</t>
    <phoneticPr fontId="1"/>
  </si>
  <si>
    <t>ALTERA FP Function</t>
    <phoneticPr fontId="1"/>
  </si>
  <si>
    <t>NFP</t>
    <phoneticPr fontId="1"/>
  </si>
  <si>
    <t>Recip</t>
    <phoneticPr fontId="1"/>
  </si>
  <si>
    <t>sqrt</t>
    <phoneticPr fontId="1"/>
  </si>
  <si>
    <t>Latency</t>
    <phoneticPr fontId="1"/>
  </si>
  <si>
    <t>Multiply</t>
    <phoneticPr fontId="1"/>
  </si>
  <si>
    <t>18bit</t>
    <phoneticPr fontId="1"/>
  </si>
  <si>
    <t>Operator</t>
    <phoneticPr fontId="1"/>
  </si>
  <si>
    <t>Target: Arria10</t>
    <phoneticPr fontId="1"/>
  </si>
  <si>
    <t>MLAB Memory</t>
    <phoneticPr fontId="1"/>
  </si>
  <si>
    <t>Not supported</t>
    <phoneticPr fontId="1"/>
  </si>
  <si>
    <t>うちFloating DSP 6個使用</t>
    <rPh sb="16" eb="17">
      <t>コ</t>
    </rPh>
    <rPh sb="17" eb="19">
      <t>シヨウ</t>
    </rPh>
    <phoneticPr fontId="1"/>
  </si>
  <si>
    <t>Floating DSP 1個使用</t>
    <rPh sb="14" eb="15">
      <t>コ</t>
    </rPh>
    <rPh sb="15" eb="17">
      <t>シヨウ</t>
    </rPh>
    <phoneticPr fontId="1"/>
  </si>
  <si>
    <t>AFP</t>
  </si>
  <si>
    <t>AFP</t>
    <phoneticPr fontId="1"/>
  </si>
  <si>
    <t>AFP: ALTERA FP Function</t>
    <phoneticPr fontId="1"/>
  </si>
  <si>
    <t>half</t>
    <phoneticPr fontId="1"/>
  </si>
  <si>
    <t>NFP</t>
    <phoneticPr fontId="1"/>
  </si>
  <si>
    <t>Delayなし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</si>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</sst>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7">
    <dxf>
      <fill>
        <patternFill>
          <bgColor theme="7" tint="0.79998168889431442"/>
        </patternFill>
      </fill>
    </dxf>
    <dxf>
      <fill>
        <patternFill>
          <bgColor rgb="FFA7E8FF"/>
        </patternFill>
      </fill>
    </dxf>
    <dxf>
      <fill>
        <patternFill>
          <bgColor theme="7" tint="0.79998168889431442"/>
        </patternFill>
      </fill>
    </dxf>
    <dxf>
      <fill>
        <patternFill>
          <bgColor rgb="FFA7E8FF"/>
        </patternFill>
      </fill>
    </dxf>
    <dxf>
      <fill>
        <patternFill>
          <bgColor theme="7" tint="0.79998168889431442"/>
        </patternFill>
      </fill>
    </dxf>
    <dxf>
      <fill>
        <patternFill>
          <bgColor rgb="FFA7E8FF"/>
        </patternFill>
      </fill>
    </dxf>
    <dxf>
      <fill>
        <patternFill>
          <bgColor theme="7" tint="0.79998168889431442"/>
        </patternFill>
      </fill>
    </dxf>
    <dxf>
      <fill>
        <patternFill>
          <bgColor rgb="FFA7E8FF"/>
        </patternFill>
      </fill>
    </dxf>
    <dxf>
      <fill>
        <patternFill>
          <bgColor theme="7" tint="0.79998168889431442"/>
        </patternFill>
      </fill>
    </dxf>
    <dxf>
      <fill>
        <patternFill>
          <bgColor rgb="FFA7E8FF"/>
        </patternFill>
      </fill>
    </dxf>
    <dxf>
      <fill>
        <patternFill>
          <bgColor theme="7" tint="0.79998168889431442"/>
        </patternFill>
      </fill>
    </dxf>
    <dxf>
      <fill>
        <patternFill>
          <bgColor rgb="FFA7E8FF"/>
        </patternFill>
      </fill>
    </dxf>
    <dxf>
      <fill>
        <patternFill>
          <bgColor theme="7" tint="0.79998168889431442"/>
        </patternFill>
      </fill>
    </dxf>
    <dxf>
      <fill>
        <patternFill>
          <bgColor rgb="FFA7E8FF"/>
        </patternFill>
      </fill>
    </dxf>
    <dxf>
      <fill>
        <patternFill>
          <bgColor theme="7" tint="0.79998168889431442"/>
        </patternFill>
      </fill>
    </dxf>
    <dxf>
      <fill>
        <patternFill>
          <bgColor rgb="FFA7E8FF"/>
        </patternFill>
      </fill>
    </dxf>
    <dxf>
      <fill>
        <patternFill>
          <bgColor rgb="FFA7E8FF"/>
        </patternFill>
      </fill>
    </dxf>
  </dxfs>
  <tableStyles count="0" defaultTableStyle="TableStyleMedium2" defaultPivotStyle="PivotStyleLight16"/>
  <colors>
    <mruColors>
      <color rgb="FFA7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0FDB-4010-4112-9D3B-EDDF37DA71D8}">
  <dimension ref="A1:L58"/>
  <sheetViews>
    <sheetView workbookViewId="0">
      <pane ySplit="1" topLeftCell="A20" activePane="bottomLeft" state="frozen"/>
      <selection pane="bottomLeft" activeCell="E37" sqref="E37"/>
    </sheetView>
  </sheetViews>
  <sheetFormatPr defaultRowHeight="18.75" x14ac:dyDescent="0.4"/>
  <cols>
    <col min="3" max="3" width="21.625" customWidth="1"/>
    <col min="4" max="4" width="15.75" customWidth="1"/>
  </cols>
  <sheetData>
    <row r="1" spans="1:12" x14ac:dyDescent="0.4">
      <c r="A1" s="1" t="s">
        <v>38</v>
      </c>
      <c r="B1" s="1" t="s">
        <v>3</v>
      </c>
      <c r="C1" s="1" t="s">
        <v>8</v>
      </c>
      <c r="D1" s="1" t="s">
        <v>5</v>
      </c>
      <c r="E1" s="1" t="s">
        <v>0</v>
      </c>
      <c r="F1" s="1" t="s">
        <v>1</v>
      </c>
      <c r="G1" s="1" t="s">
        <v>2</v>
      </c>
      <c r="H1" s="1" t="s">
        <v>40</v>
      </c>
      <c r="I1" s="1" t="s">
        <v>26</v>
      </c>
      <c r="J1" s="1" t="s">
        <v>16</v>
      </c>
      <c r="K1" s="1" t="s">
        <v>35</v>
      </c>
    </row>
    <row r="2" spans="1:12" x14ac:dyDescent="0.4">
      <c r="A2" t="s">
        <v>15</v>
      </c>
      <c r="B2" t="s">
        <v>21</v>
      </c>
      <c r="C2" t="s">
        <v>7</v>
      </c>
      <c r="D2">
        <f>1/0.001624</f>
        <v>615.76354679802955</v>
      </c>
      <c r="E2">
        <v>288</v>
      </c>
      <c r="F2">
        <v>843</v>
      </c>
      <c r="G2">
        <v>4</v>
      </c>
      <c r="H2">
        <v>0</v>
      </c>
      <c r="I2">
        <v>0</v>
      </c>
      <c r="K2">
        <v>5</v>
      </c>
    </row>
    <row r="3" spans="1:12" x14ac:dyDescent="0.4">
      <c r="A3" t="s">
        <v>15</v>
      </c>
      <c r="B3" t="s">
        <v>21</v>
      </c>
      <c r="C3" t="s">
        <v>29</v>
      </c>
      <c r="D3">
        <f>1/0.001898</f>
        <v>526.87038988408858</v>
      </c>
      <c r="E3">
        <v>414</v>
      </c>
      <c r="F3">
        <v>1100</v>
      </c>
      <c r="G3">
        <v>4</v>
      </c>
      <c r="H3">
        <v>0</v>
      </c>
      <c r="I3">
        <v>378</v>
      </c>
    </row>
    <row r="4" spans="1:12" x14ac:dyDescent="0.4">
      <c r="A4" t="s">
        <v>15</v>
      </c>
      <c r="B4" t="s">
        <v>4</v>
      </c>
      <c r="C4" t="s">
        <v>7</v>
      </c>
      <c r="D4">
        <f>1/0.000591</f>
        <v>1692.0473773265651</v>
      </c>
      <c r="E4">
        <v>35</v>
      </c>
      <c r="F4">
        <v>2</v>
      </c>
      <c r="G4">
        <v>1</v>
      </c>
      <c r="H4">
        <v>0</v>
      </c>
      <c r="I4">
        <v>0</v>
      </c>
      <c r="K4">
        <v>3</v>
      </c>
      <c r="L4" t="s">
        <v>43</v>
      </c>
    </row>
    <row r="5" spans="1:12" x14ac:dyDescent="0.4">
      <c r="A5" t="s">
        <v>15</v>
      </c>
      <c r="B5" t="s">
        <v>4</v>
      </c>
      <c r="C5" t="s">
        <v>29</v>
      </c>
      <c r="D5">
        <f>1/0.002966</f>
        <v>337.15441672285908</v>
      </c>
      <c r="E5">
        <v>193</v>
      </c>
      <c r="F5">
        <v>404</v>
      </c>
      <c r="G5">
        <v>1</v>
      </c>
      <c r="H5">
        <v>0</v>
      </c>
      <c r="I5">
        <v>44</v>
      </c>
    </row>
    <row r="6" spans="1:12" x14ac:dyDescent="0.4">
      <c r="A6" t="s">
        <v>15</v>
      </c>
      <c r="B6" t="s">
        <v>28</v>
      </c>
      <c r="C6" t="s">
        <v>29</v>
      </c>
      <c r="D6">
        <f>1/0.001126</f>
        <v>888.09946714031969</v>
      </c>
      <c r="E6">
        <v>81</v>
      </c>
      <c r="F6">
        <v>184</v>
      </c>
      <c r="G6">
        <v>1</v>
      </c>
      <c r="H6">
        <v>0</v>
      </c>
      <c r="I6">
        <v>0</v>
      </c>
    </row>
    <row r="7" spans="1:12" x14ac:dyDescent="0.4">
      <c r="A7" t="s">
        <v>36</v>
      </c>
      <c r="B7" t="s">
        <v>37</v>
      </c>
      <c r="E7">
        <v>0</v>
      </c>
      <c r="F7">
        <v>0</v>
      </c>
      <c r="G7">
        <v>1</v>
      </c>
      <c r="H7">
        <v>0</v>
      </c>
      <c r="I7">
        <v>0</v>
      </c>
      <c r="K7">
        <v>0</v>
      </c>
    </row>
    <row r="8" spans="1:12" x14ac:dyDescent="0.4">
      <c r="A8" t="s">
        <v>14</v>
      </c>
      <c r="B8" t="s">
        <v>21</v>
      </c>
      <c r="C8" t="s">
        <v>7</v>
      </c>
      <c r="D8">
        <f>1/0.002132</f>
        <v>469.04315196998118</v>
      </c>
      <c r="E8">
        <v>989</v>
      </c>
      <c r="F8">
        <v>839</v>
      </c>
      <c r="G8">
        <v>0</v>
      </c>
      <c r="H8">
        <v>0</v>
      </c>
      <c r="I8">
        <v>0</v>
      </c>
    </row>
    <row r="9" spans="1:12" x14ac:dyDescent="0.4">
      <c r="A9" t="s">
        <v>14</v>
      </c>
      <c r="B9" t="s">
        <v>21</v>
      </c>
      <c r="C9" t="s">
        <v>29</v>
      </c>
      <c r="D9">
        <f>1/(0.002416)</f>
        <v>413.90728476821187</v>
      </c>
      <c r="E9">
        <v>955</v>
      </c>
      <c r="F9">
        <v>694</v>
      </c>
      <c r="G9">
        <v>0</v>
      </c>
      <c r="H9">
        <v>0</v>
      </c>
      <c r="I9">
        <v>60</v>
      </c>
      <c r="K9">
        <v>6</v>
      </c>
    </row>
    <row r="10" spans="1:12" x14ac:dyDescent="0.4">
      <c r="A10" t="s">
        <v>14</v>
      </c>
      <c r="B10" t="s">
        <v>4</v>
      </c>
      <c r="C10" t="s">
        <v>7</v>
      </c>
      <c r="D10">
        <f>1/0.000591</f>
        <v>1692.0473773265651</v>
      </c>
      <c r="E10">
        <v>35</v>
      </c>
      <c r="F10">
        <v>2</v>
      </c>
      <c r="G10">
        <v>1</v>
      </c>
      <c r="H10">
        <v>0</v>
      </c>
      <c r="I10">
        <v>0</v>
      </c>
      <c r="K10">
        <v>3</v>
      </c>
    </row>
    <row r="11" spans="1:12" x14ac:dyDescent="0.4">
      <c r="A11" t="s">
        <v>14</v>
      </c>
      <c r="B11" t="s">
        <v>4</v>
      </c>
      <c r="C11" t="s">
        <v>29</v>
      </c>
      <c r="D11">
        <f>1/(0.005-0.003556)</f>
        <v>692.52077562326872</v>
      </c>
      <c r="E11">
        <v>561</v>
      </c>
      <c r="F11">
        <v>350</v>
      </c>
      <c r="G11">
        <v>0</v>
      </c>
      <c r="H11">
        <v>0</v>
      </c>
      <c r="I11">
        <v>48</v>
      </c>
      <c r="J11" t="s">
        <v>17</v>
      </c>
      <c r="K11">
        <v>6</v>
      </c>
    </row>
    <row r="12" spans="1:12" x14ac:dyDescent="0.4">
      <c r="A12" t="s">
        <v>14</v>
      </c>
      <c r="B12" t="s">
        <v>28</v>
      </c>
      <c r="C12" t="s">
        <v>29</v>
      </c>
      <c r="D12">
        <f>D11</f>
        <v>692.52077562326872</v>
      </c>
      <c r="E12">
        <v>275</v>
      </c>
      <c r="F12">
        <v>266</v>
      </c>
      <c r="G12">
        <v>0</v>
      </c>
      <c r="H12">
        <v>0</v>
      </c>
      <c r="I12">
        <v>45</v>
      </c>
      <c r="J12" t="s">
        <v>17</v>
      </c>
    </row>
    <row r="13" spans="1:12" x14ac:dyDescent="0.4">
      <c r="A13" t="s">
        <v>14</v>
      </c>
      <c r="B13" t="s">
        <v>18</v>
      </c>
      <c r="E13">
        <v>18</v>
      </c>
      <c r="F13">
        <v>54</v>
      </c>
      <c r="G13">
        <v>0</v>
      </c>
      <c r="H13">
        <v>0</v>
      </c>
      <c r="I13">
        <v>0</v>
      </c>
      <c r="J13" t="s">
        <v>19</v>
      </c>
    </row>
    <row r="14" spans="1:12" x14ac:dyDescent="0.4">
      <c r="A14" t="s">
        <v>14</v>
      </c>
      <c r="B14" t="s">
        <v>18</v>
      </c>
      <c r="E14">
        <v>18</v>
      </c>
      <c r="F14">
        <v>0</v>
      </c>
      <c r="G14">
        <v>0</v>
      </c>
      <c r="H14">
        <v>0</v>
      </c>
      <c r="I14">
        <v>0</v>
      </c>
      <c r="J14" t="s">
        <v>49</v>
      </c>
    </row>
    <row r="15" spans="1:12" x14ac:dyDescent="0.4">
      <c r="A15" t="s">
        <v>20</v>
      </c>
      <c r="B15" t="s">
        <v>30</v>
      </c>
      <c r="C15" t="s">
        <v>7</v>
      </c>
      <c r="D15">
        <f>1/0.002648</f>
        <v>377.64350453172204</v>
      </c>
      <c r="E15">
        <v>1253</v>
      </c>
      <c r="F15">
        <v>4606</v>
      </c>
      <c r="G15">
        <v>15</v>
      </c>
      <c r="H15">
        <v>2531</v>
      </c>
      <c r="I15">
        <v>391168</v>
      </c>
      <c r="K15">
        <v>29</v>
      </c>
    </row>
    <row r="16" spans="1:12" x14ac:dyDescent="0.4">
      <c r="A16" t="s">
        <v>20</v>
      </c>
      <c r="B16" t="s">
        <v>21</v>
      </c>
      <c r="C16" t="s">
        <v>29</v>
      </c>
      <c r="E16">
        <v>3546</v>
      </c>
      <c r="F16">
        <v>8116</v>
      </c>
      <c r="G16">
        <v>0</v>
      </c>
      <c r="H16">
        <v>0</v>
      </c>
      <c r="I16">
        <v>4687</v>
      </c>
    </row>
    <row r="17" spans="1:11" x14ac:dyDescent="0.4">
      <c r="A17" t="s">
        <v>20</v>
      </c>
      <c r="B17" t="s">
        <v>4</v>
      </c>
      <c r="C17" t="s">
        <v>7</v>
      </c>
      <c r="D17">
        <f>1/0.00254</f>
        <v>393.70078740157476</v>
      </c>
      <c r="E17">
        <v>392</v>
      </c>
      <c r="F17">
        <v>1230</v>
      </c>
      <c r="G17">
        <v>4</v>
      </c>
      <c r="H17">
        <v>642</v>
      </c>
      <c r="I17">
        <v>33792</v>
      </c>
      <c r="K17">
        <v>17</v>
      </c>
    </row>
    <row r="18" spans="1:11" x14ac:dyDescent="0.4">
      <c r="A18" t="s">
        <v>20</v>
      </c>
      <c r="B18" t="s">
        <v>22</v>
      </c>
      <c r="C18" t="s">
        <v>29</v>
      </c>
      <c r="E18">
        <v>1058</v>
      </c>
      <c r="F18">
        <v>2029</v>
      </c>
      <c r="G18">
        <v>0</v>
      </c>
      <c r="H18">
        <v>0</v>
      </c>
      <c r="I18">
        <v>1299</v>
      </c>
    </row>
    <row r="19" spans="1:11" x14ac:dyDescent="0.4">
      <c r="A19" t="s">
        <v>20</v>
      </c>
      <c r="B19" t="s">
        <v>23</v>
      </c>
      <c r="C19" t="s">
        <v>29</v>
      </c>
      <c r="E19">
        <v>414</v>
      </c>
      <c r="F19">
        <v>623</v>
      </c>
      <c r="G19">
        <v>0</v>
      </c>
      <c r="H19">
        <v>0</v>
      </c>
      <c r="I19">
        <v>401</v>
      </c>
    </row>
    <row r="20" spans="1:11" x14ac:dyDescent="0.4">
      <c r="A20" t="s">
        <v>20</v>
      </c>
      <c r="B20" t="s">
        <v>24</v>
      </c>
      <c r="E20">
        <v>479</v>
      </c>
      <c r="F20">
        <v>1088</v>
      </c>
      <c r="G20">
        <v>0</v>
      </c>
      <c r="H20">
        <v>0</v>
      </c>
      <c r="I20">
        <v>32</v>
      </c>
    </row>
    <row r="21" spans="1:11" x14ac:dyDescent="0.4">
      <c r="A21" t="s">
        <v>33</v>
      </c>
      <c r="B21" t="s">
        <v>30</v>
      </c>
      <c r="C21" t="s">
        <v>7</v>
      </c>
    </row>
    <row r="22" spans="1:11" x14ac:dyDescent="0.4">
      <c r="A22" t="s">
        <v>33</v>
      </c>
      <c r="B22" t="s">
        <v>21</v>
      </c>
      <c r="C22" t="s">
        <v>29</v>
      </c>
    </row>
    <row r="23" spans="1:11" x14ac:dyDescent="0.4">
      <c r="A23" t="s">
        <v>33</v>
      </c>
      <c r="B23" t="s">
        <v>4</v>
      </c>
      <c r="C23" t="s">
        <v>7</v>
      </c>
    </row>
    <row r="24" spans="1:11" x14ac:dyDescent="0.4">
      <c r="A24" t="s">
        <v>33</v>
      </c>
      <c r="B24" t="s">
        <v>4</v>
      </c>
      <c r="C24" t="s">
        <v>29</v>
      </c>
    </row>
    <row r="25" spans="1:11" x14ac:dyDescent="0.4">
      <c r="A25" t="s">
        <v>33</v>
      </c>
      <c r="B25" t="s">
        <v>9</v>
      </c>
      <c r="C25" t="s">
        <v>29</v>
      </c>
    </row>
    <row r="26" spans="1:11" x14ac:dyDescent="0.4">
      <c r="A26" t="s">
        <v>33</v>
      </c>
      <c r="B26" t="s">
        <v>18</v>
      </c>
    </row>
    <row r="27" spans="1:11" x14ac:dyDescent="0.4">
      <c r="A27" t="s">
        <v>25</v>
      </c>
      <c r="B27" t="s">
        <v>30</v>
      </c>
      <c r="C27" t="s">
        <v>31</v>
      </c>
      <c r="D27">
        <f>1/0.002679</f>
        <v>373.2736095558044</v>
      </c>
      <c r="E27">
        <v>2722</v>
      </c>
      <c r="F27">
        <v>3360</v>
      </c>
      <c r="G27">
        <v>10</v>
      </c>
      <c r="H27">
        <v>521</v>
      </c>
      <c r="I27">
        <v>0</v>
      </c>
      <c r="K27">
        <v>27</v>
      </c>
    </row>
    <row r="28" spans="1:11" x14ac:dyDescent="0.4">
      <c r="A28" t="s">
        <v>25</v>
      </c>
      <c r="B28" t="s">
        <v>30</v>
      </c>
      <c r="C28" t="s">
        <v>32</v>
      </c>
      <c r="E28" t="s">
        <v>41</v>
      </c>
    </row>
    <row r="29" spans="1:11" x14ac:dyDescent="0.4">
      <c r="A29" t="s">
        <v>25</v>
      </c>
      <c r="B29" t="s">
        <v>4</v>
      </c>
      <c r="C29" t="s">
        <v>31</v>
      </c>
      <c r="D29">
        <f>1/0.002225</f>
        <v>449.43820224719104</v>
      </c>
      <c r="E29">
        <v>367</v>
      </c>
      <c r="F29">
        <v>287</v>
      </c>
      <c r="G29">
        <v>6</v>
      </c>
      <c r="H29">
        <v>369</v>
      </c>
      <c r="I29">
        <v>32768</v>
      </c>
      <c r="K29">
        <v>24</v>
      </c>
    </row>
    <row r="30" spans="1:11" x14ac:dyDescent="0.4">
      <c r="A30" t="s">
        <v>25</v>
      </c>
      <c r="B30" t="s">
        <v>22</v>
      </c>
      <c r="C30" t="s">
        <v>29</v>
      </c>
      <c r="D30">
        <f>1/0.001507</f>
        <v>663.5700066357</v>
      </c>
      <c r="E30">
        <v>1592</v>
      </c>
      <c r="F30">
        <v>844</v>
      </c>
      <c r="G30">
        <v>5</v>
      </c>
      <c r="H30">
        <v>0</v>
      </c>
      <c r="I30">
        <v>620</v>
      </c>
      <c r="K30">
        <v>16</v>
      </c>
    </row>
    <row r="31" spans="1:11" x14ac:dyDescent="0.4">
      <c r="A31" t="s">
        <v>25</v>
      </c>
      <c r="B31" t="s">
        <v>47</v>
      </c>
      <c r="E31" t="s">
        <v>41</v>
      </c>
    </row>
    <row r="32" spans="1:11" x14ac:dyDescent="0.4">
      <c r="A32" t="s">
        <v>25</v>
      </c>
      <c r="B32" t="s">
        <v>24</v>
      </c>
      <c r="E32">
        <v>93</v>
      </c>
      <c r="F32">
        <v>20</v>
      </c>
      <c r="G32">
        <v>0</v>
      </c>
      <c r="I32">
        <v>2621440</v>
      </c>
    </row>
    <row r="33" spans="1:12" x14ac:dyDescent="0.4">
      <c r="A33" t="s">
        <v>27</v>
      </c>
      <c r="B33" t="s">
        <v>30</v>
      </c>
      <c r="C33" t="s">
        <v>31</v>
      </c>
      <c r="D33">
        <f>1/0.003595</f>
        <v>278.16411682892908</v>
      </c>
      <c r="E33">
        <v>1495</v>
      </c>
      <c r="F33">
        <v>4159</v>
      </c>
      <c r="G33">
        <v>13</v>
      </c>
      <c r="H33">
        <v>948</v>
      </c>
      <c r="I33">
        <v>391168</v>
      </c>
      <c r="K33">
        <v>28</v>
      </c>
    </row>
    <row r="34" spans="1:12" x14ac:dyDescent="0.4">
      <c r="A34" t="s">
        <v>27</v>
      </c>
      <c r="B34" t="s">
        <v>30</v>
      </c>
      <c r="C34" t="s">
        <v>32</v>
      </c>
      <c r="E34" t="s">
        <v>41</v>
      </c>
    </row>
    <row r="35" spans="1:12" x14ac:dyDescent="0.4">
      <c r="A35" t="s">
        <v>27</v>
      </c>
      <c r="B35" t="s">
        <v>4</v>
      </c>
      <c r="C35" t="s">
        <v>31</v>
      </c>
      <c r="D35">
        <f>1/0.001833</f>
        <v>545.55373704309875</v>
      </c>
      <c r="E35">
        <v>281</v>
      </c>
      <c r="F35">
        <v>837</v>
      </c>
      <c r="G35">
        <v>9</v>
      </c>
      <c r="H35">
        <v>565</v>
      </c>
      <c r="I35">
        <v>43008</v>
      </c>
      <c r="K35">
        <v>26</v>
      </c>
      <c r="L35" t="s">
        <v>42</v>
      </c>
    </row>
    <row r="36" spans="1:12" x14ac:dyDescent="0.4">
      <c r="A36" t="s">
        <v>27</v>
      </c>
      <c r="B36" t="s">
        <v>22</v>
      </c>
      <c r="C36" t="s">
        <v>29</v>
      </c>
      <c r="E36">
        <v>2012</v>
      </c>
      <c r="F36">
        <v>1290</v>
      </c>
      <c r="G36">
        <v>2</v>
      </c>
      <c r="I36">
        <v>864</v>
      </c>
    </row>
    <row r="37" spans="1:12" x14ac:dyDescent="0.4">
      <c r="A37" t="s">
        <v>27</v>
      </c>
      <c r="B37" t="s">
        <v>47</v>
      </c>
      <c r="C37" t="s">
        <v>48</v>
      </c>
      <c r="E37" t="s">
        <v>41</v>
      </c>
    </row>
    <row r="38" spans="1:12" x14ac:dyDescent="0.4">
      <c r="A38" t="s">
        <v>27</v>
      </c>
      <c r="B38" t="s">
        <v>24</v>
      </c>
      <c r="E38">
        <v>20</v>
      </c>
      <c r="F38">
        <v>39</v>
      </c>
      <c r="G38">
        <v>0</v>
      </c>
      <c r="I38">
        <v>2621440</v>
      </c>
    </row>
    <row r="39" spans="1:12" x14ac:dyDescent="0.4">
      <c r="A39" t="s">
        <v>34</v>
      </c>
      <c r="B39" t="s">
        <v>30</v>
      </c>
      <c r="C39" t="s">
        <v>31</v>
      </c>
    </row>
    <row r="40" spans="1:12" x14ac:dyDescent="0.4">
      <c r="A40" t="s">
        <v>34</v>
      </c>
      <c r="B40" t="s">
        <v>30</v>
      </c>
      <c r="C40" t="s">
        <v>32</v>
      </c>
    </row>
    <row r="41" spans="1:12" x14ac:dyDescent="0.4">
      <c r="A41" t="s">
        <v>34</v>
      </c>
      <c r="B41" t="s">
        <v>4</v>
      </c>
      <c r="C41" t="s">
        <v>31</v>
      </c>
    </row>
    <row r="42" spans="1:12" x14ac:dyDescent="0.4">
      <c r="A42" t="s">
        <v>34</v>
      </c>
      <c r="B42" t="s">
        <v>4</v>
      </c>
      <c r="C42" t="s">
        <v>29</v>
      </c>
    </row>
    <row r="43" spans="1:12" x14ac:dyDescent="0.4">
      <c r="A43" t="s">
        <v>34</v>
      </c>
      <c r="B43" t="s">
        <v>18</v>
      </c>
    </row>
    <row r="47" spans="1:12" x14ac:dyDescent="0.4">
      <c r="A47" t="s">
        <v>12</v>
      </c>
    </row>
    <row r="48" spans="1:12" x14ac:dyDescent="0.4">
      <c r="A48" t="s">
        <v>13</v>
      </c>
    </row>
    <row r="49" spans="1:6" x14ac:dyDescent="0.4">
      <c r="A49" t="s">
        <v>39</v>
      </c>
    </row>
    <row r="54" spans="1:6" x14ac:dyDescent="0.4">
      <c r="A54" t="s">
        <v>6</v>
      </c>
    </row>
    <row r="55" spans="1:6" x14ac:dyDescent="0.4">
      <c r="A55" t="s">
        <v>4</v>
      </c>
      <c r="B55" t="s">
        <v>7</v>
      </c>
      <c r="C55">
        <f>1/0.002868</f>
        <v>348.67503486750348</v>
      </c>
      <c r="D55">
        <v>114</v>
      </c>
      <c r="E55">
        <v>231</v>
      </c>
      <c r="F55">
        <v>1</v>
      </c>
    </row>
    <row r="56" spans="1:6" x14ac:dyDescent="0.4">
      <c r="A56" t="s">
        <v>4</v>
      </c>
      <c r="B56" t="s">
        <v>29</v>
      </c>
      <c r="C56">
        <f>1/0.002868</f>
        <v>348.67503486750348</v>
      </c>
      <c r="D56">
        <v>191</v>
      </c>
      <c r="E56">
        <v>441</v>
      </c>
      <c r="F56">
        <v>1</v>
      </c>
    </row>
    <row r="57" spans="1:6" x14ac:dyDescent="0.4">
      <c r="A57" t="s">
        <v>9</v>
      </c>
      <c r="B57" t="s">
        <v>29</v>
      </c>
      <c r="C57">
        <f>1/0.002896</f>
        <v>345.30386740331488</v>
      </c>
      <c r="D57">
        <v>91</v>
      </c>
      <c r="E57">
        <v>187</v>
      </c>
      <c r="F57">
        <v>1</v>
      </c>
    </row>
    <row r="58" spans="1:6" x14ac:dyDescent="0.4">
      <c r="A58" t="s">
        <v>11</v>
      </c>
      <c r="C58" t="s">
        <v>10</v>
      </c>
      <c r="D58">
        <v>0</v>
      </c>
      <c r="E58">
        <v>0</v>
      </c>
      <c r="F58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8AEC-AFA0-497D-95F5-D080E3A0944E}">
  <dimension ref="A1:J46"/>
  <sheetViews>
    <sheetView tabSelected="1" workbookViewId="0">
      <pane ySplit="1" topLeftCell="A8" activePane="bottomLeft" state="frozen"/>
      <selection pane="bottomLeft" activeCell="H18" sqref="H18"/>
    </sheetView>
  </sheetViews>
  <sheetFormatPr defaultRowHeight="18.75" x14ac:dyDescent="0.4"/>
  <cols>
    <col min="1" max="1" width="10.125" customWidth="1"/>
    <col min="3" max="3" width="7.875" customWidth="1"/>
    <col min="4" max="4" width="12.125" customWidth="1"/>
    <col min="5" max="5" width="12.625" customWidth="1"/>
    <col min="6" max="6" width="12.125" customWidth="1"/>
    <col min="7" max="7" width="11" customWidth="1"/>
    <col min="8" max="8" width="13.125" customWidth="1"/>
    <col min="9" max="9" width="11.875" customWidth="1"/>
  </cols>
  <sheetData>
    <row r="1" spans="1:10" x14ac:dyDescent="0.4">
      <c r="A1" s="1" t="s">
        <v>38</v>
      </c>
      <c r="B1" s="1" t="s">
        <v>3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40</v>
      </c>
      <c r="H1" s="1" t="s">
        <v>26</v>
      </c>
      <c r="I1" s="1" t="s">
        <v>35</v>
      </c>
    </row>
    <row r="2" spans="1:10" x14ac:dyDescent="0.4">
      <c r="A2" t="s">
        <v>15</v>
      </c>
      <c r="B2" t="s">
        <v>21</v>
      </c>
      <c r="C2" t="s">
        <v>44</v>
      </c>
      <c r="D2">
        <v>288</v>
      </c>
      <c r="E2">
        <v>843</v>
      </c>
      <c r="F2">
        <v>4</v>
      </c>
      <c r="G2">
        <v>0</v>
      </c>
      <c r="H2">
        <v>0</v>
      </c>
      <c r="I2">
        <v>5</v>
      </c>
    </row>
    <row r="3" spans="1:10" x14ac:dyDescent="0.4">
      <c r="A3" t="s">
        <v>15</v>
      </c>
      <c r="B3" t="s">
        <v>21</v>
      </c>
      <c r="C3" t="s">
        <v>29</v>
      </c>
      <c r="D3">
        <v>414</v>
      </c>
      <c r="E3">
        <v>1100</v>
      </c>
      <c r="F3">
        <v>4</v>
      </c>
      <c r="G3">
        <v>0</v>
      </c>
      <c r="H3">
        <v>378</v>
      </c>
      <c r="I3">
        <v>6</v>
      </c>
    </row>
    <row r="4" spans="1:10" x14ac:dyDescent="0.4">
      <c r="A4" t="s">
        <v>15</v>
      </c>
      <c r="B4" t="s">
        <v>4</v>
      </c>
      <c r="C4" t="s">
        <v>44</v>
      </c>
      <c r="D4">
        <v>35</v>
      </c>
      <c r="E4">
        <v>2</v>
      </c>
      <c r="F4">
        <v>1</v>
      </c>
      <c r="G4">
        <v>0</v>
      </c>
      <c r="H4">
        <v>0</v>
      </c>
      <c r="I4">
        <v>3</v>
      </c>
      <c r="J4" t="s">
        <v>43</v>
      </c>
    </row>
    <row r="5" spans="1:10" x14ac:dyDescent="0.4">
      <c r="A5" t="s">
        <v>15</v>
      </c>
      <c r="B5" t="s">
        <v>4</v>
      </c>
      <c r="C5" t="s">
        <v>29</v>
      </c>
      <c r="D5">
        <v>193</v>
      </c>
      <c r="E5">
        <v>404</v>
      </c>
      <c r="F5">
        <v>1</v>
      </c>
      <c r="G5">
        <v>0</v>
      </c>
      <c r="H5">
        <v>44</v>
      </c>
      <c r="I5">
        <v>6</v>
      </c>
    </row>
    <row r="6" spans="1:10" x14ac:dyDescent="0.4">
      <c r="A6" t="s">
        <v>15</v>
      </c>
      <c r="B6" t="s">
        <v>9</v>
      </c>
      <c r="C6" t="s">
        <v>29</v>
      </c>
      <c r="D6">
        <v>81</v>
      </c>
      <c r="E6">
        <v>184</v>
      </c>
      <c r="F6">
        <v>1</v>
      </c>
      <c r="G6">
        <v>0</v>
      </c>
      <c r="H6">
        <v>0</v>
      </c>
      <c r="I6">
        <v>4</v>
      </c>
    </row>
    <row r="7" spans="1:10" x14ac:dyDescent="0.4">
      <c r="A7" t="s">
        <v>15</v>
      </c>
      <c r="B7" t="s">
        <v>18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</row>
    <row r="8" spans="1:10" x14ac:dyDescent="0.4">
      <c r="A8" t="s">
        <v>14</v>
      </c>
      <c r="B8" t="s">
        <v>21</v>
      </c>
      <c r="C8" t="s">
        <v>45</v>
      </c>
      <c r="D8">
        <v>989</v>
      </c>
      <c r="E8">
        <v>839</v>
      </c>
      <c r="F8">
        <v>0</v>
      </c>
      <c r="G8">
        <v>0</v>
      </c>
      <c r="H8">
        <v>0</v>
      </c>
      <c r="I8">
        <v>7</v>
      </c>
    </row>
    <row r="9" spans="1:10" x14ac:dyDescent="0.4">
      <c r="A9" t="s">
        <v>14</v>
      </c>
      <c r="B9" t="s">
        <v>21</v>
      </c>
      <c r="C9" t="s">
        <v>29</v>
      </c>
      <c r="D9">
        <v>955</v>
      </c>
      <c r="E9">
        <v>694</v>
      </c>
      <c r="F9">
        <v>0</v>
      </c>
      <c r="G9">
        <v>0</v>
      </c>
      <c r="H9">
        <v>60</v>
      </c>
      <c r="I9">
        <v>6</v>
      </c>
    </row>
    <row r="10" spans="1:10" x14ac:dyDescent="0.4">
      <c r="A10" t="s">
        <v>14</v>
      </c>
      <c r="B10" t="s">
        <v>4</v>
      </c>
      <c r="C10" t="s">
        <v>44</v>
      </c>
      <c r="D10">
        <v>35</v>
      </c>
      <c r="E10">
        <v>2</v>
      </c>
      <c r="F10">
        <v>1</v>
      </c>
      <c r="G10">
        <v>0</v>
      </c>
      <c r="H10">
        <v>0</v>
      </c>
      <c r="I10">
        <v>3</v>
      </c>
    </row>
    <row r="11" spans="1:10" x14ac:dyDescent="0.4">
      <c r="A11" t="s">
        <v>14</v>
      </c>
      <c r="B11" t="s">
        <v>4</v>
      </c>
      <c r="C11" t="s">
        <v>29</v>
      </c>
      <c r="D11">
        <v>561</v>
      </c>
      <c r="E11">
        <v>350</v>
      </c>
      <c r="F11">
        <v>0</v>
      </c>
      <c r="G11">
        <v>0</v>
      </c>
      <c r="H11">
        <v>48</v>
      </c>
      <c r="I11">
        <v>6</v>
      </c>
    </row>
    <row r="12" spans="1:10" x14ac:dyDescent="0.4">
      <c r="A12" t="s">
        <v>14</v>
      </c>
      <c r="B12" t="s">
        <v>9</v>
      </c>
      <c r="C12" t="s">
        <v>29</v>
      </c>
      <c r="D12">
        <v>275</v>
      </c>
      <c r="E12">
        <v>266</v>
      </c>
      <c r="F12">
        <v>0</v>
      </c>
      <c r="G12">
        <v>0</v>
      </c>
      <c r="H12">
        <v>45</v>
      </c>
      <c r="I12">
        <v>4</v>
      </c>
    </row>
    <row r="13" spans="1:10" x14ac:dyDescent="0.4">
      <c r="A13" t="s">
        <v>14</v>
      </c>
      <c r="B13" t="s">
        <v>18</v>
      </c>
      <c r="D13">
        <v>18</v>
      </c>
      <c r="E13">
        <v>54</v>
      </c>
      <c r="F13">
        <v>0</v>
      </c>
      <c r="G13">
        <v>0</v>
      </c>
      <c r="H13">
        <v>0</v>
      </c>
      <c r="I13">
        <v>0</v>
      </c>
    </row>
    <row r="14" spans="1:10" x14ac:dyDescent="0.4">
      <c r="A14" t="s">
        <v>20</v>
      </c>
      <c r="B14" t="s">
        <v>21</v>
      </c>
      <c r="C14" t="s">
        <v>44</v>
      </c>
      <c r="D14">
        <v>1253</v>
      </c>
      <c r="E14">
        <v>4606</v>
      </c>
      <c r="F14">
        <v>15</v>
      </c>
      <c r="G14">
        <v>2531</v>
      </c>
      <c r="H14">
        <v>391168</v>
      </c>
      <c r="I14">
        <v>29</v>
      </c>
    </row>
    <row r="15" spans="1:10" x14ac:dyDescent="0.4">
      <c r="A15" t="s">
        <v>20</v>
      </c>
      <c r="B15" t="s">
        <v>21</v>
      </c>
      <c r="C15" t="s">
        <v>29</v>
      </c>
      <c r="D15">
        <v>3546</v>
      </c>
      <c r="E15">
        <v>8116</v>
      </c>
      <c r="F15">
        <v>0</v>
      </c>
      <c r="G15">
        <v>0</v>
      </c>
      <c r="H15">
        <v>4687</v>
      </c>
      <c r="I15">
        <v>31</v>
      </c>
    </row>
    <row r="16" spans="1:10" x14ac:dyDescent="0.4">
      <c r="A16" t="s">
        <v>20</v>
      </c>
      <c r="B16" t="s">
        <v>4</v>
      </c>
      <c r="C16" t="s">
        <v>44</v>
      </c>
      <c r="D16">
        <v>392</v>
      </c>
      <c r="E16">
        <v>1230</v>
      </c>
      <c r="F16">
        <v>4</v>
      </c>
      <c r="G16">
        <v>642</v>
      </c>
      <c r="H16">
        <v>33792</v>
      </c>
      <c r="I16">
        <v>17</v>
      </c>
    </row>
    <row r="17" spans="1:10" x14ac:dyDescent="0.4">
      <c r="A17" t="s">
        <v>20</v>
      </c>
      <c r="B17" t="s">
        <v>4</v>
      </c>
      <c r="C17" t="s">
        <v>29</v>
      </c>
      <c r="D17">
        <v>1058</v>
      </c>
      <c r="E17">
        <v>2029</v>
      </c>
      <c r="F17">
        <v>0</v>
      </c>
      <c r="G17">
        <v>0</v>
      </c>
      <c r="H17">
        <v>1299</v>
      </c>
      <c r="I17">
        <v>17</v>
      </c>
    </row>
    <row r="18" spans="1:10" x14ac:dyDescent="0.4">
      <c r="A18" t="s">
        <v>20</v>
      </c>
      <c r="B18" t="s">
        <v>9</v>
      </c>
      <c r="C18" t="s">
        <v>29</v>
      </c>
      <c r="D18">
        <v>414</v>
      </c>
      <c r="E18">
        <v>623</v>
      </c>
      <c r="F18">
        <v>0</v>
      </c>
      <c r="G18">
        <v>0</v>
      </c>
      <c r="H18">
        <v>401</v>
      </c>
      <c r="I18">
        <v>10</v>
      </c>
    </row>
    <row r="19" spans="1:10" x14ac:dyDescent="0.4">
      <c r="A19" t="s">
        <v>20</v>
      </c>
      <c r="B19" t="s">
        <v>18</v>
      </c>
      <c r="D19">
        <v>479</v>
      </c>
      <c r="E19">
        <v>1088</v>
      </c>
      <c r="F19">
        <v>0</v>
      </c>
      <c r="G19">
        <v>0</v>
      </c>
      <c r="H19">
        <v>32</v>
      </c>
      <c r="I19">
        <v>22</v>
      </c>
    </row>
    <row r="20" spans="1:10" x14ac:dyDescent="0.4">
      <c r="A20" t="s">
        <v>25</v>
      </c>
      <c r="B20" t="s">
        <v>21</v>
      </c>
      <c r="C20" t="s">
        <v>44</v>
      </c>
      <c r="D20">
        <v>2722</v>
      </c>
      <c r="E20">
        <v>3360</v>
      </c>
      <c r="F20">
        <v>10</v>
      </c>
      <c r="G20">
        <v>521</v>
      </c>
      <c r="H20">
        <v>0</v>
      </c>
      <c r="I20">
        <v>27</v>
      </c>
    </row>
    <row r="21" spans="1:10" x14ac:dyDescent="0.4">
      <c r="A21" t="s">
        <v>25</v>
      </c>
      <c r="B21" t="s">
        <v>21</v>
      </c>
      <c r="C21" t="s">
        <v>29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10" x14ac:dyDescent="0.4">
      <c r="A22" t="s">
        <v>25</v>
      </c>
      <c r="B22" t="s">
        <v>4</v>
      </c>
      <c r="C22" t="s">
        <v>44</v>
      </c>
      <c r="D22">
        <v>367</v>
      </c>
      <c r="E22">
        <v>287</v>
      </c>
      <c r="F22">
        <v>6</v>
      </c>
      <c r="G22">
        <v>369</v>
      </c>
      <c r="H22">
        <v>32768</v>
      </c>
      <c r="I22">
        <v>24</v>
      </c>
    </row>
    <row r="23" spans="1:10" x14ac:dyDescent="0.4">
      <c r="A23" t="s">
        <v>25</v>
      </c>
      <c r="B23" t="s">
        <v>4</v>
      </c>
      <c r="C23" t="s">
        <v>29</v>
      </c>
      <c r="D23">
        <v>1592</v>
      </c>
      <c r="E23">
        <v>844</v>
      </c>
      <c r="F23">
        <v>5</v>
      </c>
      <c r="G23">
        <v>0</v>
      </c>
      <c r="H23">
        <v>620</v>
      </c>
      <c r="I23">
        <v>16</v>
      </c>
    </row>
    <row r="24" spans="1:10" x14ac:dyDescent="0.4">
      <c r="A24" t="s">
        <v>25</v>
      </c>
      <c r="B24" t="s">
        <v>47</v>
      </c>
      <c r="C24" t="s">
        <v>48</v>
      </c>
      <c r="D24" t="s">
        <v>50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10" x14ac:dyDescent="0.4">
      <c r="A25" t="s">
        <v>25</v>
      </c>
      <c r="B25" t="s">
        <v>18</v>
      </c>
      <c r="D25">
        <v>93</v>
      </c>
      <c r="E25">
        <v>20</v>
      </c>
      <c r="F25">
        <v>0</v>
      </c>
      <c r="G25">
        <v>0</v>
      </c>
      <c r="H25">
        <v>2621440</v>
      </c>
      <c r="I25">
        <v>1</v>
      </c>
    </row>
    <row r="26" spans="1:10" x14ac:dyDescent="0.4">
      <c r="A26" t="s">
        <v>27</v>
      </c>
      <c r="B26" t="s">
        <v>21</v>
      </c>
      <c r="C26" t="s">
        <v>44</v>
      </c>
      <c r="D26">
        <v>1495</v>
      </c>
      <c r="E26">
        <v>4159</v>
      </c>
      <c r="F26">
        <v>13</v>
      </c>
      <c r="G26">
        <v>948</v>
      </c>
      <c r="H26">
        <v>391168</v>
      </c>
      <c r="I26">
        <v>28</v>
      </c>
    </row>
    <row r="27" spans="1:10" x14ac:dyDescent="0.4">
      <c r="A27" t="s">
        <v>27</v>
      </c>
      <c r="B27" t="s">
        <v>21</v>
      </c>
      <c r="C27" t="s">
        <v>29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10" x14ac:dyDescent="0.4">
      <c r="A28" t="s">
        <v>27</v>
      </c>
      <c r="B28" t="s">
        <v>4</v>
      </c>
      <c r="C28" t="s">
        <v>44</v>
      </c>
      <c r="D28">
        <v>281</v>
      </c>
      <c r="E28">
        <v>837</v>
      </c>
      <c r="F28">
        <v>9</v>
      </c>
      <c r="G28">
        <v>565</v>
      </c>
      <c r="H28">
        <v>43008</v>
      </c>
      <c r="I28">
        <v>26</v>
      </c>
      <c r="J28" t="s">
        <v>42</v>
      </c>
    </row>
    <row r="29" spans="1:10" x14ac:dyDescent="0.4">
      <c r="A29" t="s">
        <v>27</v>
      </c>
      <c r="B29" t="s">
        <v>4</v>
      </c>
      <c r="C29" t="s">
        <v>29</v>
      </c>
      <c r="D29">
        <v>2012</v>
      </c>
      <c r="E29">
        <v>1290</v>
      </c>
      <c r="F29">
        <v>2</v>
      </c>
      <c r="G29">
        <v>0</v>
      </c>
      <c r="H29">
        <v>864</v>
      </c>
      <c r="I29">
        <v>20</v>
      </c>
    </row>
    <row r="30" spans="1:10" x14ac:dyDescent="0.4">
      <c r="A30" t="s">
        <v>27</v>
      </c>
      <c r="B30" t="s">
        <v>9</v>
      </c>
      <c r="C30" t="s">
        <v>29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10" x14ac:dyDescent="0.4">
      <c r="A31" t="s">
        <v>27</v>
      </c>
      <c r="B31" t="s">
        <v>18</v>
      </c>
      <c r="D31">
        <v>20</v>
      </c>
      <c r="E31">
        <v>39</v>
      </c>
      <c r="F31">
        <v>0</v>
      </c>
      <c r="G31">
        <v>0</v>
      </c>
      <c r="H31">
        <v>2621440</v>
      </c>
      <c r="I31">
        <v>1</v>
      </c>
    </row>
    <row r="35" spans="1:5" x14ac:dyDescent="0.4">
      <c r="A35" t="s">
        <v>12</v>
      </c>
    </row>
    <row r="36" spans="1:5" x14ac:dyDescent="0.4">
      <c r="A36" t="s">
        <v>13</v>
      </c>
    </row>
    <row r="37" spans="1:5" x14ac:dyDescent="0.4">
      <c r="A37" t="s">
        <v>39</v>
      </c>
    </row>
    <row r="38" spans="1:5" x14ac:dyDescent="0.4">
      <c r="A38" t="s">
        <v>46</v>
      </c>
    </row>
    <row r="42" spans="1:5" x14ac:dyDescent="0.4">
      <c r="A42" t="s">
        <v>6</v>
      </c>
    </row>
    <row r="43" spans="1:5" x14ac:dyDescent="0.4">
      <c r="A43" t="s">
        <v>4</v>
      </c>
      <c r="B43" t="s">
        <v>44</v>
      </c>
      <c r="C43">
        <f>1/0.002868</f>
        <v>348.67503486750348</v>
      </c>
      <c r="D43">
        <v>231</v>
      </c>
      <c r="E43">
        <v>1</v>
      </c>
    </row>
    <row r="44" spans="1:5" x14ac:dyDescent="0.4">
      <c r="A44" t="s">
        <v>4</v>
      </c>
      <c r="B44" t="s">
        <v>29</v>
      </c>
      <c r="C44">
        <f>1/0.002868</f>
        <v>348.67503486750348</v>
      </c>
      <c r="D44">
        <v>441</v>
      </c>
      <c r="E44">
        <v>1</v>
      </c>
    </row>
    <row r="45" spans="1:5" x14ac:dyDescent="0.4">
      <c r="A45" t="s">
        <v>9</v>
      </c>
      <c r="B45" t="s">
        <v>29</v>
      </c>
      <c r="C45">
        <f>1/0.002896</f>
        <v>345.30386740331488</v>
      </c>
      <c r="D45">
        <v>187</v>
      </c>
      <c r="E45">
        <v>1</v>
      </c>
    </row>
    <row r="46" spans="1:5" x14ac:dyDescent="0.4">
      <c r="A46" t="s">
        <v>11</v>
      </c>
      <c r="C46" t="s">
        <v>10</v>
      </c>
      <c r="D46">
        <v>0</v>
      </c>
      <c r="E46">
        <v>1</v>
      </c>
    </row>
  </sheetData>
  <phoneticPr fontId="1"/>
  <conditionalFormatting sqref="C2:C31">
    <cfRule type="cellIs" dxfId="1" priority="12" operator="equal">
      <formula>"AFP"</formula>
    </cfRule>
    <cfRule type="cellIs" dxfId="0" priority="11" operator="equal">
      <formula>"NFP"</formula>
    </cfRule>
  </conditionalFormatting>
  <conditionalFormatting sqref="D2:D23 D21:I21 D25:D26 D28:D29 D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{4E192C2D-0158-4B32-9259-982509B3106D}</x14:id>
        </ext>
      </extLst>
    </cfRule>
  </conditionalFormatting>
  <conditionalFormatting sqref="D24:I24 G2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{DEC5550C-ED79-4108-9F38-3B62E1BE76B6}</x14:id>
        </ext>
      </extLst>
    </cfRule>
  </conditionalFormatting>
  <conditionalFormatting sqref="D27:I2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{08F728E6-A62D-4438-9FCF-E1139C6FE71F}</x14:id>
        </ext>
      </extLst>
    </cfRule>
  </conditionalFormatting>
  <conditionalFormatting sqref="D30:I30 G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{4D4AF4BA-9624-4DA2-9C2D-3D56208D541D}</x14:id>
        </ext>
      </extLst>
    </cfRule>
  </conditionalFormatting>
  <conditionalFormatting sqref="E2:E3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{0F27CB1A-7F3E-4B2C-981B-02E248640444}</x14:id>
        </ext>
      </extLst>
    </cfRule>
  </conditionalFormatting>
  <conditionalFormatting sqref="F8:F3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{A84226DE-C830-40C7-AA53-AB1D6A71F44E}</x14:id>
        </ext>
      </extLst>
    </cfRule>
  </conditionalFormatting>
  <conditionalFormatting sqref="G2:G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{DF9D917C-FE78-4490-ACBC-C5DA111EDE2C}</x14:id>
        </ext>
      </extLst>
    </cfRule>
  </conditionalFormatting>
  <conditionalFormatting sqref="H2:H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{8295E40A-9EF1-49D8-8308-290D6607F086}</x14:id>
        </ext>
      </extLst>
    </cfRule>
  </conditionalFormatting>
  <conditionalFormatting sqref="I2:I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{EC848152-CD70-4EC4-B8B2-360870EE9D7C}</x14:id>
        </ext>
      </extLst>
    </cfRule>
  </conditionalFormatting>
  <conditionalFormatting sqref="H2:H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{3488BE07-0DCE-4648-BD76-9A9BF38EE2C4}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192C2D-0158-4B32-9259-982509B31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D2:D23 D21:I21 D25:D26 D28:D29 D31</xm:sqref>
        </x14:conditionalFormatting>
        <x14:conditionalFormatting xmlns:xm="http://schemas.microsoft.com/office/excel/2006/main">
          <x14:cfRule type="dataBar" id="{DEC5550C-ED79-4108-9F38-3B62E1BE7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D24:I24 G25</xm:sqref>
        </x14:conditionalFormatting>
        <x14:conditionalFormatting xmlns:xm="http://schemas.microsoft.com/office/excel/2006/main">
          <x14:cfRule type="dataBar" id="{08F728E6-A62D-4438-9FCF-E1139C6FE7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D27:I27</xm:sqref>
        </x14:conditionalFormatting>
        <x14:conditionalFormatting xmlns:xm="http://schemas.microsoft.com/office/excel/2006/main">
          <x14:cfRule type="dataBar" id="{4D4AF4BA-9624-4DA2-9C2D-3D56208D54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D30:I30 G31</xm:sqref>
        </x14:conditionalFormatting>
        <x14:conditionalFormatting xmlns:xm="http://schemas.microsoft.com/office/excel/2006/main">
          <x14:cfRule type="dataBar" id="{0F27CB1A-7F3E-4B2C-981B-02E248640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E2:E31</xm:sqref>
        </x14:conditionalFormatting>
        <x14:conditionalFormatting xmlns:xm="http://schemas.microsoft.com/office/excel/2006/main">
          <x14:cfRule type="dataBar" id="{A84226DE-C830-40C7-AA53-AB1D6A71F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F8:F31</xm:sqref>
        </x14:conditionalFormatting>
        <x14:conditionalFormatting xmlns:xm="http://schemas.microsoft.com/office/excel/2006/main">
          <x14:cfRule type="dataBar" id="{DF9D917C-FE78-4490-ACBC-C5DA111ED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</xm:sqref>
        </x14:conditionalFormatting>
        <x14:conditionalFormatting xmlns:xm="http://schemas.microsoft.com/office/excel/2006/main">
          <x14:cfRule type="dataBar" id="{8295E40A-9EF1-49D8-8308-290D6607F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</xm:sqref>
        </x14:conditionalFormatting>
        <x14:conditionalFormatting xmlns:xm="http://schemas.microsoft.com/office/excel/2006/main">
          <x14:cfRule type="dataBar" id="{EC848152-CD70-4EC4-B8B2-360870EE9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I2:I31</xm:sqref>
        </x14:conditionalFormatting>
        <x14:conditionalFormatting xmlns:xm="http://schemas.microsoft.com/office/excel/2006/main">
          <x14:cfRule type="dataBar" id="{3488BE07-0DCE-4648-BD76-9A9BF38EE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rawData</vt:lpstr>
      <vt:lpstr>ShownData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Matsumoto</dc:creator>
  <cp:lastModifiedBy>Atsushi Matsumoto</cp:lastModifiedBy>
  <dcterms:created xsi:type="dcterms:W3CDTF">2020-10-27T08:44:54Z</dcterms:created>
  <dcterms:modified xsi:type="dcterms:W3CDTF">2020-11-09T04:23:03Z</dcterms:modified>
</cp:coreProperties>
</file>