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36" l="1"/>
  <c r="F9" i="136"/>
  <c r="F10" i="136"/>
  <c r="F8" i="136"/>
  <c r="D10" i="136"/>
  <c r="D9" i="136"/>
  <c r="E10" i="136"/>
  <c r="E9" i="136"/>
  <c r="E8" i="136"/>
  <c r="D8" i="136"/>
  <c r="C9" i="136"/>
  <c r="C10" i="136"/>
  <c r="C8" i="136"/>
  <c r="B10" i="136"/>
  <c r="B9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<sst xmlns="http://schemas.openxmlformats.org/spreadsheetml/2006/main" count="707" uniqueCount="320">
  <si>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</si>
  <si>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</si>
  <si>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</si>
  <si>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</si>
  <si>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</si>
  <si>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</si>
  <si>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</si>
  <si>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</si>
  <si>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</si>
  <si>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</si>
  <si>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</si>
  <si>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</si>
  <si>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</si>
  <si>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</si>
  <si>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</si>
  <si>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</si>
  <si>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</si>
  <si>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</si>
  <si>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</si>
  <si>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</si>
  <si>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</si>
  <si>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</si>
  <si>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</si>
  <si>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</si>
  <si>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</si>
  <si>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</si>
  <si>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</si>
  <si>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</si>
  <si>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</si>
  <si>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</si>
  <si>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</si>
  <si>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</si>
  <si>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</si>
  <si>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</si>
  <si>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</si>
  <si>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</si>
  <si>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</si>
  <si>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</si>
  <si>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</si>
  <si>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</si>
  <si>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</si>
  <si>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</si>
  <si>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</si>
  <si>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</si>
  <si>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</si>
  <si>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</si>
  <si>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</si>
  <si>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</si>
  <si>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</si>
  <si>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</si>
  <si>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</si>
  <si>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</si>
  <si>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</si>
  <si>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</si>
  <si>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</si>
  <si>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</si>
  <si>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</si>
  <si>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</si>
  <si>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</si>
  <si>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</si>
  <si>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</si>
  <si>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</si>
  <si>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</si>
  <si>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</si>
  <si>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</si>
  <si>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</si>
  <si>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</si>
  <si>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</si>
  <si>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</si>
  <si>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</si>
  <si>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</si>
  <si>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</si>
  <si>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</si>
  <si>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</si>
  <si>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</si>
  <si>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</si>
  <si>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</si>
  <si>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</si>
  <si>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</si>
  <si>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</si>
  <si>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</si>
  <si>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</si>
  <si>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</si>
  <si>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</si>
  <si>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</si>
  <si>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</si>
  <si>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</si>
  <si>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</si>
  <si>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</si>
  <si>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</si>
  <si>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</si>
  <si>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</si>
  <si>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</si>
  <si>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</si>
  <si>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</si>
  <si>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</si>
  <si>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</si>
  <si>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</si>
  <si>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</si>
  <si>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</si>
  <si>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</si>
  <si>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</si>
  <si>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</si>
  <si>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</si>
  <si>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</si>
  <si>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</si>
  <si>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</si>
  <si>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</si>
  <si>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</si>
  <si>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</si>
  <si>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</si>
  <si>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</si>
  <si>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</si>
  <si>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</si>
  <si>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</si>
  <si>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</si>
  <si>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</si>
  <si>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</si>
  <si>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</si>
  <si>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</si>
  <si>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</si>
  <si>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</si>
  <si>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</si>
  <si>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</si>
  <si>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</si>
  <si>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</si>
  <si>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</si>
  <si>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</si>
  <si>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</si>
  <si>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</si>
  <si>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</si>
  <si>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</si>
  <si>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</si>
  <si>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</si>
  <si>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</si>
  <si>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</si>
  <si>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</si>
  <si>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</si>
  <si>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</si>
  <si>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</si>
  <si>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</si>
  <si>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</si>
  <si>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</si>
  <si>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</si>
  <si>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</si>
  <si>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</si>
  <si>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</si>
  <si>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</si>
  <si>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</si>
  <si>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</si>
  <si>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</si>
  <si>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</si>
  <si>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</si>
  <si>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</si>
  <si>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</si>
  <si>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</si>
  <si>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</si>
  <si>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</si>
  <si>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</si>
  <si>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</si>
  <si>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</si>
  <si>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</si>
  <si>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</si>
  <si>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</si>
  <si>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</si>
  <si>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</si>
  <si>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</si>
  <si>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</si>
  <si>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</si>
  <si>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</si>
  <si>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</si>
  <si>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</si>
  <si>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</si>
  <si>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</si>
  <si>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</si>
  <si>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</si>
  <si>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</si>
  <si>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</si>
  <si>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</si>
  <si>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</si>
  <si>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</si>
  <si>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</si>
  <si>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</si>
  <si>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</si>
  <si>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</si>
  <si>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</si>
  <si>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</si>
  <si>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</si>
  <si>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</si>
  <si>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</si>
  <si>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</si>
  <si>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</si>
  <si>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</si>
  <si>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</si>
  <si>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</si>
  <si>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</si>
  <si>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</si>
  <si>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</si>
  <si>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</si>
  <si>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</si>
  <si>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</si>
  <si>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</si>
  <si>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</si>
  <si>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</si>
  <si>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</si>
  <si>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</si>
  <si>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</si>
  <si>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</si>
  <si>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</si>
  <si>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</si>
  <si>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</si>
  <si>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</si>
  <si>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</si>
  <si>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</si>
  <si>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</si>
  <si>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</si>
  <si>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</si>
  <si>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</si>
  <si>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</si>
  <si>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</si>
  <si>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</si>
  <si>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</si>
  <si>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</si>
  <si>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</si>
  <si>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</si>
  <si>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</si>
  <si>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</si>
  <si>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</si>
  <si>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</si>
  <si>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</si>
  <si>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</si>
  <si>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</si>
  <si>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</si>
  <si>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</si>
  <si>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</si>
  <si>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</si>
  <si>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</si>
  <si>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</si>
  <si>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</si>
  <si>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</si>
  <si>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</si>
  <si>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</si>
  <si>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</si>
  <si>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</si>
  <si>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</si>
  <si>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</si>
  <si>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</si>
  <si>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</si>
  <si>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</si>
  <si>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</si>
  <si>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</si>
  <si>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</si>
  <si>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</si>
  <si>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</si>
  <si>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</si>
  <si>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</si>
  <si>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</si>
  <si>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</si>
  <si>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</si>
  <si>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</si>
  <si>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</si>
  <si>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</si>
  <si>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</si>
  <si>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</si>
  <si>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</si>
  <si>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</si>
  <si>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</si>
  <si>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</si>
  <si>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</si>
  <si>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</si>
  <si>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</si>
  <si>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</si>
  <si>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</si>
  <si>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</si>
  <si>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</si>
  <si>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</si>
  <si>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</si>
  <si>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</si>
  <si>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</si>
  <si>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</si>
  <si>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</si>
  <si>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</si>
  <si>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</si>
  <si>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</si>
  <si>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</si>
  <si>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</si>
  <si>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</si>
  <si>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</si>
  <si>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</si>
  <si>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</si>
  <si>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</si>
  <si>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</si>
  <si>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</si>
  <si>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</si>
  <si>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</si>
  <si>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</si>
  <si>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</si>
  <si>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</si>
  <si>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</si>
  <si>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</si>
  <si>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</si>
  <si>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</si>
  <si>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</si>
  <si>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</si>
  <si>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</si>
  <si>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</si>
  <si>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</si>
  <si>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</si>
  <si>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</si>
  <si>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</si>
  <si>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</si>
  <si>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</si>
  <si>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Electricity Transformation and Distribution High Voltage to High Voltage</t>
  </si>
  <si>
    <t>ELEC_HV_HV</t>
  </si>
  <si>
    <t>ELEC_MV_MV</t>
  </si>
  <si>
    <t>ELEC_LV_LV</t>
  </si>
  <si>
    <t>TRANSF_MV-MV</t>
  </si>
  <si>
    <t>TRANSF_LV-LV</t>
  </si>
  <si>
    <t>Electricity Transformation and Distribution Low Voltage to Low Voltage</t>
  </si>
  <si>
    <t>Electricity Transformation and Distribution Medium Voltage to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</si>
</sst>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09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3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2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2"/>
      <c r="P33" s="142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L6" sqref="L6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1"/>
  <sheetViews>
    <sheetView zoomScaleNormal="100" workbookViewId="0">
      <selection activeCell="K27" sqref="K27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6" t="s">
        <v>47</v>
      </c>
      <c r="C11" s="142" t="s">
        <v>313</v>
      </c>
      <c r="D11" s="237" t="s">
        <v>48</v>
      </c>
      <c r="E11" s="236" t="s">
        <v>49</v>
      </c>
      <c r="G11" s="236" t="s">
        <v>50</v>
      </c>
      <c r="H11" s="236" t="s">
        <v>51</v>
      </c>
      <c r="I11" s="236" t="s">
        <v>52</v>
      </c>
    </row>
    <row r="12" spans="2:11" ht="15.75" customHeight="1" x14ac:dyDescent="0.2">
      <c r="B12" s="236" t="s">
        <v>47</v>
      </c>
      <c r="C12" s="142" t="s">
        <v>314</v>
      </c>
      <c r="D12" s="239" t="s">
        <v>53</v>
      </c>
      <c r="E12" s="236" t="s">
        <v>49</v>
      </c>
      <c r="G12" s="236" t="s">
        <v>50</v>
      </c>
      <c r="H12" s="236" t="s">
        <v>51</v>
      </c>
      <c r="I12" s="236" t="s">
        <v>52</v>
      </c>
    </row>
    <row r="13" spans="2:11" ht="15.75" customHeight="1" x14ac:dyDescent="0.2">
      <c r="B13" s="236" t="s">
        <v>47</v>
      </c>
      <c r="C13" s="142" t="s">
        <v>315</v>
      </c>
      <c r="D13" s="237" t="s">
        <v>54</v>
      </c>
      <c r="E13" s="236" t="s">
        <v>49</v>
      </c>
      <c r="G13" s="236" t="s">
        <v>50</v>
      </c>
      <c r="H13" s="236" t="s">
        <v>51</v>
      </c>
      <c r="I13" s="236" t="s">
        <v>52</v>
      </c>
    </row>
    <row r="14" spans="2:11" ht="15.75" customHeight="1" x14ac:dyDescent="0.2">
      <c r="B14" s="238" t="s">
        <v>47</v>
      </c>
      <c r="C14" s="239" t="s">
        <v>55</v>
      </c>
      <c r="D14" s="239" t="s">
        <v>56</v>
      </c>
      <c r="E14" s="238" t="s">
        <v>49</v>
      </c>
      <c r="F14" s="238"/>
      <c r="G14" s="238" t="s">
        <v>50</v>
      </c>
      <c r="H14" s="238" t="s">
        <v>51</v>
      </c>
      <c r="I14" s="238"/>
      <c r="K14" s="163"/>
    </row>
    <row r="15" spans="2:11" ht="15.75" customHeight="1" x14ac:dyDescent="0.2">
      <c r="B15" s="236" t="s">
        <v>47</v>
      </c>
      <c r="C15" s="237" t="s">
        <v>57</v>
      </c>
      <c r="D15" s="237" t="s">
        <v>58</v>
      </c>
      <c r="E15" s="236" t="s">
        <v>49</v>
      </c>
      <c r="F15" s="236"/>
      <c r="G15" s="236" t="s">
        <v>50</v>
      </c>
      <c r="H15" s="236" t="s">
        <v>51</v>
      </c>
      <c r="I15" s="236"/>
    </row>
    <row r="16" spans="2:11" x14ac:dyDescent="0.2">
      <c r="B16" s="238" t="s">
        <v>59</v>
      </c>
      <c r="C16" s="239" t="s">
        <v>254</v>
      </c>
      <c r="D16" s="239" t="s">
        <v>256</v>
      </c>
      <c r="E16" s="239" t="s">
        <v>49</v>
      </c>
      <c r="F16" s="238"/>
      <c r="G16" s="238"/>
      <c r="H16" s="238"/>
      <c r="I16" s="239" t="s">
        <v>52</v>
      </c>
    </row>
    <row r="17" spans="2:9" x14ac:dyDescent="0.2">
      <c r="B17" s="236" t="s">
        <v>59</v>
      </c>
      <c r="C17" s="237" t="s">
        <v>265</v>
      </c>
      <c r="D17" s="237" t="s">
        <v>255</v>
      </c>
      <c r="E17" s="237" t="s">
        <v>49</v>
      </c>
      <c r="F17" s="236"/>
      <c r="G17" s="236"/>
      <c r="H17" s="236"/>
      <c r="I17" s="237"/>
    </row>
    <row r="18" spans="2:9" ht="13.5" thickBot="1" x14ac:dyDescent="0.25">
      <c r="B18" s="240" t="s">
        <v>60</v>
      </c>
      <c r="C18" s="240" t="s">
        <v>61</v>
      </c>
      <c r="D18" s="262" t="s">
        <v>62</v>
      </c>
      <c r="E18" s="240" t="s">
        <v>63</v>
      </c>
      <c r="F18" s="240"/>
      <c r="G18" s="240"/>
      <c r="H18" s="240"/>
      <c r="I18" s="240"/>
    </row>
    <row r="26" spans="2:9" ht="13.5" thickBot="1" x14ac:dyDescent="0.25">
      <c r="B26" s="300" t="s">
        <v>64</v>
      </c>
      <c r="C26" s="300"/>
    </row>
    <row r="27" spans="2:9" x14ac:dyDescent="0.2">
      <c r="B27" s="265" t="s">
        <v>47</v>
      </c>
      <c r="C27" s="265" t="s">
        <v>65</v>
      </c>
    </row>
    <row r="28" spans="2:9" x14ac:dyDescent="0.2">
      <c r="B28" s="124" t="s">
        <v>60</v>
      </c>
      <c r="C28" s="124" t="s">
        <v>66</v>
      </c>
    </row>
    <row r="29" spans="2:9" x14ac:dyDescent="0.2">
      <c r="B29" s="122" t="s">
        <v>59</v>
      </c>
      <c r="C29" s="122" t="s">
        <v>67</v>
      </c>
    </row>
    <row r="30" spans="2:9" x14ac:dyDescent="0.2">
      <c r="B30" s="124" t="s">
        <v>68</v>
      </c>
      <c r="C30" s="124" t="s">
        <v>69</v>
      </c>
    </row>
    <row r="31" spans="2:9" ht="13.5" thickBot="1" x14ac:dyDescent="0.25">
      <c r="B31" s="118" t="s">
        <v>70</v>
      </c>
      <c r="C31" s="118" t="s">
        <v>71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topLeftCell="B1" zoomScaleNormal="100" workbookViewId="0">
      <selection activeCell="G32" sqref="G32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5"/>
      <c r="D1" s="175"/>
    </row>
    <row r="2" spans="1:10" ht="18.75" customHeight="1" x14ac:dyDescent="0.25">
      <c r="A2" s="152"/>
      <c r="B2" s="270" t="s">
        <v>72</v>
      </c>
      <c r="C2" s="270"/>
      <c r="D2" s="270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thickBot="1" x14ac:dyDescent="0.25">
      <c r="B16" s="278" t="s">
        <v>106</v>
      </c>
      <c r="C16" s="278" t="s">
        <v>92</v>
      </c>
      <c r="D16" s="279" t="s">
        <v>109</v>
      </c>
      <c r="E16" s="279" t="s">
        <v>110</v>
      </c>
      <c r="F16" s="278" t="s">
        <v>49</v>
      </c>
      <c r="G16" s="278" t="s">
        <v>222</v>
      </c>
      <c r="H16" s="278" t="s">
        <v>50</v>
      </c>
      <c r="I16" s="278"/>
      <c r="J16" s="278"/>
    </row>
    <row r="17" spans="2:10" x14ac:dyDescent="0.2">
      <c r="B17" s="275" t="s">
        <v>106</v>
      </c>
      <c r="C17" s="276" t="s">
        <v>92</v>
      </c>
      <c r="D17" s="277" t="s">
        <v>311</v>
      </c>
      <c r="E17" s="277" t="s">
        <v>312</v>
      </c>
      <c r="F17" s="276" t="s">
        <v>49</v>
      </c>
      <c r="G17" s="276" t="s">
        <v>222</v>
      </c>
      <c r="H17" s="276" t="s">
        <v>50</v>
      </c>
      <c r="I17" s="276"/>
      <c r="J17" s="276"/>
    </row>
    <row r="18" spans="2:10" x14ac:dyDescent="0.2">
      <c r="B18" s="275" t="s">
        <v>106</v>
      </c>
      <c r="C18" s="276" t="s">
        <v>92</v>
      </c>
      <c r="D18" s="277" t="s">
        <v>316</v>
      </c>
      <c r="E18" s="277" t="s">
        <v>319</v>
      </c>
      <c r="F18" s="276" t="s">
        <v>49</v>
      </c>
      <c r="G18" s="276" t="s">
        <v>222</v>
      </c>
      <c r="H18" s="276" t="s">
        <v>50</v>
      </c>
      <c r="I18" s="276"/>
      <c r="J18" s="276"/>
    </row>
    <row r="19" spans="2:10" x14ac:dyDescent="0.2">
      <c r="B19" s="275" t="s">
        <v>106</v>
      </c>
      <c r="C19" s="276" t="s">
        <v>92</v>
      </c>
      <c r="D19" s="277" t="s">
        <v>317</v>
      </c>
      <c r="E19" s="277" t="s">
        <v>318</v>
      </c>
      <c r="F19" s="276" t="s">
        <v>49</v>
      </c>
      <c r="G19" s="276" t="s">
        <v>222</v>
      </c>
      <c r="H19" s="276" t="s">
        <v>50</v>
      </c>
      <c r="I19" s="276"/>
      <c r="J19" s="276"/>
    </row>
    <row r="21" spans="2:10" x14ac:dyDescent="0.2">
      <c r="B21" s="301" t="s">
        <v>111</v>
      </c>
      <c r="C21" s="301"/>
      <c r="D21" s="301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2"/>
      <c r="AC16" s="142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2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157</v>
      </c>
      <c r="X3" s="187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4" t="str">
        <f>SEC_Processes!D12</f>
        <v>CHP_EX_HC</v>
      </c>
      <c r="V8" s="306" t="str">
        <f>SEC_Processes!E12</f>
        <v>Existing Hard Coal CHPs</v>
      </c>
      <c r="W8" s="304">
        <f>L8*K8*O8</f>
        <v>58.53528</v>
      </c>
      <c r="X8" s="304"/>
      <c r="Y8" s="305">
        <f>L8*K8*O8/3.6</f>
        <v>16.259799999999998</v>
      </c>
      <c r="Z8" s="304">
        <f>Y8*3.6</f>
        <v>58.535279999999993</v>
      </c>
      <c r="AA8" s="304"/>
      <c r="AB8" s="304"/>
      <c r="AC8" s="305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4"/>
      <c r="V9" s="306"/>
      <c r="W9" s="304"/>
      <c r="X9" s="304"/>
      <c r="Y9" s="305"/>
      <c r="Z9" s="304"/>
      <c r="AA9" s="304"/>
      <c r="AB9" s="304"/>
      <c r="AC9" s="305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SEC_Comm!C14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4"/>
      <c r="V10" s="306"/>
      <c r="W10" s="304"/>
      <c r="X10" s="304"/>
      <c r="Y10" s="305"/>
      <c r="Z10" s="304"/>
      <c r="AA10" s="304"/>
      <c r="AB10" s="304"/>
      <c r="AC10" s="305"/>
      <c r="AD10" s="304"/>
      <c r="AE10" s="304"/>
      <c r="AF10" s="304"/>
      <c r="AG10" s="304"/>
      <c r="AH10" s="304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4" t="str">
        <f>SEC_Processes!D13</f>
        <v>CHP_EX_NAT-GAS</v>
      </c>
      <c r="V11" s="306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5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5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4"/>
      <c r="V12" s="306"/>
      <c r="W12" s="304"/>
      <c r="X12" s="304"/>
      <c r="Y12" s="305"/>
      <c r="Z12" s="304"/>
      <c r="AA12" s="304"/>
      <c r="AB12" s="304"/>
      <c r="AC12" s="305"/>
      <c r="AD12" s="304"/>
      <c r="AE12" s="304"/>
      <c r="AF12" s="304"/>
      <c r="AG12" s="304"/>
      <c r="AH12" s="304"/>
    </row>
    <row r="13" spans="2:34" ht="15" customHeight="1" thickBot="1" x14ac:dyDescent="0.25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4"/>
      <c r="V13" s="306"/>
      <c r="W13" s="304"/>
      <c r="X13" s="304"/>
      <c r="Y13" s="305"/>
      <c r="Z13" s="304"/>
      <c r="AA13" s="304"/>
      <c r="AB13" s="304"/>
      <c r="AC13" s="305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1"/>
      <c r="AG18" s="181"/>
      <c r="AH18" s="181"/>
    </row>
    <row r="19" spans="29:34" x14ac:dyDescent="0.2">
      <c r="AC19" s="142"/>
      <c r="AD19" s="142"/>
      <c r="AE19" s="142"/>
      <c r="AF19" s="181"/>
      <c r="AG19" s="181"/>
      <c r="AH19" s="181"/>
    </row>
    <row r="20" spans="29:34" x14ac:dyDescent="0.2">
      <c r="AC20" s="142"/>
      <c r="AD20" s="142"/>
      <c r="AE20" s="142"/>
      <c r="AH20" s="181"/>
    </row>
    <row r="21" spans="29:34" x14ac:dyDescent="0.2">
      <c r="AD21" s="142"/>
      <c r="AE21" s="142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zoomScale="160" zoomScaleNormal="160" workbookViewId="0">
      <selection activeCell="I12" sqref="I12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t="str">
        <f>SEC_Processes!D17</f>
        <v>TRANSF_HV-HV</v>
      </c>
      <c r="C8" t="str">
        <f>SEC_Processes!E17</f>
        <v>Electricity Transformation and Distribution High Voltage to High Voltage</v>
      </c>
      <c r="D8" t="str">
        <f>SEC_Comm!C8</f>
        <v>ELEC_HV</v>
      </c>
      <c r="E8" t="str">
        <f>SEC_Comm!C8</f>
        <v>ELEC_HV</v>
      </c>
      <c r="F8" s="271">
        <f>BALANCE!E29</f>
        <v>0.97706171756374371</v>
      </c>
      <c r="H8" s="1">
        <f>1-F8</f>
        <v>2.2938282436256285E-2</v>
      </c>
    </row>
    <row r="9" spans="2:9" ht="15.75" customHeight="1" x14ac:dyDescent="0.2">
      <c r="B9" t="str">
        <f>SEC_Processes!D18</f>
        <v>TRANSF_MV-MV</v>
      </c>
      <c r="C9" t="str">
        <f>SEC_Processes!E18</f>
        <v>Electricity Transformation and Distribution Medium Voltage to Medium Voltage</v>
      </c>
      <c r="D9" t="str">
        <f>SEC_Comm!C9</f>
        <v>ELEC_MV</v>
      </c>
      <c r="E9" t="str">
        <f>SEC_Comm!C9</f>
        <v>ELEC_MV</v>
      </c>
      <c r="F9" s="271">
        <f>BALANCE!E30</f>
        <v>0.9764416403645515</v>
      </c>
    </row>
    <row r="10" spans="2:9" x14ac:dyDescent="0.2">
      <c r="B10" t="str">
        <f>SEC_Processes!D19</f>
        <v>TRANSF_LV-LV</v>
      </c>
      <c r="C10" t="str">
        <f>SEC_Processes!E19</f>
        <v>Electricity Transformation and Distribution Low Voltage to Low Voltage</v>
      </c>
      <c r="D10" t="str">
        <f>SEC_Comm!C10</f>
        <v>ELEC_LV</v>
      </c>
      <c r="E10" t="str">
        <f>SEC_Comm!C10</f>
        <v>ELEC_LV</v>
      </c>
      <c r="F10" s="271">
        <f>BALANCE!E31</f>
        <v>0.9515253427786764</v>
      </c>
    </row>
    <row r="11" spans="2:9" ht="13.5" thickBot="1" x14ac:dyDescent="0.25">
      <c r="B11" s="172" t="str">
        <f>SEC_Processes!D16</f>
        <v>TRANSF_HT-LT</v>
      </c>
      <c r="C11" s="172" t="str">
        <f>SEC_Processes!E16</f>
        <v>Heat Transformation and Distribution</v>
      </c>
      <c r="D11" s="176" t="str">
        <f>SEC_Comm!C14</f>
        <v>HEAT_HT</v>
      </c>
      <c r="E11" s="176" t="str">
        <f>SEC_Comm!C15</f>
        <v>HEAT_LT</v>
      </c>
      <c r="F11" s="256">
        <f>BALANCE!E32</f>
        <v>0.85899999999999999</v>
      </c>
    </row>
    <row r="14" spans="2:9" x14ac:dyDescent="0.2">
      <c r="E14" s="142"/>
      <c r="F14" s="142"/>
    </row>
    <row r="15" spans="2:9" x14ac:dyDescent="0.2">
      <c r="E15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8"/>
      <c r="D2" s="158"/>
      <c r="E2" s="158"/>
      <c r="F2" s="158"/>
      <c r="G2" s="158"/>
      <c r="H2" s="158"/>
    </row>
    <row r="3" spans="2:8" x14ac:dyDescent="0.2">
      <c r="B3" s="188"/>
      <c r="C3" s="188"/>
      <c r="D3" s="188"/>
      <c r="E3" s="188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6.25" thickBot="1" x14ac:dyDescent="0.25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9">
        <v>94.19</v>
      </c>
      <c r="E12" s="260"/>
      <c r="F12" s="260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