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A6D7" lockStructure="1"/>
  <bookViews>
    <workbookView xWindow="0" yWindow="0" windowWidth="15600" windowHeight="8130"/>
  </bookViews>
  <sheets>
    <sheet name="Cover" sheetId="2" r:id="rId1"/>
    <sheet name="SuccessCriteria" sheetId="8" r:id="rId2"/>
    <sheet name="Statistics (self check)" sheetId="10" r:id="rId3"/>
    <sheet name="Statistics (tutor's review)" sheetId="6" r:id="rId4"/>
    <sheet name="Points" sheetId="9" state="hidden" r:id="rId5"/>
  </sheets>
  <definedNames>
    <definedName name="_xlnm._FilterDatabase" localSheetId="1" hidden="1">SuccessCriteria!$A$1:$N$66</definedName>
    <definedName name="nem_modosithato2">SuccessCriteria!$L:$L,SuccessCriteria!$K:$K,SuccessCriteria!$J$1,SuccessCriteria!$I:$I,SuccessCriteria!$J:$J,SuccessCriteria!$H:$H,SuccessCriteria!$C:$C,SuccessCriteria!$B:$B,SuccessCriteria!$A:$A</definedName>
  </definedNames>
  <calcPr calcId="145621"/>
</workbook>
</file>

<file path=xl/calcChain.xml><?xml version="1.0" encoding="utf-8"?>
<calcChain xmlns="http://schemas.openxmlformats.org/spreadsheetml/2006/main">
  <c r="K3" i="8" l="1"/>
  <c r="K4" i="8"/>
  <c r="K5" i="8"/>
  <c r="K6" i="8"/>
  <c r="K7" i="8"/>
  <c r="K8" i="8"/>
  <c r="K9" i="8"/>
  <c r="K10" i="8"/>
  <c r="K11" i="8"/>
  <c r="K12" i="8"/>
  <c r="K13" i="8"/>
  <c r="L13" i="8" s="1"/>
  <c r="K14" i="8"/>
  <c r="K15" i="8"/>
  <c r="K16" i="8"/>
  <c r="K17" i="8"/>
  <c r="K18" i="8"/>
  <c r="K19" i="8"/>
  <c r="K20" i="8"/>
  <c r="K21" i="8"/>
  <c r="K22" i="8"/>
  <c r="K23" i="8"/>
  <c r="K24" i="8"/>
  <c r="K25" i="8"/>
  <c r="K26" i="8"/>
  <c r="K27" i="8"/>
  <c r="K28" i="8"/>
  <c r="K29" i="8"/>
  <c r="K30" i="8"/>
  <c r="K31" i="8"/>
  <c r="K32" i="8"/>
  <c r="K33" i="8"/>
  <c r="L33" i="8" s="1"/>
  <c r="K34" i="8"/>
  <c r="K35" i="8"/>
  <c r="K36" i="8"/>
  <c r="K37" i="8"/>
  <c r="K38" i="8"/>
  <c r="K39" i="8"/>
  <c r="K40" i="8"/>
  <c r="K41" i="8"/>
  <c r="K42" i="8"/>
  <c r="K43" i="8"/>
  <c r="K44" i="8"/>
  <c r="K45" i="8"/>
  <c r="K46" i="8"/>
  <c r="K47" i="8"/>
  <c r="K48" i="8"/>
  <c r="K49" i="8"/>
  <c r="K50" i="8"/>
  <c r="K51" i="8"/>
  <c r="K52" i="8"/>
  <c r="K53" i="8"/>
  <c r="K54" i="8"/>
  <c r="K55" i="8"/>
  <c r="K56" i="8"/>
  <c r="K57" i="8"/>
  <c r="K58" i="8"/>
  <c r="L58" i="8" s="1"/>
  <c r="K59" i="8"/>
  <c r="K60" i="8"/>
  <c r="K61" i="8"/>
  <c r="K62" i="8"/>
  <c r="K63" i="8"/>
  <c r="K64" i="8"/>
  <c r="K65" i="8"/>
  <c r="K66" i="8"/>
  <c r="K2" i="8"/>
  <c r="J4" i="8"/>
  <c r="L4" i="8" s="1"/>
  <c r="J5" i="8"/>
  <c r="L5" i="8"/>
  <c r="J6" i="8"/>
  <c r="L6" i="8" s="1"/>
  <c r="J7" i="8"/>
  <c r="L7" i="8"/>
  <c r="J8" i="8"/>
  <c r="J9" i="8"/>
  <c r="J10" i="8"/>
  <c r="J11" i="8"/>
  <c r="L11" i="8" s="1"/>
  <c r="J12" i="8"/>
  <c r="J13" i="8"/>
  <c r="J14" i="8"/>
  <c r="J15" i="8"/>
  <c r="L15" i="8" s="1"/>
  <c r="J16" i="8"/>
  <c r="J17" i="8"/>
  <c r="L17" i="8" s="1"/>
  <c r="J18" i="8"/>
  <c r="L18" i="8" s="1"/>
  <c r="J19" i="8"/>
  <c r="L19" i="8" s="1"/>
  <c r="J20" i="8"/>
  <c r="L20" i="8" s="1"/>
  <c r="J21" i="8"/>
  <c r="J22" i="8"/>
  <c r="J23" i="8"/>
  <c r="L23" i="8" s="1"/>
  <c r="J24" i="8"/>
  <c r="L24" i="8" s="1"/>
  <c r="J25" i="8"/>
  <c r="L25" i="8" s="1"/>
  <c r="J26" i="8"/>
  <c r="J27" i="8"/>
  <c r="L27" i="8" s="1"/>
  <c r="J28" i="8"/>
  <c r="J29" i="8"/>
  <c r="L29" i="8" s="1"/>
  <c r="J30" i="8"/>
  <c r="J31" i="8"/>
  <c r="L31" i="8"/>
  <c r="J32" i="8"/>
  <c r="L32" i="8" s="1"/>
  <c r="J33" i="8"/>
  <c r="J34" i="8"/>
  <c r="J35" i="8"/>
  <c r="L35" i="8" s="1"/>
  <c r="J36" i="8"/>
  <c r="L36" i="8" s="1"/>
  <c r="J37" i="8"/>
  <c r="J38" i="8"/>
  <c r="J39" i="8"/>
  <c r="L39" i="8"/>
  <c r="J40" i="8"/>
  <c r="J41" i="8"/>
  <c r="J42" i="8"/>
  <c r="L42" i="8"/>
  <c r="J43" i="8"/>
  <c r="L43" i="8" s="1"/>
  <c r="J44" i="8"/>
  <c r="J45" i="8"/>
  <c r="L45" i="8" s="1"/>
  <c r="J46" i="8"/>
  <c r="L46" i="8" s="1"/>
  <c r="J47" i="8"/>
  <c r="L47" i="8" s="1"/>
  <c r="J48" i="8"/>
  <c r="L48" i="8" s="1"/>
  <c r="J49" i="8"/>
  <c r="J50" i="8"/>
  <c r="L50" i="8" s="1"/>
  <c r="J51" i="8"/>
  <c r="L51" i="8"/>
  <c r="J52" i="8"/>
  <c r="L52" i="8" s="1"/>
  <c r="J53" i="8"/>
  <c r="L53" i="8" s="1"/>
  <c r="J54" i="8"/>
  <c r="J55" i="8"/>
  <c r="L55" i="8"/>
  <c r="J56" i="8"/>
  <c r="L56" i="8" s="1"/>
  <c r="J57" i="8"/>
  <c r="J58" i="8"/>
  <c r="J59" i="8"/>
  <c r="L59" i="8" s="1"/>
  <c r="J60" i="8"/>
  <c r="L60" i="8" s="1"/>
  <c r="J61" i="8"/>
  <c r="L61" i="8" s="1"/>
  <c r="J62" i="8"/>
  <c r="L62" i="8" s="1"/>
  <c r="J63" i="8"/>
  <c r="L63" i="8" s="1"/>
  <c r="J64" i="8"/>
  <c r="L64" i="8" s="1"/>
  <c r="J65" i="8"/>
  <c r="L65" i="8" s="1"/>
  <c r="J66" i="8"/>
  <c r="L66" i="8" s="1"/>
  <c r="J2" i="8"/>
  <c r="J3" i="8"/>
  <c r="L3" i="8"/>
  <c r="L21" i="8"/>
  <c r="L41" i="8"/>
  <c r="L57" i="8"/>
  <c r="L3" i="9"/>
  <c r="L4" i="9"/>
  <c r="L5" i="9"/>
  <c r="L6" i="9"/>
  <c r="L2" i="9"/>
  <c r="C8" i="6"/>
  <c r="D8" i="6" s="1"/>
  <c r="F8" i="6"/>
  <c r="C7" i="6"/>
  <c r="F7" i="6" s="1"/>
  <c r="C6" i="6"/>
  <c r="D6" i="6"/>
  <c r="C5" i="6"/>
  <c r="D5" i="6" s="1"/>
  <c r="C4" i="6"/>
  <c r="D4" i="6"/>
  <c r="C3" i="6"/>
  <c r="F3" i="6" s="1"/>
  <c r="C8" i="10"/>
  <c r="F8" i="10" s="1"/>
  <c r="C7" i="10"/>
  <c r="D7" i="10" s="1"/>
  <c r="C6" i="10"/>
  <c r="F6" i="10" s="1"/>
  <c r="C5" i="10"/>
  <c r="F5" i="10" s="1"/>
  <c r="C4" i="10"/>
  <c r="D4" i="10" s="1"/>
  <c r="C3" i="10"/>
  <c r="D3" i="10" s="1"/>
  <c r="D15" i="2"/>
  <c r="D18" i="2"/>
  <c r="D19" i="2"/>
  <c r="D20" i="2"/>
  <c r="L8" i="8"/>
  <c r="L37" i="8"/>
  <c r="L49" i="8"/>
  <c r="B5" i="9"/>
  <c r="B6" i="9"/>
  <c r="B4" i="9"/>
  <c r="L16" i="8"/>
  <c r="G3" i="9"/>
  <c r="G4" i="9" s="1"/>
  <c r="G5" i="9" s="1"/>
  <c r="G6" i="9" s="1"/>
  <c r="G7" i="9" s="1"/>
  <c r="G8" i="9" s="1"/>
  <c r="G9" i="9" s="1"/>
  <c r="G10" i="9" s="1"/>
  <c r="G11" i="9" s="1"/>
  <c r="G12" i="9" s="1"/>
  <c r="G13" i="9" s="1"/>
  <c r="G14" i="9" s="1"/>
  <c r="G15" i="9" s="1"/>
  <c r="G16" i="9" s="1"/>
  <c r="G17" i="9" s="1"/>
  <c r="G18" i="9" s="1"/>
  <c r="G19" i="9" s="1"/>
  <c r="G20" i="9" s="1"/>
  <c r="G21" i="9" s="1"/>
  <c r="G22" i="9" s="1"/>
  <c r="D11" i="2"/>
  <c r="E9" i="10"/>
  <c r="L40" i="8"/>
  <c r="L44" i="8"/>
  <c r="L12" i="8"/>
  <c r="D12" i="2"/>
  <c r="C2" i="9" s="1"/>
  <c r="A3" i="8"/>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E9" i="6"/>
  <c r="L28" i="8"/>
  <c r="D7" i="6"/>
  <c r="F6" i="6"/>
  <c r="F5" i="6"/>
  <c r="F4" i="6"/>
  <c r="D24" i="2"/>
  <c r="D25" i="2"/>
  <c r="L7" i="9"/>
  <c r="L8" i="9"/>
  <c r="L9" i="9"/>
  <c r="L10" i="9"/>
  <c r="L11" i="9"/>
  <c r="L12" i="9"/>
  <c r="L13" i="9"/>
  <c r="L14" i="9"/>
  <c r="L15" i="9"/>
  <c r="L16" i="9"/>
  <c r="L17" i="9"/>
  <c r="L18" i="9"/>
  <c r="L19" i="9"/>
  <c r="L20" i="9"/>
  <c r="L21" i="9"/>
  <c r="L22" i="9"/>
  <c r="D3" i="6"/>
  <c r="C9" i="6"/>
  <c r="F9" i="6" s="1"/>
  <c r="L2" i="8"/>
  <c r="C7" i="9" l="1"/>
  <c r="C6" i="9"/>
  <c r="C4" i="9"/>
  <c r="C5" i="9"/>
  <c r="D9" i="6"/>
  <c r="L14" i="8"/>
  <c r="L10" i="8"/>
  <c r="L38" i="8"/>
  <c r="L34" i="8"/>
  <c r="L9" i="8"/>
  <c r="L54" i="8"/>
  <c r="L30" i="8"/>
  <c r="L26" i="8"/>
  <c r="L22" i="8"/>
  <c r="D8" i="10"/>
  <c r="F7" i="10"/>
  <c r="D6" i="10"/>
  <c r="D5" i="10"/>
  <c r="F4" i="10"/>
  <c r="D16" i="2"/>
  <c r="C9" i="10"/>
  <c r="F9" i="10" s="1"/>
  <c r="F3" i="10"/>
  <c r="D9" i="10" l="1"/>
</calcChain>
</file>

<file path=xl/sharedStrings.xml><?xml version="1.0" encoding="utf-8"?>
<sst xmlns="http://schemas.openxmlformats.org/spreadsheetml/2006/main" count="292" uniqueCount="130">
  <si>
    <t>elégtelen</t>
  </si>
  <si>
    <t>elégséges</t>
  </si>
  <si>
    <t>közepes</t>
  </si>
  <si>
    <t>jó</t>
  </si>
  <si>
    <t>jeles</t>
  </si>
  <si>
    <t>Honlap irányelvek</t>
  </si>
  <si>
    <t>Önértékelés hiba</t>
  </si>
  <si>
    <t>pontszám</t>
  </si>
  <si>
    <t>Your name:</t>
  </si>
  <si>
    <t>Your Neptun code:</t>
  </si>
  <si>
    <t>Your email address:</t>
  </si>
  <si>
    <t>URL of your website:</t>
  </si>
  <si>
    <t>Extra points or point reduction</t>
  </si>
  <si>
    <t>Character encoding is declared on every page. Special characters are correctly interpreted.</t>
  </si>
  <si>
    <t>Category</t>
  </si>
  <si>
    <t>Remark of student</t>
  </si>
  <si>
    <t>Remark of tutor</t>
  </si>
  <si>
    <t>Difference</t>
  </si>
  <si>
    <t>The website is in English.</t>
  </si>
  <si>
    <t>Color is not used as the only visual means of conveying information, indicating an action, prompting a response, or distinguishing a visual element. (WCAG 2.0 Level A)</t>
  </si>
  <si>
    <t>A mechanism is available to bypass blocks of content that are repeated on multiple Web pages. (WCAG 2.0 Level A)</t>
  </si>
  <si>
    <t>Success Criteria</t>
  </si>
  <si>
    <t>Accessibility</t>
  </si>
  <si>
    <t>Remarks of the tutor (optional)</t>
  </si>
  <si>
    <t>The tutor has finished the review process</t>
  </si>
  <si>
    <t>Number of success criteria</t>
  </si>
  <si>
    <t>Points, if succeed</t>
  </si>
  <si>
    <t>TRUE</t>
  </si>
  <si>
    <t>Course requirement</t>
  </si>
  <si>
    <t>Page layout and visual design</t>
  </si>
  <si>
    <t>Content design</t>
  </si>
  <si>
    <t>Site design</t>
  </si>
  <si>
    <t>Testing</t>
  </si>
  <si>
    <t>The text is readable with the default font size</t>
  </si>
  <si>
    <t>At the font settings, besides concrete font types, general font families are also given; for smaller text sans-serif font type is set</t>
  </si>
  <si>
    <t>Font size is set in a way that text could be easily resized (% or em)</t>
  </si>
  <si>
    <t>The navigation menu is at the top or on the left side of the page, it can be clearly distinguished from the main content</t>
  </si>
  <si>
    <t>Visited and non-visited links are different in appearance, the contrast of visited links is higher that that of non-visited links</t>
  </si>
  <si>
    <t>There should be no underlined texts that are not links</t>
  </si>
  <si>
    <t>Links should be underlined (navigation menu and list of links might be an exemption)</t>
  </si>
  <si>
    <t>Pages should be printable, the print preview should show all the important information</t>
  </si>
  <si>
    <t xml:space="preserve">Fields on forms have labels, which clearly explain what entries are desired
</t>
  </si>
  <si>
    <t>The length of text boxes on forms is set according to the expected answer</t>
  </si>
  <si>
    <t>Labels are close to the data entry fields</t>
  </si>
  <si>
    <t>The content of the form can be sent to an e-mail address</t>
  </si>
  <si>
    <t>Radio buttons and check boxes cover all the possible answers (options should be carefully designed)</t>
  </si>
  <si>
    <t>The function of buttons in a form is clearly indicated by their label</t>
  </si>
  <si>
    <t>The are no spelling mistakes and typos</t>
  </si>
  <si>
    <t>Based on the scanning principle, keywords are emphasized, and if it is necessary, lists are used</t>
  </si>
  <si>
    <t>Well formulated headlines (&lt;h1&gt;…&lt;h6&gt;) structure the text on each page</t>
  </si>
  <si>
    <t>Headings are logically embedded, for example there cannot be only H2-s on a page, H1 cannot have H3 as a direct child, etc.</t>
  </si>
  <si>
    <t>The background shouldn't have a pattern that makes reading the text difficult</t>
  </si>
  <si>
    <t>Text blocks and lists are left aligned (or justified)</t>
  </si>
  <si>
    <t>When embedding/inserting a video, the length (size) of the video is indicated.</t>
  </si>
  <si>
    <t>A frame (poster) is cut and shown from the video, so that the user could decide whether it is worth watching the video.</t>
  </si>
  <si>
    <t>The thumbnails are prepared by cutting the most relevant parts of the pictures, and they are not just minimized version of the original pictures</t>
  </si>
  <si>
    <t>There is no infinitely running animation on the website</t>
  </si>
  <si>
    <t>The commands, action elements are realized through buttons and not links (eg. form submit is a button, and not a link)</t>
  </si>
  <si>
    <t>There is no unuseful, superfluous welcome screen (splash screen)</t>
  </si>
  <si>
    <t>The same structural links are displayed on every page</t>
  </si>
  <si>
    <t>The navigation options appear in a logical order, the least important appears last</t>
  </si>
  <si>
    <t>If someone navigates to the site from an outside source, they can easily find out which page they are looking at (eg. differentiating the current page in the menu, breadcrumb, etc.)</t>
  </si>
  <si>
    <t>Main navigation is not realized by tabs (tabs are used for changing views of a given object)</t>
  </si>
  <si>
    <t xml:space="preserve">The start page and the other pages are not different in their visual design, one can recognize that they are on a different page of the same website, and havent't navigated away from the original site
</t>
  </si>
  <si>
    <t>For pictures not displayed with a design purpose, the ALT attribute is precisely filled in.</t>
  </si>
  <si>
    <t>The texts of links are understable on their own („click here” is not appropriate), and they are not longer than 4 words</t>
  </si>
  <si>
    <t>Texts are easily readable, contrast ratio is well-chosen</t>
  </si>
  <si>
    <t>Alternative style with bigger letters and higher contrast is provided for the visually impaired</t>
  </si>
  <si>
    <t>Videos also include the full script of the audio.</t>
  </si>
  <si>
    <t>The language of the site is set on each page. If a page has text in a language different from the default, languege code is set properly.</t>
  </si>
  <si>
    <t>There are no missing elements, broken links, non-working functions, error messages</t>
  </si>
  <si>
    <t>The website works functionally well with the most popular browsers (Chrome, FF, Edge) (not taking into account those HTML5 features that are not implemented in the given browser)</t>
  </si>
  <si>
    <t>All the web pages are regarded as valid by the http://validator.w3.org/ site</t>
  </si>
  <si>
    <t>At least one page is regarded as valid by the HTML5 document type</t>
  </si>
  <si>
    <t>At least one page is regarded as valid by the XHTML Strict document type</t>
  </si>
  <si>
    <t>The CSS file is regarded as valid by the jigsaw.w3.org/css-validator/ site.</t>
  </si>
  <si>
    <t>There is at least one page (or block) that contains a background image</t>
  </si>
  <si>
    <t>There are at least 5 images inserted on the pages. At least 2 images should be thumbnails (to be linked to the original version of the image)</t>
  </si>
  <si>
    <t>There is a page that contains a table (at least 2x3 in size, with table header (&lt;th&gt;), caption, and summary).
Note: The layout of the website shouldn't be realized by tables!</t>
  </si>
  <si>
    <t>There is a page that contains a form which includes at least:
- 1 input text field
- 2 radio buttons
- 1 textarea
- 1 checkbox
+ resetting and submitting buttons.
The form can really be submitted, for example to an e-mail address.</t>
  </si>
  <si>
    <t>There is a page that contains a JavaScript script which improves user experience, for example choosing an alternative style sheet. (The script should not be one covered in class.)</t>
  </si>
  <si>
    <t>All the webpages should be filled with content. Besides the basic structural links, the website should contain 3 external links.</t>
  </si>
  <si>
    <t>The HTML5 pages should give an example for the use of all of the following tags: &lt;header&gt;&lt;nav&gt;&lt;section&gt;&lt;article&gt;&lt;aside&gt;&lt;footer&gt;&lt;figure&gt;&lt;video&gt;</t>
  </si>
  <si>
    <t xml:space="preserve">Useful content is presented on the home page, the topic/aim of the site is evident from the home page 
</t>
  </si>
  <si>
    <t>The content (without navigation) comprises 50-80% of the site.</t>
  </si>
  <si>
    <t>The website is responsive</t>
  </si>
  <si>
    <t>Content and appearance (design) are separated appropriately with the use of external style sheets</t>
  </si>
  <si>
    <t xml:space="preserve">The inverted pyramid principle is used (the most important information is shown first, details come later) </t>
  </si>
  <si>
    <t xml:space="preserve">The pages have unique titles, and start with a keyword (eg. About me – Website of Thomas Smith)
Each page is clearly labelled with a descriptive and useful title that makes sense as a bookmark
</t>
  </si>
  <si>
    <t>Semantic coding is characteristic for all pages (lists are realized by list elements (&lt;ul&gt;&lt;li&gt;), headings are headings (&lt;h1&gt;, not bolded, bigger letter texts)</t>
  </si>
  <si>
    <t>There are no frames (&lt;frame&gt;)
(Embedded frames (&lt;iframe&gt;) can be used.)</t>
  </si>
  <si>
    <t>No text block is written in fully capital letters.</t>
  </si>
  <si>
    <t>succeded</t>
  </si>
  <si>
    <t>not succeded</t>
  </si>
  <si>
    <t>sum</t>
  </si>
  <si>
    <t>ratio</t>
  </si>
  <si>
    <t>Available maximum points</t>
  </si>
  <si>
    <t>Minimum points to be achieved</t>
  </si>
  <si>
    <t>Achieved points according the self check</t>
  </si>
  <si>
    <t>Achieved points according to tutor's review</t>
  </si>
  <si>
    <t>Points given for the self-evaluation</t>
  </si>
  <si>
    <t>Points given by the tutor</t>
  </si>
  <si>
    <t>You have to fill this table with Microsoft Excel. Please don't change the original file format. You can upload only xls file  to Canvas LMS. (xlsx and other formats are not good for our grading system)</t>
  </si>
  <si>
    <t>True / false (self check)</t>
  </si>
  <si>
    <t>True / false (tutor's review)</t>
  </si>
  <si>
    <t>Mandatory Success Criteria</t>
  </si>
  <si>
    <t>Achieved points (self check)</t>
  </si>
  <si>
    <t>Achieved points (tutor's review)</t>
  </si>
  <si>
    <t>Webpages remain readable even if we turn off the style sheets</t>
  </si>
  <si>
    <t xml:space="preserve">Available maximum points </t>
  </si>
  <si>
    <t>Achieved points</t>
  </si>
  <si>
    <t>Points given by the tutor for the self-check correctness</t>
  </si>
  <si>
    <t>Statistics (self-check)</t>
  </si>
  <si>
    <t>Statistics (tutor's review)</t>
  </si>
  <si>
    <t>You have to publish your homepage on the internet for testing purposes, but also you have to submit it to the Canvas LMS too.</t>
  </si>
  <si>
    <t>You have fulfilled every mandatory success criteria</t>
  </si>
  <si>
    <t xml:space="preserve">Difference between self and tutor evaluation
</t>
  </si>
  <si>
    <t>List of Success Criteria</t>
  </si>
  <si>
    <t>Web-development I. course</t>
  </si>
  <si>
    <t>write here which is that page</t>
  </si>
  <si>
    <t>Summary</t>
  </si>
  <si>
    <t>Website has at least 4 pages; the filename of the home page is index.html</t>
  </si>
  <si>
    <t>FALSE</t>
  </si>
  <si>
    <t>Version: v20180418_1</t>
  </si>
  <si>
    <t>Sadykova Nurbiike</t>
  </si>
  <si>
    <t>M1YVEQ</t>
  </si>
  <si>
    <t>nurbiyke07@gmail.com</t>
  </si>
  <si>
    <t xml:space="preserve"> In styleswitcher.js // Used to toggle the menu on small screens when clicking on the menu button</t>
  </si>
  <si>
    <t>index.html</t>
  </si>
  <si>
    <t>all pages are valid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</si>
</sst>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_F_t_-;\-* #,##0.00\ _F_t_-;_-* &quot;-&quot;??\ _F_t_-;_-@_-"/>
    <numFmt numFmtId="165" formatCode=";;;"/>
    <numFmt numFmtId="166" formatCode="#,##0_ ;\-#,##0\ "/>
  </numFmts>
  <fonts count="30">
    <font>
      <sz val="11"/>
      <color theme="1"/>
      <name val="Calibri"/>
      <family val="2"/>
      <charset val="238"/>
      <scheme val="minor"/>
    </font>
    <font>
      <sz val="10"/>
      <color indexed="8"/>
      <name val="Arial"/>
      <family val="2"/>
      <charset val="238"/>
    </font>
    <font>
      <sz val="10"/>
      <name val="Arial"/>
      <family val="2"/>
      <charset val="238"/>
    </font>
    <font>
      <sz val="10"/>
      <name val="Arial"/>
      <family val="2"/>
    </font>
    <font>
      <sz val="10"/>
      <name val="FreeSans"/>
      <family val="2"/>
    </font>
    <font>
      <b/>
      <sz val="11"/>
      <color indexed="8"/>
      <name val="Calibri"/>
      <family val="2"/>
    </font>
    <font>
      <i/>
      <sz val="10"/>
      <name val="Arial"/>
      <family val="2"/>
      <charset val="238"/>
    </font>
    <font>
      <i/>
      <sz val="11"/>
      <color indexed="8"/>
      <name val="Calibri"/>
      <family val="2"/>
    </font>
    <font>
      <sz val="11"/>
      <color theme="1"/>
      <name val="Calibri"/>
      <family val="2"/>
      <charset val="238"/>
      <scheme val="minor"/>
    </font>
    <font>
      <u/>
      <sz val="11"/>
      <color theme="10"/>
      <name val="Calibri"/>
      <family val="2"/>
      <charset val="238"/>
    </font>
    <font>
      <b/>
      <sz val="11"/>
      <color theme="1"/>
      <name val="Calibri"/>
      <family val="2"/>
      <charset val="238"/>
      <scheme val="minor"/>
    </font>
    <font>
      <sz val="11"/>
      <color theme="1"/>
      <name val="Arial"/>
      <family val="2"/>
      <charset val="238"/>
    </font>
    <font>
      <sz val="8"/>
      <color theme="1"/>
      <name val="Arial"/>
      <family val="2"/>
      <charset val="238"/>
    </font>
    <font>
      <b/>
      <sz val="11"/>
      <name val="Calibri"/>
      <family val="2"/>
      <charset val="238"/>
      <scheme val="minor"/>
    </font>
    <font>
      <i/>
      <sz val="11"/>
      <color theme="1"/>
      <name val="Calibri"/>
      <family val="2"/>
      <charset val="238"/>
      <scheme val="minor"/>
    </font>
    <font>
      <sz val="9"/>
      <color theme="1"/>
      <name val="Calibri"/>
      <family val="2"/>
      <charset val="238"/>
      <scheme val="minor"/>
    </font>
    <font>
      <sz val="10"/>
      <color theme="1"/>
      <name val="Arial"/>
      <family val="2"/>
      <charset val="238"/>
    </font>
    <font>
      <sz val="10"/>
      <color theme="1"/>
      <name val="Calibri"/>
      <family val="2"/>
      <charset val="238"/>
      <scheme val="minor"/>
    </font>
    <font>
      <b/>
      <sz val="10"/>
      <color theme="0"/>
      <name val="Arial"/>
      <family val="2"/>
      <charset val="238"/>
    </font>
    <font>
      <b/>
      <sz val="10"/>
      <color theme="1"/>
      <name val="Arial"/>
      <family val="2"/>
      <charset val="238"/>
    </font>
    <font>
      <i/>
      <sz val="10"/>
      <color theme="1"/>
      <name val="Arial"/>
      <family val="2"/>
      <charset val="238"/>
    </font>
    <font>
      <b/>
      <sz val="10"/>
      <color theme="1"/>
      <name val="Calibri"/>
      <family val="2"/>
      <charset val="238"/>
      <scheme val="minor"/>
    </font>
    <font>
      <sz val="16"/>
      <color theme="1"/>
      <name val="Arial"/>
      <family val="2"/>
      <charset val="238"/>
    </font>
    <font>
      <b/>
      <sz val="18"/>
      <color theme="1"/>
      <name val="Calibri"/>
      <family val="2"/>
      <charset val="238"/>
      <scheme val="minor"/>
    </font>
    <font>
      <sz val="18"/>
      <color theme="1"/>
      <name val="Arial"/>
      <family val="2"/>
      <charset val="238"/>
    </font>
    <font>
      <sz val="18"/>
      <color theme="1"/>
      <name val="Calibri"/>
      <family val="2"/>
      <charset val="238"/>
      <scheme val="minor"/>
    </font>
    <font>
      <b/>
      <i/>
      <sz val="10"/>
      <color rgb="FFFF0000"/>
      <name val="Calibri"/>
      <family val="2"/>
      <charset val="238"/>
      <scheme val="minor"/>
    </font>
    <font>
      <b/>
      <sz val="10"/>
      <color rgb="FFFF0000"/>
      <name val="Calibri"/>
      <family val="2"/>
      <charset val="238"/>
      <scheme val="minor"/>
    </font>
    <font>
      <b/>
      <u/>
      <sz val="18"/>
      <color theme="10"/>
      <name val="Calibri"/>
      <family val="2"/>
      <charset val="238"/>
    </font>
    <font>
      <b/>
      <sz val="18"/>
      <color theme="1"/>
      <name val="Arial"/>
      <family val="2"/>
      <charset val="238"/>
    </font>
  </fonts>
  <fills count="14">
    <fill>
      <patternFill patternType="none"/>
    </fill>
    <fill>
      <patternFill patternType="gray125"/>
    </fill>
    <fill>
      <patternFill patternType="solid">
        <fgColor indexed="43"/>
        <bgColor indexed="26"/>
      </patternFill>
    </fill>
    <fill>
      <patternFill patternType="solid">
        <fgColor indexed="47"/>
        <bgColor indexed="31"/>
      </patternFill>
    </fill>
    <fill>
      <patternFill patternType="solid">
        <fgColor indexed="22"/>
        <bgColor indexed="31"/>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002060"/>
        <bgColor indexed="64"/>
      </patternFill>
    </fill>
    <fill>
      <patternFill patternType="solid">
        <fgColor rgb="FFFFFF00"/>
        <bgColor indexed="64"/>
      </patternFill>
    </fill>
    <fill>
      <patternFill patternType="solid">
        <fgColor rgb="FFFFFFCC"/>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hair">
        <color indexed="63"/>
      </left>
      <right style="hair">
        <color indexed="63"/>
      </right>
      <top style="hair">
        <color indexed="63"/>
      </top>
      <bottom style="hair">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style="thin">
        <color theme="0" tint="-0.24994659260841701"/>
      </left>
      <right style="thin">
        <color theme="0" tint="-0.24994659260841701"/>
      </right>
      <top style="thin">
        <color theme="0" tint="-0.24994659260841701"/>
      </top>
      <bottom/>
      <diagonal/>
    </border>
  </borders>
  <cellStyleXfs count="7">
    <xf numFmtId="0" fontId="0" fillId="0" borderId="0"/>
    <xf numFmtId="164" fontId="8" fillId="0" borderId="0" applyFont="0" applyFill="0" applyBorder="0" applyAlignment="0" applyProtection="0"/>
    <xf numFmtId="0" fontId="4" fillId="2" borderId="0" applyNumberFormat="0" applyBorder="0" applyAlignment="0" applyProtection="0"/>
    <xf numFmtId="0" fontId="4" fillId="3" borderId="0" applyNumberFormat="0" applyBorder="0" applyAlignment="0" applyProtection="0"/>
    <xf numFmtId="0" fontId="9" fillId="0" borderId="0" applyNumberFormat="0" applyFill="0" applyBorder="0" applyAlignment="0" applyProtection="0">
      <alignment vertical="top"/>
      <protection locked="0"/>
    </xf>
    <xf numFmtId="0" fontId="3" fillId="0" borderId="0"/>
    <xf numFmtId="9" fontId="8" fillId="0" borderId="0" applyFont="0" applyFill="0" applyBorder="0" applyAlignment="0" applyProtection="0"/>
  </cellStyleXfs>
  <cellXfs count="96">
    <xf numFmtId="0" fontId="0" fillId="0" borderId="0" xfId="0"/>
    <xf numFmtId="0" fontId="0" fillId="5" borderId="0" xfId="0" applyFill="1"/>
    <xf numFmtId="0" fontId="0" fillId="0" borderId="0" xfId="0"/>
    <xf numFmtId="0" fontId="0" fillId="5" borderId="0" xfId="0" applyFill="1" applyAlignment="1"/>
    <xf numFmtId="0" fontId="11" fillId="5" borderId="0" xfId="0" applyFont="1" applyFill="1"/>
    <xf numFmtId="0" fontId="12" fillId="5" borderId="0" xfId="0" applyFont="1" applyFill="1"/>
    <xf numFmtId="0" fontId="10" fillId="0" borderId="0" xfId="0" applyFont="1"/>
    <xf numFmtId="0" fontId="0" fillId="0" borderId="0" xfId="0" applyFill="1"/>
    <xf numFmtId="0" fontId="0" fillId="5" borderId="0" xfId="0" applyFill="1" applyAlignment="1">
      <alignment vertical="top"/>
    </xf>
    <xf numFmtId="0" fontId="0" fillId="5" borderId="0" xfId="0" applyFill="1" applyAlignment="1">
      <alignment vertical="top"/>
    </xf>
    <xf numFmtId="165" fontId="10" fillId="0" borderId="0" xfId="0" applyNumberFormat="1" applyFont="1"/>
    <xf numFmtId="0" fontId="13" fillId="0" borderId="0" xfId="0" applyNumberFormat="1" applyFont="1" applyAlignment="1">
      <alignment vertical="top"/>
    </xf>
    <xf numFmtId="0" fontId="0" fillId="6" borderId="0" xfId="0" applyFill="1"/>
    <xf numFmtId="0" fontId="10" fillId="0" borderId="0" xfId="0" applyFont="1" applyFill="1"/>
    <xf numFmtId="0" fontId="10" fillId="5" borderId="0" xfId="0" applyFont="1" applyFill="1"/>
    <xf numFmtId="0" fontId="0" fillId="0" borderId="0" xfId="0" applyProtection="1"/>
    <xf numFmtId="0" fontId="14" fillId="0" borderId="0" xfId="0" applyFont="1" applyAlignment="1" applyProtection="1">
      <alignment wrapText="1"/>
      <protection locked="0"/>
    </xf>
    <xf numFmtId="0" fontId="0" fillId="7" borderId="0" xfId="0" applyFill="1" applyProtection="1"/>
    <xf numFmtId="0" fontId="15" fillId="0" borderId="0" xfId="0" applyFont="1" applyAlignment="1" applyProtection="1">
      <alignment wrapText="1"/>
    </xf>
    <xf numFmtId="0" fontId="0" fillId="8" borderId="1" xfId="0" applyFill="1" applyBorder="1" applyProtection="1"/>
    <xf numFmtId="0" fontId="0" fillId="5" borderId="0" xfId="0" applyFill="1" applyProtection="1"/>
    <xf numFmtId="0" fontId="10" fillId="5" borderId="0" xfId="0" applyFont="1" applyFill="1" applyProtection="1"/>
    <xf numFmtId="0" fontId="10" fillId="9" borderId="1" xfId="0" applyFont="1" applyFill="1" applyBorder="1" applyAlignment="1" applyProtection="1">
      <alignment vertical="top"/>
    </xf>
    <xf numFmtId="0" fontId="10" fillId="9" borderId="0" xfId="0" applyFont="1" applyFill="1" applyBorder="1" applyAlignment="1" applyProtection="1">
      <alignment vertical="top"/>
    </xf>
    <xf numFmtId="0" fontId="0" fillId="8" borderId="1" xfId="0" applyFill="1" applyBorder="1" applyAlignment="1" applyProtection="1">
      <alignment vertical="top"/>
    </xf>
    <xf numFmtId="0" fontId="0" fillId="8" borderId="1" xfId="0" applyFill="1" applyBorder="1" applyAlignment="1" applyProtection="1">
      <alignment horizontal="center" vertical="top"/>
      <protection locked="0"/>
    </xf>
    <xf numFmtId="0" fontId="0" fillId="5" borderId="0" xfId="0" applyFill="1" applyAlignment="1" applyProtection="1">
      <alignment vertical="top"/>
      <protection locked="0"/>
    </xf>
    <xf numFmtId="0" fontId="0" fillId="5" borderId="0" xfId="0" applyFill="1" applyBorder="1" applyAlignment="1" applyProtection="1">
      <alignment vertical="top"/>
      <protection locked="0"/>
    </xf>
    <xf numFmtId="0" fontId="16" fillId="8" borderId="1" xfId="0" applyNumberFormat="1" applyFont="1" applyFill="1" applyBorder="1" applyAlignment="1" applyProtection="1">
      <alignment horizontal="left" vertical="top"/>
      <protection locked="0"/>
    </xf>
    <xf numFmtId="0" fontId="17" fillId="0" borderId="0" xfId="0" applyFont="1" applyAlignment="1" applyProtection="1">
      <alignment wrapText="1"/>
    </xf>
    <xf numFmtId="0" fontId="18" fillId="10" borderId="1" xfId="0" applyFont="1" applyFill="1" applyBorder="1" applyProtection="1"/>
    <xf numFmtId="0" fontId="18" fillId="10" borderId="1" xfId="0" applyFont="1" applyFill="1" applyBorder="1" applyAlignment="1" applyProtection="1">
      <alignment wrapText="1"/>
    </xf>
    <xf numFmtId="0" fontId="19" fillId="7" borderId="1" xfId="0" applyFont="1" applyFill="1" applyBorder="1" applyProtection="1"/>
    <xf numFmtId="0" fontId="16" fillId="0" borderId="1" xfId="0" applyFont="1" applyBorder="1" applyAlignment="1" applyProtection="1">
      <alignment wrapText="1"/>
    </xf>
    <xf numFmtId="0" fontId="20" fillId="0" borderId="1" xfId="0" applyFont="1" applyBorder="1" applyAlignment="1" applyProtection="1">
      <alignment wrapText="1"/>
      <protection locked="0"/>
    </xf>
    <xf numFmtId="49" fontId="6" fillId="0" borderId="1" xfId="0" applyNumberFormat="1" applyFont="1" applyBorder="1" applyAlignment="1" applyProtection="1">
      <alignment wrapText="1"/>
      <protection locked="0"/>
    </xf>
    <xf numFmtId="0" fontId="16" fillId="0" borderId="1" xfId="0" applyFont="1" applyBorder="1" applyProtection="1"/>
    <xf numFmtId="0" fontId="19" fillId="0" borderId="1" xfId="0" applyFont="1" applyBorder="1" applyProtection="1"/>
    <xf numFmtId="0" fontId="2" fillId="0" borderId="1" xfId="0" applyFont="1" applyBorder="1" applyAlignment="1" applyProtection="1">
      <alignment wrapText="1"/>
    </xf>
    <xf numFmtId="0" fontId="0" fillId="0" borderId="0" xfId="0" applyFont="1" applyProtection="1">
      <protection locked="0"/>
    </xf>
    <xf numFmtId="0" fontId="5" fillId="4" borderId="0" xfId="5" applyFont="1" applyFill="1" applyProtection="1"/>
    <xf numFmtId="0" fontId="16" fillId="8" borderId="1" xfId="0" applyNumberFormat="1" applyFont="1" applyFill="1" applyBorder="1" applyAlignment="1" applyProtection="1">
      <alignment horizontal="right" vertical="top"/>
      <protection locked="0"/>
    </xf>
    <xf numFmtId="0" fontId="20" fillId="0" borderId="1" xfId="0" applyNumberFormat="1" applyFont="1" applyBorder="1" applyAlignment="1" applyProtection="1">
      <alignment wrapText="1"/>
      <protection locked="0"/>
    </xf>
    <xf numFmtId="0" fontId="14" fillId="0" borderId="0" xfId="0" applyNumberFormat="1" applyFont="1" applyAlignment="1" applyProtection="1">
      <alignment wrapText="1"/>
      <protection locked="0"/>
    </xf>
    <xf numFmtId="0" fontId="2" fillId="0" borderId="1" xfId="0" applyNumberFormat="1" applyFont="1" applyFill="1" applyBorder="1" applyAlignment="1" applyProtection="1">
      <alignment horizontal="left" vertical="center"/>
      <protection locked="0"/>
    </xf>
    <xf numFmtId="0" fontId="10" fillId="11" borderId="1" xfId="0" applyFont="1" applyFill="1" applyBorder="1" applyProtection="1"/>
    <xf numFmtId="0" fontId="0" fillId="11" borderId="1" xfId="0" applyFill="1" applyBorder="1" applyProtection="1"/>
    <xf numFmtId="0" fontId="0" fillId="0" borderId="1" xfId="0" applyBorder="1" applyProtection="1"/>
    <xf numFmtId="9" fontId="14" fillId="0" borderId="1" xfId="6" applyFont="1" applyBorder="1" applyProtection="1"/>
    <xf numFmtId="166" fontId="14" fillId="0" borderId="1" xfId="1" applyNumberFormat="1" applyFont="1" applyBorder="1" applyProtection="1"/>
    <xf numFmtId="9" fontId="14" fillId="0" borderId="0" xfId="6" applyFont="1" applyProtection="1"/>
    <xf numFmtId="0" fontId="0" fillId="0" borderId="0" xfId="0" applyFill="1" applyProtection="1"/>
    <xf numFmtId="0" fontId="10" fillId="0" borderId="0" xfId="0" applyFont="1" applyFill="1" applyProtection="1"/>
    <xf numFmtId="0" fontId="18" fillId="10" borderId="1" xfId="0" applyNumberFormat="1" applyFont="1" applyFill="1" applyBorder="1" applyAlignment="1" applyProtection="1">
      <alignment wrapText="1"/>
    </xf>
    <xf numFmtId="0" fontId="21" fillId="0" borderId="0" xfId="0" applyFont="1" applyProtection="1"/>
    <xf numFmtId="0" fontId="21" fillId="0" borderId="0" xfId="0" applyFont="1" applyAlignment="1" applyProtection="1">
      <alignment horizontal="right" vertical="top"/>
    </xf>
    <xf numFmtId="0" fontId="1" fillId="0" borderId="1" xfId="5" applyFont="1" applyBorder="1" applyAlignment="1" applyProtection="1">
      <alignment wrapText="1"/>
    </xf>
    <xf numFmtId="0" fontId="2" fillId="0" borderId="1" xfId="5" applyFont="1" applyBorder="1" applyAlignment="1" applyProtection="1">
      <alignment wrapText="1"/>
    </xf>
    <xf numFmtId="0" fontId="22" fillId="0" borderId="13" xfId="0" applyFont="1" applyBorder="1" applyProtection="1"/>
    <xf numFmtId="0" fontId="16" fillId="8" borderId="1" xfId="0" applyFont="1" applyFill="1" applyBorder="1" applyAlignment="1">
      <alignment horizontal="right"/>
    </xf>
    <xf numFmtId="0" fontId="19" fillId="8" borderId="1" xfId="0" applyFont="1" applyFill="1" applyBorder="1" applyAlignment="1">
      <alignment wrapText="1"/>
    </xf>
    <xf numFmtId="0" fontId="16" fillId="8" borderId="1" xfId="0" applyFont="1" applyFill="1" applyBorder="1"/>
    <xf numFmtId="9" fontId="16" fillId="8" borderId="1" xfId="6" applyFont="1" applyFill="1" applyBorder="1"/>
    <xf numFmtId="0" fontId="19" fillId="8" borderId="1" xfId="0" applyFont="1" applyFill="1" applyBorder="1" applyAlignment="1">
      <alignment horizontal="right"/>
    </xf>
    <xf numFmtId="0" fontId="19" fillId="8" borderId="1" xfId="0" applyFont="1" applyFill="1" applyBorder="1"/>
    <xf numFmtId="0" fontId="7" fillId="0" borderId="2" xfId="0" applyFont="1" applyBorder="1" applyAlignment="1" applyProtection="1">
      <alignment wrapText="1"/>
      <protection locked="0"/>
    </xf>
    <xf numFmtId="0" fontId="23" fillId="5" borderId="14" xfId="0" applyFont="1" applyFill="1" applyBorder="1" applyAlignment="1">
      <alignment horizontal="center" vertical="center"/>
    </xf>
    <xf numFmtId="0" fontId="23" fillId="0" borderId="14" xfId="0" applyFont="1" applyBorder="1" applyAlignment="1">
      <alignment horizontal="center" vertical="center"/>
    </xf>
    <xf numFmtId="0" fontId="10" fillId="5" borderId="0" xfId="0" applyFont="1" applyFill="1" applyBorder="1" applyAlignment="1" applyProtection="1">
      <alignment vertical="top" wrapText="1"/>
      <protection locked="0"/>
    </xf>
    <xf numFmtId="0" fontId="0" fillId="8" borderId="1" xfId="0" applyFill="1" applyBorder="1" applyAlignment="1" applyProtection="1">
      <alignment vertical="top"/>
    </xf>
    <xf numFmtId="0" fontId="24" fillId="0" borderId="13" xfId="0" applyFont="1" applyBorder="1" applyAlignment="1" applyProtection="1">
      <protection locked="0"/>
    </xf>
    <xf numFmtId="0" fontId="25" fillId="0" borderId="13" xfId="0" applyFont="1" applyBorder="1" applyAlignment="1" applyProtection="1">
      <protection locked="0"/>
    </xf>
    <xf numFmtId="0" fontId="26" fillId="12" borderId="3" xfId="0" applyFont="1" applyFill="1" applyBorder="1" applyAlignment="1" applyProtection="1">
      <alignment vertical="top" wrapText="1"/>
    </xf>
    <xf numFmtId="0" fontId="26" fillId="12" borderId="4" xfId="0" applyFont="1" applyFill="1" applyBorder="1" applyAlignment="1" applyProtection="1">
      <alignment vertical="top" wrapText="1"/>
    </xf>
    <xf numFmtId="0" fontId="26" fillId="12" borderId="5" xfId="0" applyFont="1" applyFill="1" applyBorder="1" applyAlignment="1" applyProtection="1">
      <alignment vertical="top" wrapText="1"/>
    </xf>
    <xf numFmtId="0" fontId="27" fillId="0" borderId="6" xfId="0" applyFont="1" applyBorder="1" applyAlignment="1"/>
    <xf numFmtId="0" fontId="27" fillId="0" borderId="0" xfId="0" applyFont="1" applyBorder="1" applyAlignment="1"/>
    <xf numFmtId="0" fontId="27" fillId="0" borderId="7" xfId="0" applyFont="1" applyBorder="1" applyAlignment="1"/>
    <xf numFmtId="0" fontId="0" fillId="0" borderId="6" xfId="0" applyBorder="1" applyAlignment="1"/>
    <xf numFmtId="0" fontId="0" fillId="0" borderId="0" xfId="0" applyBorder="1" applyAlignment="1"/>
    <xf numFmtId="0" fontId="0" fillId="0" borderId="7" xfId="0" applyBorder="1" applyAlignment="1"/>
    <xf numFmtId="0" fontId="0" fillId="0" borderId="8" xfId="0" applyBorder="1" applyAlignment="1"/>
    <xf numFmtId="0" fontId="0" fillId="0" borderId="9" xfId="0" applyBorder="1" applyAlignment="1"/>
    <xf numFmtId="0" fontId="0" fillId="0" borderId="10" xfId="0" applyBorder="1" applyAlignment="1"/>
    <xf numFmtId="0" fontId="28" fillId="8" borderId="0" xfId="4" applyFont="1" applyFill="1" applyAlignment="1" applyProtection="1">
      <alignment horizontal="center" vertical="center"/>
    </xf>
    <xf numFmtId="0" fontId="28" fillId="0" borderId="0" xfId="4" applyFont="1" applyAlignment="1" applyProtection="1">
      <alignment horizontal="center" vertical="center"/>
    </xf>
    <xf numFmtId="0" fontId="0" fillId="8" borderId="0" xfId="0" applyFill="1" applyBorder="1" applyAlignment="1" applyProtection="1">
      <alignment vertical="top" wrapText="1"/>
      <protection locked="0"/>
    </xf>
    <xf numFmtId="0" fontId="0" fillId="8" borderId="1" xfId="0" applyFill="1" applyBorder="1" applyAlignment="1" applyProtection="1">
      <alignment vertical="top"/>
      <protection locked="0"/>
    </xf>
    <xf numFmtId="0" fontId="0" fillId="8" borderId="11" xfId="0" applyFill="1" applyBorder="1" applyAlignment="1" applyProtection="1">
      <alignment vertical="top" wrapText="1"/>
      <protection locked="0"/>
    </xf>
    <xf numFmtId="0" fontId="0" fillId="8" borderId="12" xfId="0" applyFill="1" applyBorder="1" applyAlignment="1" applyProtection="1">
      <alignment vertical="top" wrapText="1"/>
      <protection locked="0"/>
    </xf>
    <xf numFmtId="0" fontId="0" fillId="13" borderId="0" xfId="0" applyFill="1" applyAlignment="1">
      <alignment wrapText="1"/>
    </xf>
    <xf numFmtId="0" fontId="0" fillId="13" borderId="0" xfId="0" applyFill="1" applyAlignment="1"/>
    <xf numFmtId="0" fontId="0" fillId="8" borderId="1" xfId="0" applyFill="1" applyBorder="1" applyAlignment="1" applyProtection="1">
      <alignment vertical="top" wrapText="1"/>
    </xf>
    <xf numFmtId="0" fontId="0" fillId="0" borderId="1" xfId="0" applyBorder="1" applyAlignment="1" applyProtection="1">
      <alignment vertical="top"/>
    </xf>
    <xf numFmtId="0" fontId="29" fillId="8" borderId="15" xfId="0" applyFont="1" applyFill="1" applyBorder="1" applyAlignment="1">
      <alignment horizontal="center"/>
    </xf>
    <xf numFmtId="0" fontId="11" fillId="8" borderId="15" xfId="0" applyFont="1" applyFill="1" applyBorder="1" applyAlignment="1"/>
  </cellXfs>
  <cellStyles count="7">
    <cellStyle name="Compulsory" xfId="2"/>
    <cellStyle name="CompulsoryPrinciples" xfId="3"/>
    <cellStyle name="Normál 2" xfId="5"/>
    <cellStyle name="Гиперссылка" xfId="4" builtinId="8"/>
    <cellStyle name="Обычный" xfId="0" builtinId="0"/>
    <cellStyle name="Процентный" xfId="6" builtinId="5"/>
    <cellStyle name="Финансовый" xfId="1" builtinId="3"/>
  </cellStyles>
  <dxfs count="11">
    <dxf>
      <fill>
        <patternFill patternType="solid">
          <fgColor indexed="31"/>
          <bgColor indexed="47"/>
        </patternFill>
      </fill>
    </dxf>
    <dxf>
      <fill>
        <patternFill patternType="solid">
          <fgColor indexed="31"/>
          <bgColor indexed="47"/>
        </patternFill>
      </fill>
    </dxf>
    <dxf>
      <fill>
        <patternFill patternType="solid">
          <fgColor indexed="31"/>
          <bgColor indexed="47"/>
        </patternFill>
      </fill>
    </dxf>
    <dxf>
      <fill>
        <patternFill patternType="solid">
          <fgColor indexed="31"/>
          <bgColor indexed="47"/>
        </patternFill>
      </fill>
    </dxf>
    <dxf>
      <font>
        <b/>
        <i val="0"/>
      </font>
      <fill>
        <patternFill>
          <fgColor indexed="64"/>
          <bgColor rgb="FFFFFF9F"/>
        </patternFill>
      </fill>
    </dxf>
    <dxf>
      <fill>
        <patternFill>
          <bgColor theme="6" tint="0.59996337778862885"/>
        </patternFill>
      </fill>
    </dxf>
    <dxf>
      <fill>
        <patternFill>
          <bgColor rgb="FFFFB7B7"/>
        </patternFill>
      </fill>
    </dxf>
    <dxf>
      <font>
        <b/>
        <i val="0"/>
      </font>
      <fill>
        <patternFill>
          <fgColor indexed="64"/>
          <bgColor rgb="FFFFFF9F"/>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radarChart>
        <c:radarStyle val="filled"/>
        <c:varyColors val="0"/>
        <c:ser>
          <c:idx val="0"/>
          <c:order val="0"/>
          <c:tx>
            <c:strRef>
              <c:f>'Statistics (self check)'!$F$2</c:f>
              <c:strCache>
                <c:ptCount val="1"/>
                <c:pt idx="0">
                  <c:v>ratio</c:v>
                </c:pt>
              </c:strCache>
            </c:strRef>
          </c:tx>
          <c:dLbls>
            <c:spPr>
              <a:noFill/>
              <a:ln w="25400">
                <a:noFill/>
              </a:ln>
            </c:spPr>
            <c:showLegendKey val="0"/>
            <c:showVal val="1"/>
            <c:showCatName val="0"/>
            <c:showSerName val="0"/>
            <c:showPercent val="0"/>
            <c:showBubbleSize val="0"/>
            <c:showLeaderLines val="0"/>
          </c:dLbls>
          <c:cat>
            <c:strRef>
              <c:f>'Statistics (self check)'!$B$3:$B$8</c:f>
              <c:strCache>
                <c:ptCount val="6"/>
                <c:pt idx="0">
                  <c:v>Course requirement</c:v>
                </c:pt>
                <c:pt idx="1">
                  <c:v>Page layout and visual design</c:v>
                </c:pt>
                <c:pt idx="2">
                  <c:v>Content design</c:v>
                </c:pt>
                <c:pt idx="3">
                  <c:v>Site design</c:v>
                </c:pt>
                <c:pt idx="4">
                  <c:v>Accessibility</c:v>
                </c:pt>
                <c:pt idx="5">
                  <c:v>Testing</c:v>
                </c:pt>
              </c:strCache>
            </c:strRef>
          </c:cat>
          <c:val>
            <c:numRef>
              <c:f>'Statistics (self check)'!$F$3:$F$8</c:f>
              <c:numCache>
                <c:formatCode>0%</c:formatCode>
                <c:ptCount val="6"/>
                <c:pt idx="0">
                  <c:v>1</c:v>
                </c:pt>
                <c:pt idx="1">
                  <c:v>1</c:v>
                </c:pt>
                <c:pt idx="2">
                  <c:v>1</c:v>
                </c:pt>
                <c:pt idx="3">
                  <c:v>1</c:v>
                </c:pt>
                <c:pt idx="4">
                  <c:v>1</c:v>
                </c:pt>
                <c:pt idx="5">
                  <c:v>0.8571428571428571</c:v>
                </c:pt>
              </c:numCache>
            </c:numRef>
          </c:val>
        </c:ser>
        <c:dLbls>
          <c:showLegendKey val="0"/>
          <c:showVal val="0"/>
          <c:showCatName val="0"/>
          <c:showSerName val="0"/>
          <c:showPercent val="0"/>
          <c:showBubbleSize val="0"/>
        </c:dLbls>
        <c:axId val="140951936"/>
        <c:axId val="140953472"/>
      </c:radarChart>
      <c:catAx>
        <c:axId val="140951936"/>
        <c:scaling>
          <c:orientation val="minMax"/>
        </c:scaling>
        <c:delete val="0"/>
        <c:axPos val="b"/>
        <c:majorGridlines/>
        <c:numFmt formatCode="General" sourceLinked="1"/>
        <c:majorTickMark val="out"/>
        <c:minorTickMark val="none"/>
        <c:tickLblPos val="nextTo"/>
        <c:txPr>
          <a:bodyPr rot="0" vert="horz" anchor="t" anchorCtr="0"/>
          <a:lstStyle/>
          <a:p>
            <a:pPr>
              <a:defRPr sz="900" b="1" i="0" kern="0" spc="0" normalizeH="0" baseline="0">
                <a:latin typeface="Arial" pitchFamily="34" charset="0"/>
              </a:defRPr>
            </a:pPr>
            <a:endParaRPr lang="ru-RU"/>
          </a:p>
        </c:txPr>
        <c:crossAx val="140953472"/>
        <c:crosses val="autoZero"/>
        <c:auto val="0"/>
        <c:lblAlgn val="ctr"/>
        <c:lblOffset val="100"/>
        <c:noMultiLvlLbl val="0"/>
      </c:catAx>
      <c:valAx>
        <c:axId val="140953472"/>
        <c:scaling>
          <c:orientation val="minMax"/>
          <c:max val="1"/>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1"/>
        <c:majorTickMark val="none"/>
        <c:minorTickMark val="none"/>
        <c:tickLblPos val="nextTo"/>
        <c:crossAx val="140951936"/>
        <c:crosses val="autoZero"/>
        <c:crossBetween val="between"/>
      </c:valAx>
    </c:plotArea>
    <c:legend>
      <c:legendPos val="r"/>
      <c:layout>
        <c:manualLayout>
          <c:xMode val="edge"/>
          <c:yMode val="edge"/>
          <c:x val="0.40263543191800877"/>
          <c:y val="0.17890811671139975"/>
          <c:w val="0.18008784773060027"/>
          <c:h val="4.519774011299435E-2"/>
        </c:manualLayout>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hu-HU"/>
              <a:t>Success</a:t>
            </a:r>
            <a:r>
              <a:rPr lang="hu-HU" baseline="0"/>
              <a:t> Rate</a:t>
            </a:r>
            <a:endParaRPr lang="hu-HU"/>
          </a:p>
        </c:rich>
      </c:tx>
      <c:layout/>
      <c:overlay val="0"/>
    </c:title>
    <c:autoTitleDeleted val="0"/>
    <c:plotArea>
      <c:layout/>
      <c:barChart>
        <c:barDir val="bar"/>
        <c:grouping val="stacked"/>
        <c:varyColors val="0"/>
        <c:ser>
          <c:idx val="0"/>
          <c:order val="0"/>
          <c:tx>
            <c:strRef>
              <c:f>'Statistics (self check)'!$C$2</c:f>
              <c:strCache>
                <c:ptCount val="1"/>
                <c:pt idx="0">
                  <c:v>succeded</c:v>
                </c:pt>
              </c:strCache>
            </c:strRef>
          </c:tx>
          <c:invertIfNegative val="0"/>
          <c:dLbls>
            <c:spPr>
              <a:noFill/>
              <a:ln w="25400">
                <a:noFill/>
              </a:ln>
            </c:spPr>
            <c:showLegendKey val="0"/>
            <c:showVal val="1"/>
            <c:showCatName val="0"/>
            <c:showSerName val="0"/>
            <c:showPercent val="0"/>
            <c:showBubbleSize val="0"/>
            <c:showLeaderLines val="0"/>
          </c:dLbls>
          <c:cat>
            <c:strRef>
              <c:f>'Statistics (self check)'!$B$3:$B$8</c:f>
              <c:strCache>
                <c:ptCount val="6"/>
                <c:pt idx="0">
                  <c:v>Course requirement</c:v>
                </c:pt>
                <c:pt idx="1">
                  <c:v>Page layout and visual design</c:v>
                </c:pt>
                <c:pt idx="2">
                  <c:v>Content design</c:v>
                </c:pt>
                <c:pt idx="3">
                  <c:v>Site design</c:v>
                </c:pt>
                <c:pt idx="4">
                  <c:v>Accessibility</c:v>
                </c:pt>
                <c:pt idx="5">
                  <c:v>Testing</c:v>
                </c:pt>
              </c:strCache>
            </c:strRef>
          </c:cat>
          <c:val>
            <c:numRef>
              <c:f>'Statistics (self check)'!$C$3:$C$8</c:f>
              <c:numCache>
                <c:formatCode>General</c:formatCode>
                <c:ptCount val="6"/>
                <c:pt idx="0">
                  <c:v>9</c:v>
                </c:pt>
                <c:pt idx="1">
                  <c:v>23</c:v>
                </c:pt>
                <c:pt idx="2">
                  <c:v>12</c:v>
                </c:pt>
                <c:pt idx="3">
                  <c:v>6</c:v>
                </c:pt>
                <c:pt idx="4">
                  <c:v>8</c:v>
                </c:pt>
                <c:pt idx="5">
                  <c:v>6</c:v>
                </c:pt>
              </c:numCache>
            </c:numRef>
          </c:val>
        </c:ser>
        <c:ser>
          <c:idx val="1"/>
          <c:order val="1"/>
          <c:tx>
            <c:strRef>
              <c:f>'Statistics (self check)'!$D$2</c:f>
              <c:strCache>
                <c:ptCount val="1"/>
                <c:pt idx="0">
                  <c:v>not succeded</c:v>
                </c:pt>
              </c:strCache>
            </c:strRef>
          </c:tx>
          <c:invertIfNegative val="0"/>
          <c:dLbls>
            <c:spPr>
              <a:noFill/>
              <a:ln w="25400">
                <a:noFill/>
              </a:ln>
            </c:spPr>
            <c:showLegendKey val="0"/>
            <c:showVal val="1"/>
            <c:showCatName val="0"/>
            <c:showSerName val="0"/>
            <c:showPercent val="0"/>
            <c:showBubbleSize val="0"/>
            <c:showLeaderLines val="0"/>
          </c:dLbls>
          <c:cat>
            <c:strRef>
              <c:f>'Statistics (self check)'!$B$3:$B$8</c:f>
              <c:strCache>
                <c:ptCount val="6"/>
                <c:pt idx="0">
                  <c:v>Course requirement</c:v>
                </c:pt>
                <c:pt idx="1">
                  <c:v>Page layout and visual design</c:v>
                </c:pt>
                <c:pt idx="2">
                  <c:v>Content design</c:v>
                </c:pt>
                <c:pt idx="3">
                  <c:v>Site design</c:v>
                </c:pt>
                <c:pt idx="4">
                  <c:v>Accessibility</c:v>
                </c:pt>
                <c:pt idx="5">
                  <c:v>Testing</c:v>
                </c:pt>
              </c:strCache>
            </c:strRef>
          </c:cat>
          <c:val>
            <c:numRef>
              <c:f>'Statistics (self check)'!$D$3:$D$8</c:f>
              <c:numCache>
                <c:formatCode>General</c:formatCode>
                <c:ptCount val="6"/>
                <c:pt idx="0">
                  <c:v>0</c:v>
                </c:pt>
                <c:pt idx="1">
                  <c:v>0</c:v>
                </c:pt>
                <c:pt idx="2">
                  <c:v>0</c:v>
                </c:pt>
                <c:pt idx="3">
                  <c:v>0</c:v>
                </c:pt>
                <c:pt idx="4">
                  <c:v>0</c:v>
                </c:pt>
                <c:pt idx="5">
                  <c:v>1</c:v>
                </c:pt>
              </c:numCache>
            </c:numRef>
          </c:val>
        </c:ser>
        <c:dLbls>
          <c:showLegendKey val="0"/>
          <c:showVal val="0"/>
          <c:showCatName val="0"/>
          <c:showSerName val="0"/>
          <c:showPercent val="0"/>
          <c:showBubbleSize val="0"/>
        </c:dLbls>
        <c:gapWidth val="95"/>
        <c:overlap val="100"/>
        <c:axId val="171933056"/>
        <c:axId val="171947136"/>
      </c:barChart>
      <c:catAx>
        <c:axId val="171933056"/>
        <c:scaling>
          <c:orientation val="maxMin"/>
        </c:scaling>
        <c:delete val="0"/>
        <c:axPos val="l"/>
        <c:numFmt formatCode="General" sourceLinked="1"/>
        <c:majorTickMark val="none"/>
        <c:minorTickMark val="none"/>
        <c:tickLblPos val="nextTo"/>
        <c:crossAx val="171947136"/>
        <c:crosses val="autoZero"/>
        <c:auto val="1"/>
        <c:lblAlgn val="ctr"/>
        <c:lblOffset val="100"/>
        <c:noMultiLvlLbl val="0"/>
      </c:catAx>
      <c:valAx>
        <c:axId val="171947136"/>
        <c:scaling>
          <c:orientation val="minMax"/>
          <c:max val="25"/>
        </c:scaling>
        <c:delete val="1"/>
        <c:axPos val="t"/>
        <c:numFmt formatCode="General" sourceLinked="1"/>
        <c:majorTickMark val="out"/>
        <c:minorTickMark val="none"/>
        <c:tickLblPos val="nextTo"/>
        <c:crossAx val="171933056"/>
        <c:crosses val="autoZero"/>
        <c:crossBetween val="between"/>
      </c:valAx>
    </c:plotArea>
    <c:legend>
      <c:legendPos val="r"/>
      <c:layout>
        <c:manualLayout>
          <c:xMode val="edge"/>
          <c:yMode val="edge"/>
          <c:x val="0.326171875"/>
          <c:y val="6.944480898221056E-2"/>
          <c:w val="0.384765625"/>
          <c:h val="8.3333697871099455E-2"/>
        </c:manualLayout>
      </c:layout>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radarChart>
        <c:radarStyle val="filled"/>
        <c:varyColors val="0"/>
        <c:ser>
          <c:idx val="0"/>
          <c:order val="0"/>
          <c:tx>
            <c:strRef>
              <c:f>'Statistics (tutor''s review)'!$F$2</c:f>
              <c:strCache>
                <c:ptCount val="1"/>
                <c:pt idx="0">
                  <c:v>ratio</c:v>
                </c:pt>
              </c:strCache>
            </c:strRef>
          </c:tx>
          <c:dLbls>
            <c:spPr>
              <a:noFill/>
              <a:ln w="25400">
                <a:noFill/>
              </a:ln>
            </c:spPr>
            <c:showLegendKey val="0"/>
            <c:showVal val="1"/>
            <c:showCatName val="0"/>
            <c:showSerName val="0"/>
            <c:showPercent val="0"/>
            <c:showBubbleSize val="0"/>
            <c:showLeaderLines val="0"/>
          </c:dLbls>
          <c:cat>
            <c:strRef>
              <c:f>'Statistics (tutor''s review)'!$B$3:$B$8</c:f>
              <c:strCache>
                <c:ptCount val="6"/>
                <c:pt idx="0">
                  <c:v>Course requirement</c:v>
                </c:pt>
                <c:pt idx="1">
                  <c:v>Page layout and visual design</c:v>
                </c:pt>
                <c:pt idx="2">
                  <c:v>Content design</c:v>
                </c:pt>
                <c:pt idx="3">
                  <c:v>Site design</c:v>
                </c:pt>
                <c:pt idx="4">
                  <c:v>Accessibility</c:v>
                </c:pt>
                <c:pt idx="5">
                  <c:v>Testing</c:v>
                </c:pt>
              </c:strCache>
            </c:strRef>
          </c:cat>
          <c:val>
            <c:numRef>
              <c:f>'Statistics (tutor''s review)'!$F$3:$F$8</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172165376"/>
        <c:axId val="172191744"/>
      </c:radarChart>
      <c:catAx>
        <c:axId val="172165376"/>
        <c:scaling>
          <c:orientation val="minMax"/>
        </c:scaling>
        <c:delete val="0"/>
        <c:axPos val="b"/>
        <c:majorGridlines/>
        <c:numFmt formatCode="General" sourceLinked="1"/>
        <c:majorTickMark val="out"/>
        <c:minorTickMark val="none"/>
        <c:tickLblPos val="nextTo"/>
        <c:txPr>
          <a:bodyPr rot="0" vert="horz" anchor="t" anchorCtr="0"/>
          <a:lstStyle/>
          <a:p>
            <a:pPr>
              <a:defRPr sz="900" b="1" i="0" kern="0" spc="0" normalizeH="0" baseline="0">
                <a:latin typeface="Arial" pitchFamily="34" charset="0"/>
              </a:defRPr>
            </a:pPr>
            <a:endParaRPr lang="ru-RU"/>
          </a:p>
        </c:txPr>
        <c:crossAx val="172191744"/>
        <c:crosses val="autoZero"/>
        <c:auto val="0"/>
        <c:lblAlgn val="ctr"/>
        <c:lblOffset val="100"/>
        <c:noMultiLvlLbl val="0"/>
      </c:catAx>
      <c:valAx>
        <c:axId val="172191744"/>
        <c:scaling>
          <c:orientation val="minMax"/>
          <c:max val="1"/>
        </c:scaling>
        <c:delete val="0"/>
        <c:axPos val="l"/>
        <c:majorGridlines>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majorGridlines>
        <c:numFmt formatCode="0%" sourceLinked="1"/>
        <c:majorTickMark val="none"/>
        <c:minorTickMark val="none"/>
        <c:tickLblPos val="nextTo"/>
        <c:crossAx val="172165376"/>
        <c:crosses val="autoZero"/>
        <c:crossBetween val="between"/>
      </c:valAx>
    </c:plotArea>
    <c:legend>
      <c:legendPos val="r"/>
      <c:layout>
        <c:manualLayout>
          <c:xMode val="edge"/>
          <c:yMode val="edge"/>
          <c:x val="0.40702781844802344"/>
          <c:y val="0.11864426551200873"/>
          <c:w val="0.18008784773060033"/>
          <c:h val="4.5197740112994336E-2"/>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hu-HU"/>
              <a:t>Succes Rate</a:t>
            </a:r>
          </a:p>
        </c:rich>
      </c:tx>
      <c:layout/>
      <c:overlay val="0"/>
    </c:title>
    <c:autoTitleDeleted val="0"/>
    <c:plotArea>
      <c:layout/>
      <c:barChart>
        <c:barDir val="bar"/>
        <c:grouping val="stacked"/>
        <c:varyColors val="0"/>
        <c:ser>
          <c:idx val="0"/>
          <c:order val="0"/>
          <c:tx>
            <c:strRef>
              <c:f>'Statistics (tutor''s review)'!$C$2</c:f>
              <c:strCache>
                <c:ptCount val="1"/>
                <c:pt idx="0">
                  <c:v>succeded</c:v>
                </c:pt>
              </c:strCache>
            </c:strRef>
          </c:tx>
          <c:invertIfNegative val="0"/>
          <c:dLbls>
            <c:spPr>
              <a:noFill/>
              <a:ln w="25400">
                <a:noFill/>
              </a:ln>
            </c:spPr>
            <c:showLegendKey val="0"/>
            <c:showVal val="1"/>
            <c:showCatName val="0"/>
            <c:showSerName val="0"/>
            <c:showPercent val="0"/>
            <c:showBubbleSize val="0"/>
            <c:showLeaderLines val="0"/>
          </c:dLbls>
          <c:cat>
            <c:strRef>
              <c:f>'Statistics (tutor''s review)'!$B$3:$B$8</c:f>
              <c:strCache>
                <c:ptCount val="6"/>
                <c:pt idx="0">
                  <c:v>Course requirement</c:v>
                </c:pt>
                <c:pt idx="1">
                  <c:v>Page layout and visual design</c:v>
                </c:pt>
                <c:pt idx="2">
                  <c:v>Content design</c:v>
                </c:pt>
                <c:pt idx="3">
                  <c:v>Site design</c:v>
                </c:pt>
                <c:pt idx="4">
                  <c:v>Accessibility</c:v>
                </c:pt>
                <c:pt idx="5">
                  <c:v>Testing</c:v>
                </c:pt>
              </c:strCache>
            </c:strRef>
          </c:cat>
          <c:val>
            <c:numRef>
              <c:f>'Statistics (tutor''s review)'!$C$3:$C$8</c:f>
              <c:numCache>
                <c:formatCode>General</c:formatCode>
                <c:ptCount val="6"/>
                <c:pt idx="0">
                  <c:v>0</c:v>
                </c:pt>
                <c:pt idx="1">
                  <c:v>0</c:v>
                </c:pt>
                <c:pt idx="2">
                  <c:v>0</c:v>
                </c:pt>
                <c:pt idx="3">
                  <c:v>0</c:v>
                </c:pt>
                <c:pt idx="4">
                  <c:v>0</c:v>
                </c:pt>
                <c:pt idx="5">
                  <c:v>0</c:v>
                </c:pt>
              </c:numCache>
            </c:numRef>
          </c:val>
        </c:ser>
        <c:ser>
          <c:idx val="1"/>
          <c:order val="1"/>
          <c:tx>
            <c:strRef>
              <c:f>'Statistics (tutor''s review)'!$D$2</c:f>
              <c:strCache>
                <c:ptCount val="1"/>
                <c:pt idx="0">
                  <c:v>not succeded</c:v>
                </c:pt>
              </c:strCache>
            </c:strRef>
          </c:tx>
          <c:invertIfNegative val="0"/>
          <c:dLbls>
            <c:spPr>
              <a:noFill/>
              <a:ln w="25400">
                <a:noFill/>
              </a:ln>
            </c:spPr>
            <c:showLegendKey val="0"/>
            <c:showVal val="1"/>
            <c:showCatName val="0"/>
            <c:showSerName val="0"/>
            <c:showPercent val="0"/>
            <c:showBubbleSize val="0"/>
            <c:showLeaderLines val="0"/>
          </c:dLbls>
          <c:cat>
            <c:strRef>
              <c:f>'Statistics (tutor''s review)'!$B$3:$B$8</c:f>
              <c:strCache>
                <c:ptCount val="6"/>
                <c:pt idx="0">
                  <c:v>Course requirement</c:v>
                </c:pt>
                <c:pt idx="1">
                  <c:v>Page layout and visual design</c:v>
                </c:pt>
                <c:pt idx="2">
                  <c:v>Content design</c:v>
                </c:pt>
                <c:pt idx="3">
                  <c:v>Site design</c:v>
                </c:pt>
                <c:pt idx="4">
                  <c:v>Accessibility</c:v>
                </c:pt>
                <c:pt idx="5">
                  <c:v>Testing</c:v>
                </c:pt>
              </c:strCache>
            </c:strRef>
          </c:cat>
          <c:val>
            <c:numRef>
              <c:f>'Statistics (tutor''s review)'!$D$3:$D$8</c:f>
              <c:numCache>
                <c:formatCode>General</c:formatCode>
                <c:ptCount val="6"/>
                <c:pt idx="0">
                  <c:v>9</c:v>
                </c:pt>
                <c:pt idx="1">
                  <c:v>23</c:v>
                </c:pt>
                <c:pt idx="2">
                  <c:v>12</c:v>
                </c:pt>
                <c:pt idx="3">
                  <c:v>6</c:v>
                </c:pt>
                <c:pt idx="4">
                  <c:v>8</c:v>
                </c:pt>
                <c:pt idx="5">
                  <c:v>7</c:v>
                </c:pt>
              </c:numCache>
            </c:numRef>
          </c:val>
        </c:ser>
        <c:dLbls>
          <c:showLegendKey val="0"/>
          <c:showVal val="0"/>
          <c:showCatName val="0"/>
          <c:showSerName val="0"/>
          <c:showPercent val="0"/>
          <c:showBubbleSize val="0"/>
        </c:dLbls>
        <c:gapWidth val="95"/>
        <c:overlap val="100"/>
        <c:axId val="172221952"/>
        <c:axId val="172223488"/>
      </c:barChart>
      <c:catAx>
        <c:axId val="172221952"/>
        <c:scaling>
          <c:orientation val="maxMin"/>
        </c:scaling>
        <c:delete val="0"/>
        <c:axPos val="l"/>
        <c:numFmt formatCode="General" sourceLinked="1"/>
        <c:majorTickMark val="none"/>
        <c:minorTickMark val="none"/>
        <c:tickLblPos val="nextTo"/>
        <c:crossAx val="172223488"/>
        <c:crosses val="autoZero"/>
        <c:auto val="1"/>
        <c:lblAlgn val="ctr"/>
        <c:lblOffset val="100"/>
        <c:noMultiLvlLbl val="0"/>
      </c:catAx>
      <c:valAx>
        <c:axId val="172223488"/>
        <c:scaling>
          <c:orientation val="minMax"/>
          <c:max val="25"/>
        </c:scaling>
        <c:delete val="1"/>
        <c:axPos val="t"/>
        <c:numFmt formatCode="General" sourceLinked="1"/>
        <c:majorTickMark val="out"/>
        <c:minorTickMark val="none"/>
        <c:tickLblPos val="nextTo"/>
        <c:crossAx val="172221952"/>
        <c:crosses val="autoZero"/>
        <c:crossBetween val="between"/>
      </c:valAx>
    </c:plotArea>
    <c:legend>
      <c:legendPos val="r"/>
      <c:layout>
        <c:manualLayout>
          <c:xMode val="edge"/>
          <c:yMode val="edge"/>
          <c:x val="0.322265625"/>
          <c:y val="8.3333697871099441E-2"/>
          <c:w val="0.384765625"/>
          <c:h val="8.3333697871099441E-2"/>
        </c:manualLayout>
      </c:layout>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104775</xdr:colOff>
      <xdr:row>0</xdr:row>
      <xdr:rowOff>28575</xdr:rowOff>
    </xdr:from>
    <xdr:to>
      <xdr:col>16</xdr:col>
      <xdr:colOff>514350</xdr:colOff>
      <xdr:row>24</xdr:row>
      <xdr:rowOff>85725</xdr:rowOff>
    </xdr:to>
    <xdr:graphicFrame macro="">
      <xdr:nvGraphicFramePr>
        <xdr:cNvPr id="361381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10</xdr:row>
      <xdr:rowOff>57150</xdr:rowOff>
    </xdr:from>
    <xdr:to>
      <xdr:col>6</xdr:col>
      <xdr:colOff>0</xdr:colOff>
      <xdr:row>24</xdr:row>
      <xdr:rowOff>133350</xdr:rowOff>
    </xdr:to>
    <xdr:graphicFrame macro="">
      <xdr:nvGraphicFramePr>
        <xdr:cNvPr id="361381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104775</xdr:colOff>
      <xdr:row>0</xdr:row>
      <xdr:rowOff>28575</xdr:rowOff>
    </xdr:from>
    <xdr:to>
      <xdr:col>16</xdr:col>
      <xdr:colOff>514350</xdr:colOff>
      <xdr:row>24</xdr:row>
      <xdr:rowOff>85725</xdr:rowOff>
    </xdr:to>
    <xdr:graphicFrame macro="">
      <xdr:nvGraphicFramePr>
        <xdr:cNvPr id="3327234"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609600</xdr:colOff>
      <xdr:row>10</xdr:row>
      <xdr:rowOff>57150</xdr:rowOff>
    </xdr:from>
    <xdr:to>
      <xdr:col>6</xdr:col>
      <xdr:colOff>0</xdr:colOff>
      <xdr:row>24</xdr:row>
      <xdr:rowOff>133350</xdr:rowOff>
    </xdr:to>
    <xdr:graphicFrame macro="">
      <xdr:nvGraphicFramePr>
        <xdr:cNvPr id="3327235"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1"/>
  <dimension ref="A1:R489"/>
  <sheetViews>
    <sheetView tabSelected="1" topLeftCell="B1" zoomScaleNormal="100" workbookViewId="0">
      <selection activeCell="C5" sqref="C5:H5"/>
    </sheetView>
  </sheetViews>
  <sheetFormatPr defaultRowHeight="15"/>
  <cols>
    <col min="1" max="1" width="4.28515625" customWidth="1"/>
    <col min="2" max="2" width="29.85546875" customWidth="1"/>
    <col min="3" max="3" width="39.85546875" customWidth="1"/>
    <col min="4" max="4" width="27.42578125" bestFit="1" customWidth="1"/>
    <col min="5" max="5" width="4.140625" customWidth="1"/>
    <col min="6" max="6" width="31.140625" customWidth="1"/>
    <col min="7" max="7" width="3.140625" customWidth="1"/>
    <col min="8" max="8" width="3.5703125" customWidth="1"/>
    <col min="9" max="9" width="2.42578125" customWidth="1"/>
    <col min="10" max="10" width="2.7109375" customWidth="1"/>
    <col min="11" max="12" width="9.140625" style="7" customWidth="1"/>
    <col min="13" max="13" width="15.28515625" style="7" customWidth="1"/>
    <col min="14" max="18" width="9.140625" style="7" customWidth="1"/>
  </cols>
  <sheetData>
    <row r="1" spans="1:18" ht="32.25" customHeight="1">
      <c r="A1" s="1"/>
      <c r="B1" s="66" t="s">
        <v>118</v>
      </c>
      <c r="C1" s="67"/>
      <c r="D1" s="67"/>
      <c r="E1" s="67"/>
      <c r="F1" s="67"/>
      <c r="G1" s="67"/>
      <c r="H1" s="67"/>
      <c r="I1" s="1"/>
      <c r="J1" s="1"/>
      <c r="K1" s="13" t="s">
        <v>123</v>
      </c>
    </row>
    <row r="2" spans="1:18" ht="23.25">
      <c r="A2" s="1"/>
      <c r="B2" s="58" t="s">
        <v>8</v>
      </c>
      <c r="C2" s="70" t="s">
        <v>124</v>
      </c>
      <c r="D2" s="71"/>
      <c r="E2" s="71"/>
      <c r="F2" s="71"/>
      <c r="G2" s="71"/>
      <c r="H2" s="71"/>
      <c r="I2" s="1"/>
      <c r="J2" s="1"/>
    </row>
    <row r="3" spans="1:18" ht="23.25">
      <c r="A3" s="1"/>
      <c r="B3" s="58" t="s">
        <v>9</v>
      </c>
      <c r="C3" s="70" t="s">
        <v>125</v>
      </c>
      <c r="D3" s="71"/>
      <c r="E3" s="71"/>
      <c r="F3" s="71"/>
      <c r="G3" s="71"/>
      <c r="H3" s="71"/>
      <c r="I3" s="1"/>
      <c r="J3" s="1"/>
    </row>
    <row r="4" spans="1:18" s="2" customFormat="1" ht="23.25">
      <c r="A4" s="1"/>
      <c r="B4" s="58" t="s">
        <v>10</v>
      </c>
      <c r="C4" s="70" t="s">
        <v>126</v>
      </c>
      <c r="D4" s="71"/>
      <c r="E4" s="71"/>
      <c r="F4" s="71"/>
      <c r="G4" s="71"/>
      <c r="H4" s="71"/>
      <c r="I4" s="1"/>
      <c r="J4" s="1"/>
      <c r="K4" s="7"/>
      <c r="L4" s="7"/>
      <c r="M4" s="7"/>
      <c r="N4" s="7"/>
      <c r="O4" s="7"/>
      <c r="P4" s="7"/>
      <c r="Q4" s="7"/>
      <c r="R4" s="7"/>
    </row>
    <row r="5" spans="1:18" s="2" customFormat="1" ht="23.25">
      <c r="A5" s="1"/>
      <c r="B5" s="58" t="s">
        <v>11</v>
      </c>
      <c r="C5" s="70"/>
      <c r="D5" s="71"/>
      <c r="E5" s="71"/>
      <c r="F5" s="71"/>
      <c r="G5" s="71"/>
      <c r="H5" s="71"/>
      <c r="I5" s="1"/>
      <c r="J5" s="1"/>
      <c r="K5" s="7"/>
      <c r="L5" s="7"/>
      <c r="M5" s="7"/>
      <c r="N5" s="7"/>
      <c r="O5" s="7"/>
      <c r="P5" s="7"/>
      <c r="Q5" s="7"/>
      <c r="R5" s="7"/>
    </row>
    <row r="6" spans="1:18">
      <c r="A6" s="1"/>
      <c r="B6" s="1"/>
      <c r="C6" s="1" t="s">
        <v>114</v>
      </c>
      <c r="D6" s="1"/>
      <c r="E6" s="1"/>
      <c r="F6" s="1"/>
      <c r="G6" s="1"/>
      <c r="H6" s="1"/>
      <c r="I6" s="1"/>
      <c r="J6" s="1"/>
    </row>
    <row r="7" spans="1:18" ht="49.5" customHeight="1">
      <c r="A7" s="1"/>
      <c r="B7" s="84" t="s">
        <v>117</v>
      </c>
      <c r="C7" s="85"/>
      <c r="D7" s="85"/>
      <c r="E7" s="85"/>
      <c r="F7" s="85"/>
      <c r="G7" s="85"/>
      <c r="H7" s="85"/>
      <c r="I7" s="1"/>
      <c r="J7" s="1"/>
    </row>
    <row r="8" spans="1:18" ht="18" customHeight="1">
      <c r="A8" s="1"/>
      <c r="B8" s="90"/>
      <c r="C8" s="91"/>
      <c r="D8" s="91"/>
      <c r="E8" s="91"/>
      <c r="F8" s="91"/>
      <c r="G8" s="91"/>
      <c r="H8" s="91"/>
      <c r="I8" s="1"/>
      <c r="J8" s="1"/>
    </row>
    <row r="9" spans="1:18" s="2" customFormat="1">
      <c r="A9" s="1"/>
      <c r="B9" s="1"/>
      <c r="C9" s="1"/>
      <c r="D9" s="1"/>
      <c r="E9" s="1"/>
      <c r="F9" s="1"/>
      <c r="G9" s="1"/>
      <c r="H9" s="1"/>
      <c r="I9" s="1"/>
      <c r="J9" s="1"/>
      <c r="K9" s="7"/>
      <c r="L9" s="7"/>
      <c r="M9" s="7"/>
      <c r="N9" s="7"/>
      <c r="O9" s="7"/>
      <c r="P9" s="7"/>
      <c r="Q9" s="7"/>
      <c r="R9" s="7"/>
    </row>
    <row r="10" spans="1:18">
      <c r="A10" s="1"/>
      <c r="B10" s="14" t="s">
        <v>21</v>
      </c>
      <c r="C10" s="1"/>
      <c r="D10" s="1"/>
      <c r="E10" s="1"/>
      <c r="F10" s="1"/>
      <c r="G10" s="1"/>
      <c r="H10" s="1"/>
      <c r="I10" s="1"/>
      <c r="J10" s="1"/>
    </row>
    <row r="11" spans="1:18" s="2" customFormat="1" ht="15" customHeight="1">
      <c r="A11" s="1"/>
      <c r="B11" s="69" t="s">
        <v>25</v>
      </c>
      <c r="C11" s="69"/>
      <c r="D11" s="19">
        <f>COUNTA(SuccessCriteria!C:C)-1</f>
        <v>65</v>
      </c>
      <c r="E11" s="20"/>
      <c r="F11" s="72" t="s">
        <v>102</v>
      </c>
      <c r="G11" s="73"/>
      <c r="H11" s="74"/>
      <c r="I11" s="1"/>
      <c r="J11" s="1"/>
      <c r="K11" s="7"/>
      <c r="L11" s="7"/>
      <c r="M11" s="7"/>
      <c r="N11" s="7"/>
      <c r="O11" s="7"/>
      <c r="P11" s="7"/>
      <c r="Q11" s="7"/>
      <c r="R11" s="7"/>
    </row>
    <row r="12" spans="1:18" s="2" customFormat="1">
      <c r="A12" s="1"/>
      <c r="B12" s="69" t="s">
        <v>96</v>
      </c>
      <c r="C12" s="69"/>
      <c r="D12" s="19">
        <f>SUM(SuccessCriteria!I:I)</f>
        <v>100</v>
      </c>
      <c r="E12" s="20"/>
      <c r="F12" s="75"/>
      <c r="G12" s="76"/>
      <c r="H12" s="77"/>
      <c r="I12" s="1"/>
      <c r="J12" s="1"/>
      <c r="K12" s="7"/>
      <c r="L12" s="7"/>
      <c r="M12" s="7"/>
      <c r="N12" s="7"/>
      <c r="O12" s="7"/>
      <c r="P12" s="7"/>
      <c r="Q12" s="7"/>
      <c r="R12" s="7"/>
    </row>
    <row r="13" spans="1:18" s="2" customFormat="1">
      <c r="A13" s="1"/>
      <c r="B13" s="69" t="s">
        <v>97</v>
      </c>
      <c r="C13" s="69"/>
      <c r="D13" s="19">
        <v>33</v>
      </c>
      <c r="E13" s="20"/>
      <c r="F13" s="75"/>
      <c r="G13" s="76"/>
      <c r="H13" s="77"/>
      <c r="I13" s="1"/>
      <c r="J13" s="1"/>
      <c r="K13" s="7"/>
      <c r="L13" s="7"/>
      <c r="M13" s="7"/>
      <c r="N13" s="7"/>
      <c r="O13" s="7"/>
      <c r="P13" s="7"/>
      <c r="Q13" s="7"/>
      <c r="R13" s="7"/>
    </row>
    <row r="14" spans="1:18" s="2" customFormat="1">
      <c r="A14" s="1"/>
      <c r="B14" s="40" t="s">
        <v>100</v>
      </c>
      <c r="C14" s="21"/>
      <c r="D14" s="21"/>
      <c r="E14" s="20"/>
      <c r="F14" s="78"/>
      <c r="G14" s="79"/>
      <c r="H14" s="80"/>
      <c r="I14" s="1"/>
      <c r="J14" s="1"/>
      <c r="K14" s="7"/>
      <c r="L14" s="7"/>
      <c r="M14" s="7"/>
      <c r="N14" s="7"/>
      <c r="O14" s="7"/>
      <c r="P14" s="7"/>
      <c r="Q14" s="7"/>
      <c r="R14" s="7"/>
    </row>
    <row r="15" spans="1:18" s="2" customFormat="1">
      <c r="A15" s="1"/>
      <c r="B15" s="69" t="s">
        <v>115</v>
      </c>
      <c r="C15" s="69"/>
      <c r="D15" s="19" t="str">
        <f>IF(COUNTIFS(SuccessCriteria!D2:D66,"=TRUE",SuccessCriteria!H2:H66,"=TRUE")=18,"TRUE","FALSE")</f>
        <v>FALSE</v>
      </c>
      <c r="E15" s="20"/>
      <c r="F15" s="81"/>
      <c r="G15" s="82"/>
      <c r="H15" s="83"/>
      <c r="I15" s="1"/>
      <c r="J15" s="1"/>
      <c r="K15" s="7"/>
      <c r="L15" s="7"/>
      <c r="M15" s="7"/>
      <c r="N15" s="7"/>
      <c r="O15" s="7"/>
      <c r="P15" s="7"/>
      <c r="Q15" s="7"/>
      <c r="R15" s="7"/>
    </row>
    <row r="16" spans="1:18" ht="31.5" customHeight="1">
      <c r="A16" s="1"/>
      <c r="B16" s="69" t="s">
        <v>98</v>
      </c>
      <c r="C16" s="69"/>
      <c r="D16" s="22">
        <f>SUM(SuccessCriteria!J2:J66)</f>
        <v>-90</v>
      </c>
      <c r="E16" s="20"/>
      <c r="F16" s="20"/>
      <c r="G16" s="20"/>
      <c r="H16" s="20"/>
      <c r="I16" s="1"/>
      <c r="J16" s="1"/>
    </row>
    <row r="17" spans="1:18" s="2" customFormat="1" ht="15.75" customHeight="1">
      <c r="A17" s="1"/>
      <c r="B17" s="40" t="s">
        <v>101</v>
      </c>
      <c r="C17" s="21"/>
      <c r="D17" s="21"/>
      <c r="E17" s="20"/>
      <c r="F17" s="20"/>
      <c r="G17" s="20"/>
      <c r="H17" s="20"/>
      <c r="I17" s="1"/>
      <c r="J17" s="1"/>
      <c r="K17" s="7"/>
      <c r="L17" s="7"/>
      <c r="M17" s="7"/>
      <c r="N17" s="7"/>
      <c r="O17" s="7"/>
      <c r="P17" s="7"/>
      <c r="Q17" s="7"/>
      <c r="R17" s="7"/>
    </row>
    <row r="18" spans="1:18" s="2" customFormat="1" ht="15.75" customHeight="1">
      <c r="A18" s="1"/>
      <c r="B18" s="69" t="s">
        <v>115</v>
      </c>
      <c r="C18" s="69"/>
      <c r="D18" s="19" t="str">
        <f>IF(D27="TRUE",IF(COUNTIFS(SuccessCriteria!F2:F66,"=FALSE",SuccessCriteria!H2:H66,"=TRUE")=0,"TRUE","FALSE"),"There are no data available yet ")</f>
        <v xml:space="preserve">There are no data available yet </v>
      </c>
      <c r="E18" s="20"/>
      <c r="F18" s="20"/>
      <c r="G18" s="20"/>
      <c r="H18" s="20"/>
      <c r="I18" s="1"/>
      <c r="J18" s="1"/>
      <c r="K18" s="7"/>
      <c r="L18" s="7"/>
      <c r="M18" s="7"/>
      <c r="N18" s="7"/>
      <c r="O18" s="7"/>
      <c r="P18" s="7"/>
      <c r="Q18" s="7"/>
      <c r="R18" s="7"/>
    </row>
    <row r="19" spans="1:18" s="2" customFormat="1" ht="31.5" customHeight="1">
      <c r="A19" s="1"/>
      <c r="B19" s="69" t="s">
        <v>99</v>
      </c>
      <c r="C19" s="69"/>
      <c r="D19" s="22" t="str">
        <f>IF(D27="TRUE",SUM(SuccessCriteria!K2:K66),"There are no data available yet ")</f>
        <v xml:space="preserve">There are no data available yet </v>
      </c>
      <c r="E19" s="20"/>
      <c r="F19" s="20"/>
      <c r="G19" s="20"/>
      <c r="H19" s="20"/>
      <c r="I19" s="1"/>
      <c r="J19" s="1"/>
      <c r="K19" s="7"/>
      <c r="L19" s="7"/>
      <c r="M19" s="7"/>
      <c r="N19" s="7"/>
      <c r="O19" s="7"/>
      <c r="P19" s="7"/>
      <c r="Q19" s="7"/>
      <c r="R19" s="7"/>
    </row>
    <row r="20" spans="1:18" s="2" customFormat="1" ht="31.5" customHeight="1">
      <c r="A20" s="1"/>
      <c r="B20" s="69" t="s">
        <v>12</v>
      </c>
      <c r="C20" s="69"/>
      <c r="D20" s="23" t="str">
        <f>IF(D27="TRUE",D19+D28,"There are no data available yet ")</f>
        <v xml:space="preserve">There are no data available yet </v>
      </c>
      <c r="E20" s="20"/>
      <c r="F20" s="20"/>
      <c r="G20" s="20"/>
      <c r="H20" s="20"/>
      <c r="I20" s="1"/>
      <c r="J20" s="1"/>
      <c r="K20" s="7"/>
      <c r="L20" s="7"/>
      <c r="M20" s="7"/>
      <c r="N20" s="7"/>
      <c r="O20" s="7"/>
      <c r="P20" s="7"/>
      <c r="Q20" s="7"/>
      <c r="R20" s="7"/>
    </row>
    <row r="21" spans="1:18" s="2" customFormat="1" ht="21" customHeight="1">
      <c r="A21" s="1"/>
      <c r="B21" s="40" t="s">
        <v>111</v>
      </c>
      <c r="C21" s="20"/>
      <c r="D21" s="20"/>
      <c r="E21" s="20"/>
      <c r="F21" s="20"/>
      <c r="G21" s="20"/>
      <c r="H21" s="20"/>
      <c r="I21" s="1"/>
      <c r="J21" s="1"/>
      <c r="K21" s="7"/>
      <c r="L21" s="7"/>
      <c r="M21" s="7"/>
      <c r="N21" s="7"/>
      <c r="O21" s="7"/>
      <c r="P21" s="7"/>
      <c r="Q21" s="7"/>
      <c r="R21" s="7"/>
    </row>
    <row r="22" spans="1:18" s="2" customFormat="1">
      <c r="A22" s="1"/>
      <c r="B22" s="69" t="s">
        <v>109</v>
      </c>
      <c r="C22" s="69"/>
      <c r="D22" s="24">
        <v>10</v>
      </c>
      <c r="E22" s="20"/>
      <c r="F22" s="20"/>
      <c r="G22" s="20"/>
      <c r="H22" s="20"/>
      <c r="I22" s="1"/>
      <c r="J22" s="1"/>
      <c r="K22" s="7"/>
      <c r="L22" s="7"/>
      <c r="M22" s="7"/>
      <c r="N22" s="7"/>
      <c r="O22" s="7"/>
      <c r="P22" s="7"/>
      <c r="Q22" s="7"/>
      <c r="R22" s="7"/>
    </row>
    <row r="23" spans="1:18" s="2" customFormat="1">
      <c r="A23" s="1"/>
      <c r="B23" s="69" t="s">
        <v>97</v>
      </c>
      <c r="C23" s="69"/>
      <c r="D23" s="24">
        <v>3</v>
      </c>
      <c r="E23" s="20"/>
      <c r="F23" s="20"/>
      <c r="G23" s="20"/>
      <c r="H23" s="20"/>
      <c r="I23" s="1"/>
      <c r="J23" s="1"/>
      <c r="K23" s="7"/>
      <c r="L23" s="7"/>
      <c r="M23" s="7"/>
      <c r="N23" s="7"/>
      <c r="O23" s="7"/>
      <c r="P23" s="7"/>
      <c r="Q23" s="7"/>
      <c r="R23" s="7"/>
    </row>
    <row r="24" spans="1:18" s="2" customFormat="1" ht="36.75" customHeight="1">
      <c r="A24" s="1"/>
      <c r="B24" s="92" t="s">
        <v>116</v>
      </c>
      <c r="C24" s="93"/>
      <c r="D24" s="24" t="str">
        <f>IF(D27="TRUE",SUM(SuccessCriteria!L2:L66),"There are no data available yet ")</f>
        <v xml:space="preserve">There are no data available yet </v>
      </c>
      <c r="E24" s="20"/>
      <c r="F24" s="20"/>
      <c r="G24" s="20"/>
      <c r="H24" s="20"/>
      <c r="I24" s="1"/>
      <c r="J24" s="1"/>
      <c r="K24" s="7"/>
      <c r="L24" s="7"/>
      <c r="M24" s="7"/>
      <c r="N24" s="7"/>
      <c r="O24" s="7"/>
      <c r="P24" s="7"/>
      <c r="Q24" s="7"/>
      <c r="R24" s="7"/>
    </row>
    <row r="25" spans="1:18" ht="35.25" customHeight="1">
      <c r="A25" s="1"/>
      <c r="B25" s="69" t="s">
        <v>110</v>
      </c>
      <c r="C25" s="69"/>
      <c r="D25" s="22" t="str">
        <f>IF(D27="TRUE",VLOOKUP(D24,Points!$G$2:$H$22,2,TRUE),"There are no data available yet")</f>
        <v>There are no data available yet</v>
      </c>
      <c r="E25" s="20"/>
      <c r="F25" s="20"/>
      <c r="G25" s="20"/>
      <c r="H25" s="20"/>
      <c r="I25" s="1"/>
      <c r="J25" s="1"/>
    </row>
    <row r="26" spans="1:18" s="2" customFormat="1">
      <c r="A26" s="1"/>
      <c r="B26" s="9"/>
      <c r="C26" s="9"/>
      <c r="D26" s="9"/>
      <c r="E26" s="9"/>
      <c r="F26" s="20"/>
      <c r="G26" s="20"/>
      <c r="H26" s="20"/>
      <c r="I26" s="1"/>
      <c r="J26" s="1"/>
      <c r="K26" s="7"/>
      <c r="L26" s="7"/>
      <c r="M26" s="7"/>
      <c r="N26" s="7"/>
      <c r="O26" s="7"/>
      <c r="P26" s="7"/>
      <c r="Q26" s="7"/>
      <c r="R26" s="7"/>
    </row>
    <row r="27" spans="1:18" ht="20.25" customHeight="1">
      <c r="A27" s="1"/>
      <c r="B27" s="87" t="s">
        <v>24</v>
      </c>
      <c r="C27" s="87"/>
      <c r="D27" s="25" t="s">
        <v>122</v>
      </c>
      <c r="E27" s="26"/>
      <c r="F27" s="20"/>
      <c r="G27" s="20"/>
      <c r="H27" s="20"/>
      <c r="I27" s="1"/>
      <c r="J27" s="1"/>
    </row>
    <row r="28" spans="1:18" s="2" customFormat="1" ht="48" customHeight="1">
      <c r="A28" s="1"/>
      <c r="B28" s="88" t="s">
        <v>12</v>
      </c>
      <c r="C28" s="89"/>
      <c r="D28" s="25"/>
      <c r="E28" s="26"/>
      <c r="F28" s="20"/>
      <c r="G28" s="20"/>
      <c r="H28" s="20"/>
      <c r="I28" s="1"/>
      <c r="J28" s="1"/>
      <c r="K28" s="7"/>
      <c r="L28" s="7"/>
      <c r="M28" s="7"/>
      <c r="N28" s="7"/>
      <c r="O28" s="7"/>
      <c r="P28" s="7"/>
      <c r="Q28" s="7"/>
      <c r="R28" s="7"/>
    </row>
    <row r="29" spans="1:18">
      <c r="A29" s="1"/>
      <c r="B29" s="68" t="s">
        <v>23</v>
      </c>
      <c r="C29" s="68"/>
      <c r="D29" s="27"/>
      <c r="E29" s="27"/>
      <c r="F29" s="27"/>
      <c r="G29" s="27"/>
      <c r="H29" s="27"/>
      <c r="I29" s="1"/>
      <c r="J29" s="1"/>
    </row>
    <row r="30" spans="1:18" ht="105" customHeight="1">
      <c r="A30" s="1"/>
      <c r="B30" s="86"/>
      <c r="C30" s="86"/>
      <c r="D30" s="86"/>
      <c r="E30" s="86"/>
      <c r="F30" s="86"/>
      <c r="G30" s="86"/>
      <c r="H30" s="86"/>
      <c r="I30" s="1"/>
      <c r="J30" s="1"/>
    </row>
    <row r="31" spans="1:18">
      <c r="A31" s="1"/>
      <c r="B31" s="8"/>
      <c r="C31" s="8"/>
      <c r="D31" s="8"/>
      <c r="E31" s="8"/>
      <c r="F31" s="8"/>
      <c r="G31" s="8"/>
      <c r="H31" s="8"/>
      <c r="I31" s="1"/>
      <c r="J31" s="1"/>
    </row>
    <row r="32" spans="1:18">
      <c r="A32" s="1"/>
      <c r="B32" s="1"/>
      <c r="C32" s="1"/>
      <c r="D32" s="1"/>
      <c r="E32" s="1"/>
      <c r="F32" s="1"/>
      <c r="G32" s="1"/>
      <c r="H32" s="1"/>
      <c r="I32" s="1"/>
      <c r="J32" s="1"/>
    </row>
    <row r="33" spans="1:10">
      <c r="A33" s="1"/>
      <c r="B33" s="1"/>
      <c r="C33" s="1"/>
      <c r="D33" s="1"/>
      <c r="E33" s="1"/>
      <c r="F33" s="1"/>
      <c r="G33" s="1"/>
      <c r="H33" s="1"/>
      <c r="I33" s="1"/>
      <c r="J33" s="1"/>
    </row>
    <row r="34" spans="1:10" s="7" customFormat="1"/>
    <row r="35" spans="1:10" s="7" customFormat="1"/>
    <row r="36" spans="1:10" s="7" customFormat="1"/>
    <row r="37" spans="1:10" s="7" customFormat="1"/>
    <row r="38" spans="1:10" s="7" customFormat="1"/>
    <row r="39" spans="1:10" s="7" customFormat="1"/>
    <row r="40" spans="1:10" s="7" customFormat="1"/>
    <row r="41" spans="1:10" s="7" customFormat="1"/>
    <row r="42" spans="1:10" s="7" customFormat="1"/>
    <row r="43" spans="1:10" s="7" customFormat="1"/>
    <row r="44" spans="1:10" s="7" customFormat="1"/>
    <row r="45" spans="1:10" s="7" customFormat="1"/>
    <row r="46" spans="1:10" s="7" customFormat="1"/>
    <row r="47" spans="1:10" s="7" customFormat="1"/>
    <row r="48" spans="1:10" s="7" customFormat="1"/>
    <row r="49" s="7" customFormat="1"/>
    <row r="50" s="7" customFormat="1"/>
    <row r="51" s="7" customFormat="1"/>
    <row r="52" s="7" customFormat="1"/>
    <row r="53" s="7" customFormat="1"/>
    <row r="54" s="7" customFormat="1"/>
    <row r="55" s="7" customFormat="1"/>
    <row r="56" s="7" customFormat="1"/>
    <row r="57" s="7" customFormat="1"/>
    <row r="58" s="7" customFormat="1"/>
    <row r="59" s="7" customFormat="1"/>
    <row r="60" s="7" customFormat="1"/>
    <row r="61" s="7" customFormat="1"/>
    <row r="62" s="7" customFormat="1"/>
    <row r="63" s="7" customFormat="1"/>
    <row r="64" s="7" customFormat="1"/>
    <row r="65" s="7" customFormat="1"/>
    <row r="66" s="7" customFormat="1"/>
    <row r="67" s="7" customFormat="1"/>
    <row r="68" s="7" customFormat="1"/>
    <row r="69" s="7" customFormat="1"/>
    <row r="70" s="7" customFormat="1"/>
    <row r="71" s="7" customFormat="1"/>
    <row r="72" s="7" customFormat="1"/>
    <row r="73" s="7" customFormat="1"/>
    <row r="74" s="7" customFormat="1"/>
    <row r="75" s="7" customFormat="1"/>
    <row r="76" s="7" customFormat="1"/>
    <row r="77" s="7" customFormat="1"/>
    <row r="78" s="7" customFormat="1"/>
    <row r="79" s="7" customFormat="1"/>
    <row r="80"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row r="144" s="7" customFormat="1"/>
    <row r="145" s="7" customFormat="1"/>
    <row r="146" s="7" customFormat="1"/>
    <row r="147" s="7" customFormat="1"/>
    <row r="148" s="7" customFormat="1"/>
    <row r="149" s="7" customFormat="1"/>
    <row r="150" s="7" customFormat="1"/>
    <row r="151" s="7" customFormat="1"/>
    <row r="152" s="7" customFormat="1"/>
    <row r="153" s="7" customFormat="1"/>
    <row r="154" s="7" customFormat="1"/>
    <row r="155" s="7" customFormat="1"/>
    <row r="156" s="7" customFormat="1"/>
    <row r="157" s="7" customFormat="1"/>
    <row r="158" s="7" customFormat="1"/>
    <row r="159" s="7" customFormat="1"/>
    <row r="160" s="7" customFormat="1"/>
    <row r="161" s="7" customFormat="1"/>
    <row r="162" s="7" customFormat="1"/>
    <row r="163" s="7" customFormat="1"/>
    <row r="164" s="7" customFormat="1"/>
    <row r="165" s="7" customFormat="1"/>
    <row r="166" s="7" customFormat="1"/>
    <row r="167" s="7" customFormat="1"/>
    <row r="168" s="7" customFormat="1"/>
    <row r="169" s="7" customFormat="1"/>
    <row r="170" s="7" customFormat="1"/>
    <row r="171" s="7" customFormat="1"/>
    <row r="172" s="7" customFormat="1"/>
    <row r="173" s="7" customFormat="1"/>
    <row r="174" s="7" customFormat="1"/>
    <row r="175" s="7" customFormat="1"/>
    <row r="176" s="7" customFormat="1"/>
    <row r="177" s="7" customFormat="1"/>
    <row r="178" s="7" customFormat="1"/>
    <row r="179" s="7" customFormat="1"/>
    <row r="180" s="7" customFormat="1"/>
    <row r="181" s="7" customFormat="1"/>
    <row r="182" s="7" customFormat="1"/>
    <row r="183" s="7" customFormat="1"/>
    <row r="184" s="7" customFormat="1"/>
    <row r="185" s="7" customFormat="1"/>
    <row r="186" s="7" customFormat="1"/>
    <row r="187" s="7" customFormat="1"/>
    <row r="188" s="7" customFormat="1"/>
    <row r="189" s="7" customFormat="1"/>
    <row r="190" s="7" customFormat="1"/>
    <row r="191" s="7" customFormat="1"/>
    <row r="192" s="7" customFormat="1"/>
    <row r="193" s="7" customFormat="1"/>
    <row r="194" s="7" customFormat="1"/>
    <row r="195" s="7" customFormat="1"/>
    <row r="196" s="7" customFormat="1"/>
    <row r="197" s="7" customFormat="1"/>
    <row r="198" s="7" customFormat="1"/>
    <row r="199" s="7" customFormat="1"/>
    <row r="200" s="7" customFormat="1"/>
    <row r="201" s="7" customFormat="1"/>
    <row r="202" s="7" customFormat="1"/>
    <row r="203" s="7" customFormat="1"/>
    <row r="204" s="7" customFormat="1"/>
    <row r="205" s="7" customFormat="1"/>
    <row r="206" s="7" customFormat="1"/>
    <row r="207" s="7" customFormat="1"/>
    <row r="208" s="7" customFormat="1"/>
    <row r="209" s="7" customFormat="1"/>
    <row r="210" s="7" customFormat="1"/>
    <row r="211" s="7" customFormat="1"/>
    <row r="212" s="7" customFormat="1"/>
    <row r="213" s="7" customFormat="1"/>
    <row r="214" s="7" customFormat="1"/>
    <row r="215" s="7" customFormat="1"/>
    <row r="216" s="7" customFormat="1"/>
    <row r="217" s="7" customFormat="1"/>
    <row r="218" s="7" customFormat="1"/>
    <row r="219" s="7" customFormat="1"/>
    <row r="220" s="7" customFormat="1"/>
    <row r="221" s="7" customFormat="1"/>
    <row r="222" s="7" customFormat="1"/>
    <row r="223" s="7" customFormat="1"/>
    <row r="224" s="7" customFormat="1"/>
    <row r="225" s="7" customFormat="1"/>
    <row r="226" s="7" customFormat="1"/>
    <row r="227" s="7" customFormat="1"/>
    <row r="228" s="7" customFormat="1"/>
    <row r="229" s="7" customFormat="1"/>
    <row r="230" s="7" customFormat="1"/>
    <row r="231" s="7" customFormat="1"/>
    <row r="232" s="7" customFormat="1"/>
    <row r="233" s="7" customFormat="1"/>
    <row r="234" s="7" customFormat="1"/>
    <row r="235" s="7" customFormat="1"/>
    <row r="236" s="7" customFormat="1"/>
    <row r="237" s="7" customFormat="1"/>
    <row r="238" s="7" customFormat="1"/>
    <row r="239" s="7" customFormat="1"/>
    <row r="240" s="7" customFormat="1"/>
    <row r="241" s="7" customFormat="1"/>
    <row r="242" s="7" customFormat="1"/>
    <row r="243" s="7" customFormat="1"/>
    <row r="244" s="7" customFormat="1"/>
    <row r="245" s="7" customFormat="1"/>
    <row r="246" s="7" customFormat="1"/>
    <row r="247" s="7" customFormat="1"/>
    <row r="248" s="7" customFormat="1"/>
    <row r="249" s="7" customFormat="1"/>
    <row r="250" s="7" customFormat="1"/>
    <row r="251" s="7" customFormat="1"/>
    <row r="252" s="7" customFormat="1"/>
    <row r="253" s="7" customFormat="1"/>
    <row r="254" s="7" customFormat="1"/>
    <row r="255" s="7" customFormat="1"/>
    <row r="256" s="7" customFormat="1"/>
    <row r="257" s="7" customFormat="1"/>
    <row r="258" s="7" customFormat="1"/>
    <row r="259" s="7" customFormat="1"/>
    <row r="260" s="7" customFormat="1"/>
    <row r="261" s="7" customFormat="1"/>
    <row r="262" s="7" customFormat="1"/>
    <row r="263" s="7" customFormat="1"/>
    <row r="264" s="7" customFormat="1"/>
    <row r="265" s="7" customFormat="1"/>
    <row r="266" s="7" customFormat="1"/>
    <row r="267" s="7" customFormat="1"/>
    <row r="268" s="7" customFormat="1"/>
    <row r="269" s="7" customFormat="1"/>
    <row r="270" s="7" customFormat="1"/>
    <row r="271" s="7" customFormat="1"/>
    <row r="272" s="7" customFormat="1"/>
    <row r="273" s="7" customFormat="1"/>
    <row r="274" s="7" customFormat="1"/>
    <row r="275" s="7" customFormat="1"/>
    <row r="276" s="7" customFormat="1"/>
    <row r="277" s="7" customFormat="1"/>
    <row r="278" s="7" customFormat="1"/>
    <row r="279" s="7" customFormat="1"/>
    <row r="280" s="7" customFormat="1"/>
    <row r="281" s="7" customFormat="1"/>
    <row r="282" s="7" customFormat="1"/>
    <row r="283" s="7" customFormat="1"/>
    <row r="284" s="7" customFormat="1"/>
    <row r="285" s="7" customFormat="1"/>
    <row r="286" s="7" customFormat="1"/>
    <row r="287" s="7" customFormat="1"/>
    <row r="288" s="7" customFormat="1"/>
    <row r="289" s="7" customFormat="1"/>
    <row r="290" s="7" customFormat="1"/>
    <row r="291" s="7" customFormat="1"/>
    <row r="292" s="7" customFormat="1"/>
    <row r="293" s="7" customFormat="1"/>
    <row r="294" s="7" customFormat="1"/>
    <row r="295" s="7" customFormat="1"/>
    <row r="296" s="7" customFormat="1"/>
    <row r="297" s="7" customFormat="1"/>
    <row r="298" s="7" customFormat="1"/>
    <row r="299" s="7" customFormat="1"/>
    <row r="300" s="7" customFormat="1"/>
    <row r="301" s="7" customFormat="1"/>
    <row r="302" s="7" customFormat="1"/>
    <row r="303" s="7" customFormat="1"/>
    <row r="304" s="7" customFormat="1"/>
    <row r="305" s="7" customFormat="1"/>
    <row r="306" s="7" customFormat="1"/>
    <row r="307" s="7" customFormat="1"/>
    <row r="308" s="7" customFormat="1"/>
    <row r="309" s="7" customFormat="1"/>
    <row r="310" s="7" customFormat="1"/>
    <row r="311" s="7" customFormat="1"/>
    <row r="312" s="7" customFormat="1"/>
    <row r="313" s="7" customFormat="1"/>
    <row r="314" s="7" customFormat="1"/>
    <row r="315" s="7" customFormat="1"/>
    <row r="316" s="7" customFormat="1"/>
    <row r="317" s="7" customFormat="1"/>
    <row r="318" s="7" customFormat="1"/>
    <row r="319" s="7" customFormat="1"/>
    <row r="320" s="7" customFormat="1"/>
    <row r="321" s="7" customFormat="1"/>
    <row r="322" s="7" customFormat="1"/>
    <row r="323" s="7" customFormat="1"/>
    <row r="324" s="7" customFormat="1"/>
    <row r="325" s="7" customFormat="1"/>
    <row r="326" s="7" customFormat="1"/>
    <row r="327" s="7" customFormat="1"/>
    <row r="328" s="7" customFormat="1"/>
    <row r="329" s="7" customFormat="1"/>
    <row r="330" s="7" customFormat="1"/>
    <row r="331" s="7" customFormat="1"/>
    <row r="332" s="7" customFormat="1"/>
    <row r="333" s="7" customFormat="1"/>
    <row r="334" s="7" customFormat="1"/>
    <row r="335" s="7" customFormat="1"/>
    <row r="336" s="7" customFormat="1"/>
    <row r="337" s="7" customFormat="1"/>
    <row r="338" s="7" customFormat="1"/>
    <row r="339" s="7" customFormat="1"/>
    <row r="340" s="7" customFormat="1"/>
    <row r="341" s="7" customFormat="1"/>
    <row r="342" s="7" customFormat="1"/>
    <row r="343" s="7" customFormat="1"/>
    <row r="344" s="7" customFormat="1"/>
    <row r="345" s="7" customFormat="1"/>
    <row r="346" s="7" customFormat="1"/>
    <row r="347" s="7" customFormat="1"/>
    <row r="348" s="7" customFormat="1"/>
    <row r="349" s="7" customFormat="1"/>
    <row r="350" s="7" customFormat="1"/>
    <row r="351" s="7" customFormat="1"/>
    <row r="352" s="7" customFormat="1"/>
    <row r="353" s="7" customFormat="1"/>
    <row r="354" s="7" customFormat="1"/>
    <row r="355" s="7" customFormat="1"/>
    <row r="356" s="7" customFormat="1"/>
    <row r="357" s="7" customFormat="1"/>
    <row r="358" s="7" customFormat="1"/>
    <row r="359" s="7" customFormat="1"/>
    <row r="360" s="7" customFormat="1"/>
    <row r="361" s="7" customFormat="1"/>
    <row r="362" s="7" customFormat="1"/>
    <row r="363" s="7" customFormat="1"/>
    <row r="364" s="7" customFormat="1"/>
    <row r="365" s="7" customFormat="1"/>
    <row r="366" s="7" customFormat="1"/>
    <row r="367" s="7" customFormat="1"/>
    <row r="368" s="7" customFormat="1"/>
    <row r="369" s="7" customFormat="1"/>
    <row r="370" s="7" customFormat="1"/>
    <row r="371" s="7" customFormat="1"/>
    <row r="372" s="7" customFormat="1"/>
    <row r="373" s="7" customFormat="1"/>
    <row r="374" s="7" customFormat="1"/>
    <row r="375" s="7" customFormat="1"/>
    <row r="376" s="7" customFormat="1"/>
    <row r="377" s="7" customFormat="1"/>
    <row r="378" s="7" customFormat="1"/>
    <row r="379" s="7" customFormat="1"/>
    <row r="380" s="7" customFormat="1"/>
    <row r="381" s="7" customFormat="1"/>
    <row r="382" s="7" customFormat="1"/>
    <row r="383" s="7" customFormat="1"/>
    <row r="384" s="7" customFormat="1"/>
    <row r="385" s="7" customFormat="1"/>
    <row r="386" s="7" customFormat="1"/>
    <row r="387" s="7" customFormat="1"/>
    <row r="388" s="7" customFormat="1"/>
    <row r="389" s="7" customFormat="1"/>
    <row r="390" s="7" customFormat="1"/>
    <row r="391" s="7" customFormat="1"/>
    <row r="392" s="7" customFormat="1"/>
    <row r="393" s="7" customFormat="1"/>
    <row r="394" s="7" customFormat="1"/>
    <row r="395" s="7" customFormat="1"/>
    <row r="396" s="7" customFormat="1"/>
    <row r="397" s="7" customFormat="1"/>
    <row r="398" s="7" customFormat="1"/>
    <row r="399" s="7" customFormat="1"/>
    <row r="400" s="7" customFormat="1"/>
    <row r="401" s="7" customFormat="1"/>
    <row r="402" s="7" customFormat="1"/>
    <row r="403" s="7" customFormat="1"/>
    <row r="404" s="7" customFormat="1"/>
    <row r="405" s="7" customFormat="1"/>
    <row r="406" s="7" customFormat="1"/>
    <row r="407" s="7" customFormat="1"/>
    <row r="408" s="7" customFormat="1"/>
    <row r="409" s="7" customFormat="1"/>
    <row r="410" s="7" customFormat="1"/>
    <row r="411" s="7" customFormat="1"/>
    <row r="412" s="7" customFormat="1"/>
    <row r="413" s="7" customFormat="1"/>
    <row r="414" s="7" customFormat="1"/>
    <row r="415" s="7" customFormat="1"/>
    <row r="416" s="7" customFormat="1"/>
    <row r="417" s="7" customFormat="1"/>
    <row r="418" s="7" customFormat="1"/>
    <row r="419" s="7" customFormat="1"/>
    <row r="420" s="7" customFormat="1"/>
    <row r="421" s="7" customFormat="1"/>
    <row r="422" s="7" customFormat="1"/>
    <row r="423" s="7" customFormat="1"/>
    <row r="424" s="7" customFormat="1"/>
    <row r="425" s="7" customFormat="1"/>
    <row r="426" s="7" customFormat="1"/>
    <row r="427" s="7" customFormat="1"/>
    <row r="428" s="7" customFormat="1"/>
    <row r="429" s="7" customFormat="1"/>
    <row r="430" s="7" customFormat="1"/>
    <row r="431" s="7" customFormat="1"/>
    <row r="432" s="7" customFormat="1"/>
    <row r="433" s="7" customFormat="1"/>
    <row r="434" s="7" customFormat="1"/>
    <row r="435" s="7" customFormat="1"/>
    <row r="436" s="7" customFormat="1"/>
    <row r="437" s="7" customFormat="1"/>
    <row r="438" s="7" customFormat="1"/>
    <row r="439" s="7" customFormat="1"/>
    <row r="440" s="7" customFormat="1"/>
    <row r="441" s="7" customFormat="1"/>
    <row r="442" s="7" customFormat="1"/>
    <row r="443" s="7" customFormat="1"/>
    <row r="444" s="7" customFormat="1"/>
    <row r="445" s="7" customFormat="1"/>
    <row r="446" s="7" customFormat="1"/>
    <row r="447" s="7" customFormat="1"/>
    <row r="448" s="7" customFormat="1"/>
    <row r="449" s="7" customFormat="1"/>
    <row r="450" s="7" customFormat="1"/>
    <row r="451" s="7" customFormat="1"/>
    <row r="452" s="7" customFormat="1"/>
    <row r="453" s="7" customFormat="1"/>
    <row r="454" s="7" customFormat="1"/>
    <row r="455" s="7" customFormat="1"/>
    <row r="456" s="7" customFormat="1"/>
    <row r="457" s="7" customFormat="1"/>
    <row r="458" s="7" customFormat="1"/>
    <row r="459" s="7" customFormat="1"/>
    <row r="460" s="7" customFormat="1"/>
    <row r="461" s="7" customFormat="1"/>
    <row r="462" s="7" customFormat="1"/>
    <row r="463" s="7" customFormat="1"/>
    <row r="464" s="7" customFormat="1"/>
    <row r="465" s="7" customFormat="1"/>
    <row r="466" s="7" customFormat="1"/>
    <row r="467" s="7" customFormat="1"/>
    <row r="468" s="7" customFormat="1"/>
    <row r="469" s="7" customFormat="1"/>
    <row r="470" s="7" customFormat="1"/>
    <row r="471" s="7" customFormat="1"/>
    <row r="472" s="7" customFormat="1"/>
    <row r="473" s="7" customFormat="1"/>
    <row r="474" s="7" customFormat="1"/>
    <row r="475" s="7" customFormat="1"/>
    <row r="476" s="7" customFormat="1"/>
    <row r="477" s="7" customFormat="1"/>
    <row r="478" s="7" customFormat="1"/>
    <row r="479" s="7" customFormat="1"/>
    <row r="480" s="7" customFormat="1"/>
    <row r="481" s="7" customFormat="1"/>
    <row r="482" s="7" customFormat="1"/>
    <row r="483" s="7" customFormat="1"/>
    <row r="484" s="7" customFormat="1"/>
    <row r="485" s="7" customFormat="1"/>
    <row r="486" s="7" customFormat="1"/>
    <row r="487" s="7" customFormat="1"/>
    <row r="488" s="7" customFormat="1"/>
    <row r="489" s="7" customFormat="1"/>
  </sheetData>
  <sheetProtection password="A6D7" sheet="1"/>
  <mergeCells count="24">
    <mergeCell ref="B22:C22"/>
    <mergeCell ref="B12:C12"/>
    <mergeCell ref="B30:H30"/>
    <mergeCell ref="B27:C27"/>
    <mergeCell ref="B25:C25"/>
    <mergeCell ref="B23:C23"/>
    <mergeCell ref="B28:C28"/>
    <mergeCell ref="B24:C24"/>
    <mergeCell ref="B1:H1"/>
    <mergeCell ref="B29:C29"/>
    <mergeCell ref="B13:C13"/>
    <mergeCell ref="C2:H2"/>
    <mergeCell ref="C3:H3"/>
    <mergeCell ref="C4:H4"/>
    <mergeCell ref="B15:C15"/>
    <mergeCell ref="F11:H15"/>
    <mergeCell ref="B7:H7"/>
    <mergeCell ref="C5:H5"/>
    <mergeCell ref="B20:C20"/>
    <mergeCell ref="B8:H8"/>
    <mergeCell ref="B11:C11"/>
    <mergeCell ref="B19:C19"/>
    <mergeCell ref="B18:C18"/>
    <mergeCell ref="B16:C16"/>
  </mergeCells>
  <conditionalFormatting sqref="D25">
    <cfRule type="expression" dxfId="10" priority="3" stopIfTrue="1">
      <formula>$D$25&gt;=$D$23</formula>
    </cfRule>
  </conditionalFormatting>
  <conditionalFormatting sqref="D16">
    <cfRule type="expression" dxfId="9" priority="2" stopIfTrue="1">
      <formula>$D$16&gt;=$D$13</formula>
    </cfRule>
  </conditionalFormatting>
  <conditionalFormatting sqref="D19:D20">
    <cfRule type="expression" dxfId="8" priority="1" stopIfTrue="1">
      <formula>$D$19&gt;=$D$13</formula>
    </cfRule>
  </conditionalFormatting>
  <dataValidations count="1">
    <dataValidation type="list" allowBlank="1" showInputMessage="1" showErrorMessage="1" sqref="D27">
      <formula1>"TRUE,FALSE"</formula1>
    </dataValidation>
  </dataValidations>
  <hyperlinks>
    <hyperlink ref="B7" location="Irányelvek!A1" display="Az irányelvek megtekintése és az adatlap kitöltése"/>
    <hyperlink ref="B7:H7" location="SuccessCriteria!A1" display="Show guidelines"/>
  </hyperlinks>
  <pageMargins left="0.7" right="0.7" top="0.75" bottom="0.75" header="0.3" footer="0.3"/>
  <pageSetup paperSize="9" orientation="portrait"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2"/>
  <dimension ref="A1:N66"/>
  <sheetViews>
    <sheetView topLeftCell="C1" zoomScaleNormal="100" workbookViewId="0">
      <pane ySplit="1" topLeftCell="A2" activePane="bottomLeft" state="frozen"/>
      <selection pane="bottomLeft" activeCell="F65" sqref="F65"/>
    </sheetView>
  </sheetViews>
  <sheetFormatPr defaultRowHeight="15"/>
  <cols>
    <col min="1" max="1" width="3.140625" style="17" customWidth="1"/>
    <col min="2" max="2" width="15.85546875" style="18" customWidth="1"/>
    <col min="3" max="3" width="54.140625" style="29" customWidth="1"/>
    <col min="4" max="4" width="10.42578125" style="39" bestFit="1" customWidth="1"/>
    <col min="5" max="5" width="24.7109375" style="16" customWidth="1"/>
    <col min="6" max="6" width="10.5703125" style="43" customWidth="1"/>
    <col min="7" max="7" width="22.42578125" style="16" customWidth="1"/>
    <col min="8" max="8" width="9.85546875" style="15" customWidth="1"/>
    <col min="9" max="10" width="9.140625" style="15" customWidth="1"/>
    <col min="11" max="12" width="10.85546875" style="15" customWidth="1"/>
    <col min="13" max="13" width="11.7109375" customWidth="1"/>
    <col min="14" max="14" width="9.7109375" customWidth="1"/>
  </cols>
  <sheetData>
    <row r="1" spans="1:14" s="54" customFormat="1" ht="60" customHeight="1">
      <c r="A1" s="30"/>
      <c r="B1" s="31" t="s">
        <v>14</v>
      </c>
      <c r="C1" s="31" t="s">
        <v>21</v>
      </c>
      <c r="D1" s="31" t="s">
        <v>103</v>
      </c>
      <c r="E1" s="31" t="s">
        <v>15</v>
      </c>
      <c r="F1" s="53" t="s">
        <v>104</v>
      </c>
      <c r="G1" s="31" t="s">
        <v>16</v>
      </c>
      <c r="H1" s="31" t="s">
        <v>105</v>
      </c>
      <c r="I1" s="31" t="s">
        <v>26</v>
      </c>
      <c r="J1" s="31" t="s">
        <v>106</v>
      </c>
      <c r="K1" s="31" t="s">
        <v>107</v>
      </c>
      <c r="L1" s="31" t="s">
        <v>17</v>
      </c>
      <c r="N1" s="55"/>
    </row>
    <row r="2" spans="1:14" s="6" customFormat="1" ht="26.25">
      <c r="A2" s="32">
        <v>1</v>
      </c>
      <c r="B2" s="33" t="s">
        <v>28</v>
      </c>
      <c r="C2" s="56" t="s">
        <v>121</v>
      </c>
      <c r="D2" s="44" t="s">
        <v>27</v>
      </c>
      <c r="E2" s="34"/>
      <c r="F2" s="41"/>
      <c r="G2" s="35"/>
      <c r="H2" s="36" t="s">
        <v>27</v>
      </c>
      <c r="I2" s="36">
        <v>1</v>
      </c>
      <c r="J2" s="36">
        <f>IF(D2=TRUE,I2,IF(H2="TRUE",-5,""))</f>
        <v>-5</v>
      </c>
      <c r="K2" s="37">
        <f>IF(F2=TRUE,I2,IF(H2="TRUE",-5,""))</f>
        <v>-5</v>
      </c>
      <c r="L2" s="36">
        <f>IF(J2=K2,0,1)</f>
        <v>0</v>
      </c>
    </row>
    <row r="3" spans="1:14" s="6" customFormat="1" ht="26.25">
      <c r="A3" s="32">
        <f>A2+1</f>
        <v>2</v>
      </c>
      <c r="B3" s="33" t="s">
        <v>28</v>
      </c>
      <c r="C3" s="56" t="s">
        <v>76</v>
      </c>
      <c r="D3" s="44" t="s">
        <v>27</v>
      </c>
      <c r="E3" s="34"/>
      <c r="F3" s="41"/>
      <c r="G3" s="35"/>
      <c r="H3" s="36" t="s">
        <v>27</v>
      </c>
      <c r="I3" s="36">
        <v>1</v>
      </c>
      <c r="J3" s="36">
        <f>IF(D3=TRUE,I3,IF(H3="TRUE",-5,""))</f>
        <v>-5</v>
      </c>
      <c r="K3" s="37">
        <f t="shared" ref="K3:K66" si="0">IF(F3=TRUE,I3,IF(H3="TRUE",-5,""))</f>
        <v>-5</v>
      </c>
      <c r="L3" s="36">
        <f t="shared" ref="L3:L66" si="1">IF(J3=K3,0,1)</f>
        <v>0</v>
      </c>
    </row>
    <row r="4" spans="1:14" s="6" customFormat="1" ht="39">
      <c r="A4" s="32">
        <f t="shared" ref="A4:A66" si="2">A3+1</f>
        <v>3</v>
      </c>
      <c r="B4" s="33" t="s">
        <v>28</v>
      </c>
      <c r="C4" s="56" t="s">
        <v>77</v>
      </c>
      <c r="D4" s="44" t="s">
        <v>27</v>
      </c>
      <c r="E4" s="34"/>
      <c r="F4" s="42"/>
      <c r="G4" s="35"/>
      <c r="H4" s="36" t="s">
        <v>27</v>
      </c>
      <c r="I4" s="36">
        <v>2</v>
      </c>
      <c r="J4" s="36">
        <f t="shared" ref="J4:J66" si="3">IF(D4=TRUE,I4,IF(H4="TRUE",-5,""))</f>
        <v>-5</v>
      </c>
      <c r="K4" s="37">
        <f t="shared" si="0"/>
        <v>-5</v>
      </c>
      <c r="L4" s="36">
        <f t="shared" si="1"/>
        <v>0</v>
      </c>
      <c r="N4" s="10"/>
    </row>
    <row r="5" spans="1:14" s="6" customFormat="1" ht="51.75">
      <c r="A5" s="32">
        <f t="shared" si="2"/>
        <v>4</v>
      </c>
      <c r="B5" s="33" t="s">
        <v>28</v>
      </c>
      <c r="C5" s="56" t="s">
        <v>78</v>
      </c>
      <c r="D5" s="44" t="s">
        <v>27</v>
      </c>
      <c r="E5" s="34"/>
      <c r="F5" s="42"/>
      <c r="G5" s="35"/>
      <c r="H5" s="36" t="s">
        <v>27</v>
      </c>
      <c r="I5" s="36">
        <v>2</v>
      </c>
      <c r="J5" s="36">
        <f t="shared" si="3"/>
        <v>-5</v>
      </c>
      <c r="K5" s="37">
        <f t="shared" si="0"/>
        <v>-5</v>
      </c>
      <c r="L5" s="36">
        <f t="shared" si="1"/>
        <v>0</v>
      </c>
      <c r="N5" s="11"/>
    </row>
    <row r="6" spans="1:14" s="6" customFormat="1" ht="115.5">
      <c r="A6" s="32">
        <f t="shared" si="2"/>
        <v>5</v>
      </c>
      <c r="B6" s="33" t="s">
        <v>28</v>
      </c>
      <c r="C6" s="56" t="s">
        <v>79</v>
      </c>
      <c r="D6" s="44" t="s">
        <v>27</v>
      </c>
      <c r="E6" s="65" t="s">
        <v>128</v>
      </c>
      <c r="F6" s="42"/>
      <c r="G6" s="35"/>
      <c r="H6" s="36" t="s">
        <v>27</v>
      </c>
      <c r="I6" s="36">
        <v>2</v>
      </c>
      <c r="J6" s="36">
        <f t="shared" si="3"/>
        <v>-5</v>
      </c>
      <c r="K6" s="37">
        <f t="shared" si="0"/>
        <v>-5</v>
      </c>
      <c r="L6" s="36">
        <f t="shared" si="1"/>
        <v>0</v>
      </c>
      <c r="N6" s="11"/>
    </row>
    <row r="7" spans="1:14" s="6" customFormat="1" ht="75">
      <c r="A7" s="32">
        <f t="shared" si="2"/>
        <v>6</v>
      </c>
      <c r="B7" s="33" t="s">
        <v>28</v>
      </c>
      <c r="C7" s="56" t="s">
        <v>80</v>
      </c>
      <c r="D7" s="44" t="s">
        <v>27</v>
      </c>
      <c r="E7" s="65" t="s">
        <v>127</v>
      </c>
      <c r="F7" s="42"/>
      <c r="G7" s="35"/>
      <c r="H7" s="36" t="s">
        <v>27</v>
      </c>
      <c r="I7" s="36">
        <v>2</v>
      </c>
      <c r="J7" s="36">
        <f t="shared" si="3"/>
        <v>-5</v>
      </c>
      <c r="K7" s="37">
        <f t="shared" si="0"/>
        <v>-5</v>
      </c>
      <c r="L7" s="36">
        <f t="shared" si="1"/>
        <v>0</v>
      </c>
    </row>
    <row r="8" spans="1:14" s="6" customFormat="1" ht="39">
      <c r="A8" s="32">
        <f t="shared" si="2"/>
        <v>7</v>
      </c>
      <c r="B8" s="33" t="s">
        <v>28</v>
      </c>
      <c r="C8" s="56" t="s">
        <v>81</v>
      </c>
      <c r="D8" s="44" t="s">
        <v>27</v>
      </c>
      <c r="E8" s="34"/>
      <c r="F8" s="42"/>
      <c r="G8" s="35"/>
      <c r="H8" s="36" t="s">
        <v>27</v>
      </c>
      <c r="I8" s="36">
        <v>1</v>
      </c>
      <c r="J8" s="36">
        <f t="shared" si="3"/>
        <v>-5</v>
      </c>
      <c r="K8" s="37">
        <f t="shared" si="0"/>
        <v>-5</v>
      </c>
      <c r="L8" s="36">
        <f t="shared" si="1"/>
        <v>0</v>
      </c>
    </row>
    <row r="9" spans="1:14" s="6" customFormat="1" ht="51.75">
      <c r="A9" s="32">
        <f t="shared" si="2"/>
        <v>8</v>
      </c>
      <c r="B9" s="33" t="s">
        <v>28</v>
      </c>
      <c r="C9" s="56" t="s">
        <v>82</v>
      </c>
      <c r="D9" s="44" t="s">
        <v>27</v>
      </c>
      <c r="E9" s="34"/>
      <c r="F9" s="42"/>
      <c r="G9" s="35"/>
      <c r="H9" s="36" t="s">
        <v>27</v>
      </c>
      <c r="I9" s="36">
        <v>2</v>
      </c>
      <c r="J9" s="36">
        <f t="shared" si="3"/>
        <v>-5</v>
      </c>
      <c r="K9" s="37">
        <f t="shared" si="0"/>
        <v>-5</v>
      </c>
      <c r="L9" s="36">
        <f t="shared" si="1"/>
        <v>0</v>
      </c>
    </row>
    <row r="10" spans="1:14" s="6" customFormat="1" ht="26.25">
      <c r="A10" s="32">
        <f t="shared" si="2"/>
        <v>9</v>
      </c>
      <c r="B10" s="33" t="s">
        <v>28</v>
      </c>
      <c r="C10" s="38" t="s">
        <v>18</v>
      </c>
      <c r="D10" s="44" t="s">
        <v>27</v>
      </c>
      <c r="E10" s="34"/>
      <c r="F10" s="42"/>
      <c r="G10" s="35"/>
      <c r="H10" s="36" t="s">
        <v>27</v>
      </c>
      <c r="I10" s="36">
        <v>1</v>
      </c>
      <c r="J10" s="36">
        <f t="shared" si="3"/>
        <v>-5</v>
      </c>
      <c r="K10" s="37">
        <f t="shared" si="0"/>
        <v>-5</v>
      </c>
      <c r="L10" s="36">
        <f t="shared" si="1"/>
        <v>0</v>
      </c>
    </row>
    <row r="11" spans="1:14" s="6" customFormat="1" ht="39">
      <c r="A11" s="32">
        <f t="shared" si="2"/>
        <v>10</v>
      </c>
      <c r="B11" s="33" t="s">
        <v>29</v>
      </c>
      <c r="C11" s="56" t="s">
        <v>83</v>
      </c>
      <c r="D11" s="28" t="s">
        <v>27</v>
      </c>
      <c r="E11" s="34"/>
      <c r="F11" s="42"/>
      <c r="G11" s="35"/>
      <c r="H11" s="36"/>
      <c r="I11" s="36">
        <v>1</v>
      </c>
      <c r="J11" s="36" t="str">
        <f t="shared" si="3"/>
        <v/>
      </c>
      <c r="K11" s="37" t="str">
        <f t="shared" si="0"/>
        <v/>
      </c>
      <c r="L11" s="36">
        <f t="shared" si="1"/>
        <v>0</v>
      </c>
    </row>
    <row r="12" spans="1:14" ht="26.25">
      <c r="A12" s="32">
        <f t="shared" si="2"/>
        <v>11</v>
      </c>
      <c r="B12" s="33" t="s">
        <v>29</v>
      </c>
      <c r="C12" s="56" t="s">
        <v>84</v>
      </c>
      <c r="D12" s="28" t="s">
        <v>27</v>
      </c>
      <c r="E12" s="34"/>
      <c r="F12" s="42"/>
      <c r="G12" s="35"/>
      <c r="H12" s="36"/>
      <c r="I12" s="36">
        <v>1</v>
      </c>
      <c r="J12" s="36" t="str">
        <f t="shared" si="3"/>
        <v/>
      </c>
      <c r="K12" s="37" t="str">
        <f t="shared" si="0"/>
        <v/>
      </c>
      <c r="L12" s="36">
        <f t="shared" si="1"/>
        <v>0</v>
      </c>
    </row>
    <row r="13" spans="1:14" ht="29.25" customHeight="1">
      <c r="A13" s="32">
        <f t="shared" si="2"/>
        <v>12</v>
      </c>
      <c r="B13" s="33" t="s">
        <v>29</v>
      </c>
      <c r="C13" s="33" t="s">
        <v>85</v>
      </c>
      <c r="D13" s="28" t="s">
        <v>27</v>
      </c>
      <c r="E13" s="34"/>
      <c r="F13" s="42"/>
      <c r="G13" s="35"/>
      <c r="H13" s="36"/>
      <c r="I13" s="36">
        <v>4</v>
      </c>
      <c r="J13" s="36" t="str">
        <f t="shared" si="3"/>
        <v/>
      </c>
      <c r="K13" s="37" t="str">
        <f t="shared" si="0"/>
        <v/>
      </c>
      <c r="L13" s="36">
        <f t="shared" si="1"/>
        <v>0</v>
      </c>
    </row>
    <row r="14" spans="1:14" ht="26.25">
      <c r="A14" s="32">
        <f t="shared" si="2"/>
        <v>13</v>
      </c>
      <c r="B14" s="33" t="s">
        <v>29</v>
      </c>
      <c r="C14" s="56" t="s">
        <v>86</v>
      </c>
      <c r="D14" s="44" t="s">
        <v>27</v>
      </c>
      <c r="E14" s="34"/>
      <c r="F14" s="42"/>
      <c r="G14" s="35"/>
      <c r="H14" s="36" t="s">
        <v>27</v>
      </c>
      <c r="I14" s="36">
        <v>4</v>
      </c>
      <c r="J14" s="36">
        <f t="shared" si="3"/>
        <v>-5</v>
      </c>
      <c r="K14" s="37">
        <f t="shared" si="0"/>
        <v>-5</v>
      </c>
      <c r="L14" s="36">
        <f t="shared" si="1"/>
        <v>0</v>
      </c>
    </row>
    <row r="15" spans="1:14" ht="26.25">
      <c r="A15" s="32">
        <f t="shared" si="2"/>
        <v>14</v>
      </c>
      <c r="B15" s="33" t="s">
        <v>29</v>
      </c>
      <c r="C15" s="57" t="s">
        <v>87</v>
      </c>
      <c r="D15" s="28" t="s">
        <v>27</v>
      </c>
      <c r="E15" s="34"/>
      <c r="F15" s="42"/>
      <c r="G15" s="35"/>
      <c r="H15" s="36"/>
      <c r="I15" s="36">
        <v>1</v>
      </c>
      <c r="J15" s="36" t="str">
        <f t="shared" si="3"/>
        <v/>
      </c>
      <c r="K15" s="37" t="str">
        <f t="shared" si="0"/>
        <v/>
      </c>
      <c r="L15" s="36">
        <f t="shared" si="1"/>
        <v>0</v>
      </c>
    </row>
    <row r="16" spans="1:14" ht="64.5">
      <c r="A16" s="32">
        <f t="shared" si="2"/>
        <v>15</v>
      </c>
      <c r="B16" s="33" t="s">
        <v>29</v>
      </c>
      <c r="C16" s="56" t="s">
        <v>88</v>
      </c>
      <c r="D16" s="28" t="s">
        <v>27</v>
      </c>
      <c r="E16" s="34"/>
      <c r="F16" s="42"/>
      <c r="G16" s="35"/>
      <c r="H16" s="36"/>
      <c r="I16" s="36">
        <v>1</v>
      </c>
      <c r="J16" s="36" t="str">
        <f t="shared" si="3"/>
        <v/>
      </c>
      <c r="K16" s="37" t="str">
        <f t="shared" si="0"/>
        <v/>
      </c>
      <c r="L16" s="36">
        <f t="shared" si="1"/>
        <v>0</v>
      </c>
    </row>
    <row r="17" spans="1:12" ht="39">
      <c r="A17" s="32">
        <f t="shared" si="2"/>
        <v>16</v>
      </c>
      <c r="B17" s="33" t="s">
        <v>29</v>
      </c>
      <c r="C17" s="56" t="s">
        <v>89</v>
      </c>
      <c r="D17" s="28" t="s">
        <v>27</v>
      </c>
      <c r="E17" s="34"/>
      <c r="F17" s="42"/>
      <c r="G17" s="35"/>
      <c r="H17" s="36"/>
      <c r="I17" s="36">
        <v>2</v>
      </c>
      <c r="J17" s="36" t="str">
        <f t="shared" si="3"/>
        <v/>
      </c>
      <c r="K17" s="37" t="str">
        <f t="shared" si="0"/>
        <v/>
      </c>
      <c r="L17" s="36">
        <f t="shared" si="1"/>
        <v>0</v>
      </c>
    </row>
    <row r="18" spans="1:12" ht="26.25">
      <c r="A18" s="32">
        <f t="shared" si="2"/>
        <v>17</v>
      </c>
      <c r="B18" s="33" t="s">
        <v>29</v>
      </c>
      <c r="C18" s="38" t="s">
        <v>108</v>
      </c>
      <c r="D18" s="28" t="s">
        <v>27</v>
      </c>
      <c r="E18" s="34"/>
      <c r="F18" s="42"/>
      <c r="G18" s="35"/>
      <c r="H18" s="36"/>
      <c r="I18" s="36">
        <v>1</v>
      </c>
      <c r="J18" s="36" t="str">
        <f t="shared" si="3"/>
        <v/>
      </c>
      <c r="K18" s="37" t="str">
        <f t="shared" si="0"/>
        <v/>
      </c>
      <c r="L18" s="36">
        <f t="shared" si="1"/>
        <v>0</v>
      </c>
    </row>
    <row r="19" spans="1:12" s="2" customFormat="1" ht="26.25">
      <c r="A19" s="32">
        <f t="shared" si="2"/>
        <v>18</v>
      </c>
      <c r="B19" s="33" t="s">
        <v>29</v>
      </c>
      <c r="C19" s="56" t="s">
        <v>33</v>
      </c>
      <c r="D19" s="28" t="s">
        <v>27</v>
      </c>
      <c r="E19" s="34"/>
      <c r="F19" s="42"/>
      <c r="G19" s="35"/>
      <c r="H19" s="36"/>
      <c r="I19" s="36">
        <v>1</v>
      </c>
      <c r="J19" s="36" t="str">
        <f t="shared" si="3"/>
        <v/>
      </c>
      <c r="K19" s="37" t="str">
        <f t="shared" si="0"/>
        <v/>
      </c>
      <c r="L19" s="36">
        <f t="shared" si="1"/>
        <v>0</v>
      </c>
    </row>
    <row r="20" spans="1:12" s="2" customFormat="1" ht="39">
      <c r="A20" s="32">
        <f t="shared" si="2"/>
        <v>19</v>
      </c>
      <c r="B20" s="33" t="s">
        <v>29</v>
      </c>
      <c r="C20" s="33" t="s">
        <v>34</v>
      </c>
      <c r="D20" s="28" t="s">
        <v>27</v>
      </c>
      <c r="E20" s="34"/>
      <c r="F20" s="42"/>
      <c r="G20" s="35"/>
      <c r="H20" s="36"/>
      <c r="I20" s="36">
        <v>1</v>
      </c>
      <c r="J20" s="36" t="str">
        <f t="shared" si="3"/>
        <v/>
      </c>
      <c r="K20" s="37" t="str">
        <f t="shared" si="0"/>
        <v/>
      </c>
      <c r="L20" s="36">
        <f t="shared" si="1"/>
        <v>0</v>
      </c>
    </row>
    <row r="21" spans="1:12" ht="26.25">
      <c r="A21" s="32">
        <f t="shared" si="2"/>
        <v>20</v>
      </c>
      <c r="B21" s="33" t="s">
        <v>29</v>
      </c>
      <c r="C21" s="33" t="s">
        <v>35</v>
      </c>
      <c r="D21" s="28" t="s">
        <v>27</v>
      </c>
      <c r="E21" s="34"/>
      <c r="F21" s="42"/>
      <c r="G21" s="35"/>
      <c r="H21" s="36"/>
      <c r="I21" s="36">
        <v>1</v>
      </c>
      <c r="J21" s="36" t="str">
        <f t="shared" si="3"/>
        <v/>
      </c>
      <c r="K21" s="37" t="str">
        <f t="shared" si="0"/>
        <v/>
      </c>
      <c r="L21" s="36">
        <f t="shared" si="1"/>
        <v>0</v>
      </c>
    </row>
    <row r="22" spans="1:12" ht="26.25">
      <c r="A22" s="32">
        <f t="shared" si="2"/>
        <v>21</v>
      </c>
      <c r="B22" s="33" t="s">
        <v>29</v>
      </c>
      <c r="C22" s="33" t="s">
        <v>36</v>
      </c>
      <c r="D22" s="28" t="s">
        <v>27</v>
      </c>
      <c r="E22" s="34"/>
      <c r="F22" s="42"/>
      <c r="G22" s="35"/>
      <c r="H22" s="36"/>
      <c r="I22" s="36">
        <v>2</v>
      </c>
      <c r="J22" s="36" t="str">
        <f t="shared" si="3"/>
        <v/>
      </c>
      <c r="K22" s="37" t="str">
        <f t="shared" si="0"/>
        <v/>
      </c>
      <c r="L22" s="36">
        <f t="shared" si="1"/>
        <v>0</v>
      </c>
    </row>
    <row r="23" spans="1:12" ht="26.25">
      <c r="A23" s="32">
        <f t="shared" si="2"/>
        <v>22</v>
      </c>
      <c r="B23" s="33" t="s">
        <v>29</v>
      </c>
      <c r="C23" s="56" t="s">
        <v>90</v>
      </c>
      <c r="D23" s="28" t="s">
        <v>27</v>
      </c>
      <c r="E23" s="34"/>
      <c r="F23" s="42"/>
      <c r="G23" s="35"/>
      <c r="H23" s="36"/>
      <c r="I23" s="36">
        <v>2</v>
      </c>
      <c r="J23" s="36" t="str">
        <f t="shared" si="3"/>
        <v/>
      </c>
      <c r="K23" s="37" t="str">
        <f t="shared" si="0"/>
        <v/>
      </c>
      <c r="L23" s="36">
        <f t="shared" si="1"/>
        <v>0</v>
      </c>
    </row>
    <row r="24" spans="1:12" ht="26.25">
      <c r="A24" s="32">
        <f t="shared" si="2"/>
        <v>23</v>
      </c>
      <c r="B24" s="33" t="s">
        <v>29</v>
      </c>
      <c r="C24" s="33" t="s">
        <v>37</v>
      </c>
      <c r="D24" s="28" t="s">
        <v>27</v>
      </c>
      <c r="E24" s="34"/>
      <c r="F24" s="42"/>
      <c r="G24" s="35"/>
      <c r="H24" s="36"/>
      <c r="I24" s="36">
        <v>1</v>
      </c>
      <c r="J24" s="36" t="str">
        <f t="shared" si="3"/>
        <v/>
      </c>
      <c r="K24" s="37" t="str">
        <f t="shared" si="0"/>
        <v/>
      </c>
      <c r="L24" s="36">
        <f t="shared" si="1"/>
        <v>0</v>
      </c>
    </row>
    <row r="25" spans="1:12" ht="26.25">
      <c r="A25" s="32">
        <f t="shared" si="2"/>
        <v>24</v>
      </c>
      <c r="B25" s="33" t="s">
        <v>29</v>
      </c>
      <c r="C25" s="33" t="s">
        <v>38</v>
      </c>
      <c r="D25" s="28" t="s">
        <v>27</v>
      </c>
      <c r="E25" s="34"/>
      <c r="F25" s="42"/>
      <c r="G25" s="35"/>
      <c r="H25" s="36"/>
      <c r="I25" s="36">
        <v>1</v>
      </c>
      <c r="J25" s="36" t="str">
        <f t="shared" si="3"/>
        <v/>
      </c>
      <c r="K25" s="37" t="str">
        <f t="shared" si="0"/>
        <v/>
      </c>
      <c r="L25" s="36">
        <f t="shared" si="1"/>
        <v>0</v>
      </c>
    </row>
    <row r="26" spans="1:12" ht="26.25">
      <c r="A26" s="32">
        <f t="shared" si="2"/>
        <v>25</v>
      </c>
      <c r="B26" s="33" t="s">
        <v>29</v>
      </c>
      <c r="C26" s="33" t="s">
        <v>39</v>
      </c>
      <c r="D26" s="28" t="s">
        <v>27</v>
      </c>
      <c r="E26" s="34"/>
      <c r="F26" s="42"/>
      <c r="G26" s="35"/>
      <c r="H26" s="36"/>
      <c r="I26" s="36">
        <v>1</v>
      </c>
      <c r="J26" s="36" t="str">
        <f t="shared" si="3"/>
        <v/>
      </c>
      <c r="K26" s="37" t="str">
        <f t="shared" si="0"/>
        <v/>
      </c>
      <c r="L26" s="36">
        <f t="shared" si="1"/>
        <v>0</v>
      </c>
    </row>
    <row r="27" spans="1:12" s="2" customFormat="1" ht="26.25">
      <c r="A27" s="32">
        <f t="shared" si="2"/>
        <v>26</v>
      </c>
      <c r="B27" s="33" t="s">
        <v>29</v>
      </c>
      <c r="C27" s="33" t="s">
        <v>40</v>
      </c>
      <c r="D27" s="28" t="s">
        <v>27</v>
      </c>
      <c r="E27" s="34"/>
      <c r="F27" s="42"/>
      <c r="G27" s="35"/>
      <c r="H27" s="36"/>
      <c r="I27" s="36">
        <v>1</v>
      </c>
      <c r="J27" s="36" t="str">
        <f t="shared" si="3"/>
        <v/>
      </c>
      <c r="K27" s="37" t="str">
        <f t="shared" si="0"/>
        <v/>
      </c>
      <c r="L27" s="36">
        <f t="shared" si="1"/>
        <v>0</v>
      </c>
    </row>
    <row r="28" spans="1:12" s="2" customFormat="1" ht="39">
      <c r="A28" s="32">
        <f t="shared" si="2"/>
        <v>27</v>
      </c>
      <c r="B28" s="33" t="s">
        <v>29</v>
      </c>
      <c r="C28" s="33" t="s">
        <v>41</v>
      </c>
      <c r="D28" s="28" t="s">
        <v>27</v>
      </c>
      <c r="E28" s="34"/>
      <c r="F28" s="42"/>
      <c r="G28" s="35"/>
      <c r="H28" s="36"/>
      <c r="I28" s="36">
        <v>1</v>
      </c>
      <c r="J28" s="36" t="str">
        <f t="shared" si="3"/>
        <v/>
      </c>
      <c r="K28" s="37" t="str">
        <f t="shared" si="0"/>
        <v/>
      </c>
      <c r="L28" s="36">
        <f t="shared" si="1"/>
        <v>0</v>
      </c>
    </row>
    <row r="29" spans="1:12" s="2" customFormat="1" ht="26.25">
      <c r="A29" s="32">
        <f t="shared" si="2"/>
        <v>28</v>
      </c>
      <c r="B29" s="33" t="s">
        <v>29</v>
      </c>
      <c r="C29" s="33" t="s">
        <v>42</v>
      </c>
      <c r="D29" s="28" t="s">
        <v>27</v>
      </c>
      <c r="E29" s="34"/>
      <c r="F29" s="42"/>
      <c r="G29" s="35"/>
      <c r="H29" s="36"/>
      <c r="I29" s="36">
        <v>1</v>
      </c>
      <c r="J29" s="36" t="str">
        <f t="shared" si="3"/>
        <v/>
      </c>
      <c r="K29" s="37" t="str">
        <f t="shared" si="0"/>
        <v/>
      </c>
      <c r="L29" s="36">
        <f t="shared" si="1"/>
        <v>0</v>
      </c>
    </row>
    <row r="30" spans="1:12" s="2" customFormat="1" ht="26.25">
      <c r="A30" s="32">
        <f t="shared" si="2"/>
        <v>29</v>
      </c>
      <c r="B30" s="33" t="s">
        <v>29</v>
      </c>
      <c r="C30" s="33" t="s">
        <v>43</v>
      </c>
      <c r="D30" s="28" t="s">
        <v>27</v>
      </c>
      <c r="E30" s="34"/>
      <c r="F30" s="42"/>
      <c r="G30" s="35"/>
      <c r="H30" s="36"/>
      <c r="I30" s="36">
        <v>1</v>
      </c>
      <c r="J30" s="36" t="str">
        <f t="shared" si="3"/>
        <v/>
      </c>
      <c r="K30" s="37" t="str">
        <f t="shared" si="0"/>
        <v/>
      </c>
      <c r="L30" s="36">
        <f t="shared" si="1"/>
        <v>0</v>
      </c>
    </row>
    <row r="31" spans="1:12" s="2" customFormat="1" ht="26.25">
      <c r="A31" s="32">
        <f t="shared" si="2"/>
        <v>30</v>
      </c>
      <c r="B31" s="33" t="s">
        <v>29</v>
      </c>
      <c r="C31" s="33" t="s">
        <v>44</v>
      </c>
      <c r="D31" s="28" t="s">
        <v>27</v>
      </c>
      <c r="E31" s="34"/>
      <c r="F31" s="42"/>
      <c r="G31" s="35"/>
      <c r="H31" s="36"/>
      <c r="I31" s="36">
        <v>1</v>
      </c>
      <c r="J31" s="36" t="str">
        <f t="shared" si="3"/>
        <v/>
      </c>
      <c r="K31" s="37" t="str">
        <f t="shared" si="0"/>
        <v/>
      </c>
      <c r="L31" s="36">
        <f t="shared" si="1"/>
        <v>0</v>
      </c>
    </row>
    <row r="32" spans="1:12" s="2" customFormat="1" ht="26.25">
      <c r="A32" s="32">
        <f t="shared" si="2"/>
        <v>31</v>
      </c>
      <c r="B32" s="33" t="s">
        <v>29</v>
      </c>
      <c r="C32" s="56" t="s">
        <v>45</v>
      </c>
      <c r="D32" s="28" t="s">
        <v>27</v>
      </c>
      <c r="E32" s="34"/>
      <c r="F32" s="42"/>
      <c r="G32" s="35"/>
      <c r="H32" s="36"/>
      <c r="I32" s="36">
        <v>1</v>
      </c>
      <c r="J32" s="36" t="str">
        <f t="shared" si="3"/>
        <v/>
      </c>
      <c r="K32" s="37" t="str">
        <f t="shared" si="0"/>
        <v/>
      </c>
      <c r="L32" s="36">
        <f t="shared" si="1"/>
        <v>0</v>
      </c>
    </row>
    <row r="33" spans="1:12" s="2" customFormat="1" ht="26.25">
      <c r="A33" s="32">
        <f t="shared" si="2"/>
        <v>32</v>
      </c>
      <c r="B33" s="33" t="s">
        <v>29</v>
      </c>
      <c r="C33" s="56" t="s">
        <v>46</v>
      </c>
      <c r="D33" s="28" t="s">
        <v>27</v>
      </c>
      <c r="E33" s="34"/>
      <c r="F33" s="42"/>
      <c r="G33" s="35"/>
      <c r="H33" s="36"/>
      <c r="I33" s="36">
        <v>1</v>
      </c>
      <c r="J33" s="36" t="str">
        <f t="shared" si="3"/>
        <v/>
      </c>
      <c r="K33" s="37" t="str">
        <f t="shared" si="0"/>
        <v/>
      </c>
      <c r="L33" s="36">
        <f t="shared" si="1"/>
        <v>0</v>
      </c>
    </row>
    <row r="34" spans="1:12" ht="18" customHeight="1">
      <c r="A34" s="32">
        <f t="shared" si="2"/>
        <v>33</v>
      </c>
      <c r="B34" s="33" t="s">
        <v>30</v>
      </c>
      <c r="C34" s="56" t="s">
        <v>47</v>
      </c>
      <c r="D34" s="28" t="s">
        <v>27</v>
      </c>
      <c r="E34" s="34"/>
      <c r="F34" s="42"/>
      <c r="G34" s="35"/>
      <c r="H34" s="36"/>
      <c r="I34" s="36">
        <v>1</v>
      </c>
      <c r="J34" s="36" t="str">
        <f t="shared" si="3"/>
        <v/>
      </c>
      <c r="K34" s="37" t="str">
        <f t="shared" si="0"/>
        <v/>
      </c>
      <c r="L34" s="36">
        <f t="shared" si="1"/>
        <v>0</v>
      </c>
    </row>
    <row r="35" spans="1:12" ht="26.25">
      <c r="A35" s="32">
        <f t="shared" si="2"/>
        <v>34</v>
      </c>
      <c r="B35" s="33" t="s">
        <v>30</v>
      </c>
      <c r="C35" s="56" t="s">
        <v>48</v>
      </c>
      <c r="D35" s="28" t="s">
        <v>27</v>
      </c>
      <c r="E35" s="34"/>
      <c r="F35" s="42"/>
      <c r="G35" s="35"/>
      <c r="H35" s="36"/>
      <c r="I35" s="36">
        <v>1</v>
      </c>
      <c r="J35" s="36" t="str">
        <f t="shared" si="3"/>
        <v/>
      </c>
      <c r="K35" s="37" t="str">
        <f t="shared" si="0"/>
        <v/>
      </c>
      <c r="L35" s="36">
        <f t="shared" si="1"/>
        <v>0</v>
      </c>
    </row>
    <row r="36" spans="1:12" ht="26.25">
      <c r="A36" s="32">
        <f t="shared" si="2"/>
        <v>35</v>
      </c>
      <c r="B36" s="33" t="s">
        <v>30</v>
      </c>
      <c r="C36" s="56" t="s">
        <v>49</v>
      </c>
      <c r="D36" s="28" t="s">
        <v>27</v>
      </c>
      <c r="E36" s="34"/>
      <c r="F36" s="42"/>
      <c r="G36" s="35"/>
      <c r="H36" s="36"/>
      <c r="I36" s="36">
        <v>1</v>
      </c>
      <c r="J36" s="36" t="str">
        <f t="shared" si="3"/>
        <v/>
      </c>
      <c r="K36" s="37" t="str">
        <f t="shared" si="0"/>
        <v/>
      </c>
      <c r="L36" s="36">
        <f t="shared" si="1"/>
        <v>0</v>
      </c>
    </row>
    <row r="37" spans="1:12" s="2" customFormat="1" ht="26.25">
      <c r="A37" s="32">
        <f t="shared" si="2"/>
        <v>36</v>
      </c>
      <c r="B37" s="33" t="s">
        <v>30</v>
      </c>
      <c r="C37" s="56" t="s">
        <v>50</v>
      </c>
      <c r="D37" s="28" t="s">
        <v>27</v>
      </c>
      <c r="E37" s="34"/>
      <c r="F37" s="42"/>
      <c r="G37" s="35"/>
      <c r="H37" s="36"/>
      <c r="I37" s="36">
        <v>1</v>
      </c>
      <c r="J37" s="36" t="str">
        <f t="shared" si="3"/>
        <v/>
      </c>
      <c r="K37" s="37" t="str">
        <f t="shared" si="0"/>
        <v/>
      </c>
      <c r="L37" s="36">
        <f t="shared" si="1"/>
        <v>0</v>
      </c>
    </row>
    <row r="38" spans="1:12" ht="26.25">
      <c r="A38" s="32">
        <f t="shared" si="2"/>
        <v>37</v>
      </c>
      <c r="B38" s="33" t="s">
        <v>30</v>
      </c>
      <c r="C38" s="56" t="s">
        <v>51</v>
      </c>
      <c r="D38" s="28" t="s">
        <v>27</v>
      </c>
      <c r="E38" s="34"/>
      <c r="F38" s="42"/>
      <c r="G38" s="35"/>
      <c r="H38" s="36"/>
      <c r="I38" s="36">
        <v>1</v>
      </c>
      <c r="J38" s="36" t="str">
        <f t="shared" si="3"/>
        <v/>
      </c>
      <c r="K38" s="37" t="str">
        <f t="shared" si="0"/>
        <v/>
      </c>
      <c r="L38" s="36">
        <f t="shared" si="1"/>
        <v>0</v>
      </c>
    </row>
    <row r="39" spans="1:12">
      <c r="A39" s="32">
        <f t="shared" si="2"/>
        <v>38</v>
      </c>
      <c r="B39" s="33" t="s">
        <v>30</v>
      </c>
      <c r="C39" s="56" t="s">
        <v>52</v>
      </c>
      <c r="D39" s="28" t="s">
        <v>27</v>
      </c>
      <c r="E39" s="34"/>
      <c r="F39" s="42"/>
      <c r="G39" s="35"/>
      <c r="H39" s="36"/>
      <c r="I39" s="36">
        <v>1</v>
      </c>
      <c r="J39" s="36" t="str">
        <f t="shared" si="3"/>
        <v/>
      </c>
      <c r="K39" s="37" t="str">
        <f t="shared" si="0"/>
        <v/>
      </c>
      <c r="L39" s="36">
        <f t="shared" si="1"/>
        <v>0</v>
      </c>
    </row>
    <row r="40" spans="1:12" ht="18" customHeight="1">
      <c r="A40" s="32">
        <f t="shared" si="2"/>
        <v>39</v>
      </c>
      <c r="B40" s="33" t="s">
        <v>30</v>
      </c>
      <c r="C40" s="56" t="s">
        <v>91</v>
      </c>
      <c r="D40" s="28" t="s">
        <v>27</v>
      </c>
      <c r="E40" s="34"/>
      <c r="F40" s="42"/>
      <c r="G40" s="35"/>
      <c r="H40" s="36"/>
      <c r="I40" s="36">
        <v>1</v>
      </c>
      <c r="J40" s="36" t="str">
        <f t="shared" si="3"/>
        <v/>
      </c>
      <c r="K40" s="37" t="str">
        <f t="shared" si="0"/>
        <v/>
      </c>
      <c r="L40" s="36">
        <f t="shared" si="1"/>
        <v>0</v>
      </c>
    </row>
    <row r="41" spans="1:12" s="2" customFormat="1" ht="26.25">
      <c r="A41" s="32">
        <f t="shared" si="2"/>
        <v>40</v>
      </c>
      <c r="B41" s="33" t="s">
        <v>30</v>
      </c>
      <c r="C41" s="56" t="s">
        <v>53</v>
      </c>
      <c r="D41" s="28" t="s">
        <v>27</v>
      </c>
      <c r="E41" s="34"/>
      <c r="F41" s="42"/>
      <c r="G41" s="35"/>
      <c r="H41" s="36"/>
      <c r="I41" s="36">
        <v>1</v>
      </c>
      <c r="J41" s="36" t="str">
        <f t="shared" si="3"/>
        <v/>
      </c>
      <c r="K41" s="37" t="str">
        <f t="shared" si="0"/>
        <v/>
      </c>
      <c r="L41" s="36">
        <f t="shared" si="1"/>
        <v>0</v>
      </c>
    </row>
    <row r="42" spans="1:12" s="2" customFormat="1" ht="26.25">
      <c r="A42" s="32">
        <f t="shared" si="2"/>
        <v>41</v>
      </c>
      <c r="B42" s="33" t="s">
        <v>30</v>
      </c>
      <c r="C42" s="56" t="s">
        <v>54</v>
      </c>
      <c r="D42" s="28" t="s">
        <v>27</v>
      </c>
      <c r="E42" s="34"/>
      <c r="F42" s="42"/>
      <c r="G42" s="35"/>
      <c r="H42" s="36"/>
      <c r="I42" s="36">
        <v>2</v>
      </c>
      <c r="J42" s="36" t="str">
        <f t="shared" si="3"/>
        <v/>
      </c>
      <c r="K42" s="37" t="str">
        <f t="shared" si="0"/>
        <v/>
      </c>
      <c r="L42" s="36">
        <f t="shared" si="1"/>
        <v>0</v>
      </c>
    </row>
    <row r="43" spans="1:12" s="2" customFormat="1" ht="39">
      <c r="A43" s="32">
        <f t="shared" si="2"/>
        <v>42</v>
      </c>
      <c r="B43" s="33" t="s">
        <v>30</v>
      </c>
      <c r="C43" s="56" t="s">
        <v>55</v>
      </c>
      <c r="D43" s="28" t="s">
        <v>27</v>
      </c>
      <c r="E43" s="34"/>
      <c r="F43" s="42"/>
      <c r="G43" s="35"/>
      <c r="H43" s="36"/>
      <c r="I43" s="36">
        <v>2</v>
      </c>
      <c r="J43" s="36" t="str">
        <f t="shared" si="3"/>
        <v/>
      </c>
      <c r="K43" s="37" t="str">
        <f t="shared" si="0"/>
        <v/>
      </c>
      <c r="L43" s="36">
        <f t="shared" si="1"/>
        <v>0</v>
      </c>
    </row>
    <row r="44" spans="1:12" s="2" customFormat="1">
      <c r="A44" s="32">
        <f t="shared" si="2"/>
        <v>43</v>
      </c>
      <c r="B44" s="33" t="s">
        <v>30</v>
      </c>
      <c r="C44" s="56" t="s">
        <v>56</v>
      </c>
      <c r="D44" s="28" t="s">
        <v>27</v>
      </c>
      <c r="E44" s="34"/>
      <c r="F44" s="42"/>
      <c r="G44" s="35"/>
      <c r="H44" s="36"/>
      <c r="I44" s="36">
        <v>1</v>
      </c>
      <c r="J44" s="36" t="str">
        <f t="shared" si="3"/>
        <v/>
      </c>
      <c r="K44" s="37" t="str">
        <f t="shared" si="0"/>
        <v/>
      </c>
      <c r="L44" s="36">
        <f t="shared" si="1"/>
        <v>0</v>
      </c>
    </row>
    <row r="45" spans="1:12" s="2" customFormat="1" ht="26.25">
      <c r="A45" s="32">
        <f t="shared" si="2"/>
        <v>44</v>
      </c>
      <c r="B45" s="33" t="s">
        <v>30</v>
      </c>
      <c r="C45" s="56" t="s">
        <v>57</v>
      </c>
      <c r="D45" s="28" t="s">
        <v>27</v>
      </c>
      <c r="E45" s="34"/>
      <c r="F45" s="42"/>
      <c r="G45" s="35"/>
      <c r="H45" s="36"/>
      <c r="I45" s="36">
        <v>1</v>
      </c>
      <c r="J45" s="36" t="str">
        <f t="shared" si="3"/>
        <v/>
      </c>
      <c r="K45" s="37" t="str">
        <f t="shared" si="0"/>
        <v/>
      </c>
      <c r="L45" s="36">
        <f t="shared" si="1"/>
        <v>0</v>
      </c>
    </row>
    <row r="46" spans="1:12" s="2" customFormat="1" ht="26.25">
      <c r="A46" s="32">
        <f t="shared" si="2"/>
        <v>45</v>
      </c>
      <c r="B46" s="33" t="s">
        <v>31</v>
      </c>
      <c r="C46" s="56" t="s">
        <v>58</v>
      </c>
      <c r="D46" s="28" t="s">
        <v>27</v>
      </c>
      <c r="E46" s="34"/>
      <c r="F46" s="42"/>
      <c r="G46" s="35"/>
      <c r="H46" s="36"/>
      <c r="I46" s="36">
        <v>1</v>
      </c>
      <c r="J46" s="36" t="str">
        <f t="shared" si="3"/>
        <v/>
      </c>
      <c r="K46" s="37" t="str">
        <f t="shared" si="0"/>
        <v/>
      </c>
      <c r="L46" s="36">
        <f t="shared" si="1"/>
        <v>0</v>
      </c>
    </row>
    <row r="47" spans="1:12" s="2" customFormat="1">
      <c r="A47" s="32">
        <f t="shared" si="2"/>
        <v>46</v>
      </c>
      <c r="B47" s="33" t="s">
        <v>31</v>
      </c>
      <c r="C47" s="56" t="s">
        <v>59</v>
      </c>
      <c r="D47" s="28" t="s">
        <v>27</v>
      </c>
      <c r="E47" s="34"/>
      <c r="F47" s="42"/>
      <c r="G47" s="35"/>
      <c r="H47" s="36"/>
      <c r="I47" s="36">
        <v>1</v>
      </c>
      <c r="J47" s="36" t="str">
        <f t="shared" si="3"/>
        <v/>
      </c>
      <c r="K47" s="37" t="str">
        <f t="shared" si="0"/>
        <v/>
      </c>
      <c r="L47" s="36">
        <f t="shared" si="1"/>
        <v>0</v>
      </c>
    </row>
    <row r="48" spans="1:12" s="2" customFormat="1" ht="26.25">
      <c r="A48" s="32">
        <f t="shared" si="2"/>
        <v>47</v>
      </c>
      <c r="B48" s="33" t="s">
        <v>31</v>
      </c>
      <c r="C48" s="56" t="s">
        <v>60</v>
      </c>
      <c r="D48" s="28" t="s">
        <v>27</v>
      </c>
      <c r="E48" s="34"/>
      <c r="F48" s="42"/>
      <c r="G48" s="35"/>
      <c r="H48" s="36"/>
      <c r="I48" s="36">
        <v>1</v>
      </c>
      <c r="J48" s="36" t="str">
        <f t="shared" si="3"/>
        <v/>
      </c>
      <c r="K48" s="37" t="str">
        <f t="shared" si="0"/>
        <v/>
      </c>
      <c r="L48" s="36">
        <f t="shared" si="1"/>
        <v>0</v>
      </c>
    </row>
    <row r="49" spans="1:12" s="2" customFormat="1" ht="39">
      <c r="A49" s="32">
        <f t="shared" si="2"/>
        <v>48</v>
      </c>
      <c r="B49" s="33" t="s">
        <v>31</v>
      </c>
      <c r="C49" s="56" t="s">
        <v>61</v>
      </c>
      <c r="D49" s="28" t="s">
        <v>27</v>
      </c>
      <c r="E49" s="34"/>
      <c r="F49" s="42"/>
      <c r="G49" s="35"/>
      <c r="H49" s="36"/>
      <c r="I49" s="36">
        <v>1</v>
      </c>
      <c r="J49" s="36" t="str">
        <f t="shared" si="3"/>
        <v/>
      </c>
      <c r="K49" s="37" t="str">
        <f t="shared" si="0"/>
        <v/>
      </c>
      <c r="L49" s="36">
        <f t="shared" si="1"/>
        <v>0</v>
      </c>
    </row>
    <row r="50" spans="1:12" s="2" customFormat="1" ht="26.25">
      <c r="A50" s="32">
        <f t="shared" si="2"/>
        <v>49</v>
      </c>
      <c r="B50" s="33" t="s">
        <v>31</v>
      </c>
      <c r="C50" s="56" t="s">
        <v>62</v>
      </c>
      <c r="D50" s="28" t="s">
        <v>27</v>
      </c>
      <c r="E50" s="34"/>
      <c r="F50" s="42"/>
      <c r="G50" s="35"/>
      <c r="H50" s="36"/>
      <c r="I50" s="36">
        <v>1</v>
      </c>
      <c r="J50" s="36" t="str">
        <f t="shared" si="3"/>
        <v/>
      </c>
      <c r="K50" s="37" t="str">
        <f t="shared" si="0"/>
        <v/>
      </c>
      <c r="L50" s="36">
        <f t="shared" si="1"/>
        <v>0</v>
      </c>
    </row>
    <row r="51" spans="1:12" s="2" customFormat="1" ht="64.5">
      <c r="A51" s="32">
        <f t="shared" si="2"/>
        <v>50</v>
      </c>
      <c r="B51" s="33" t="s">
        <v>31</v>
      </c>
      <c r="C51" s="56" t="s">
        <v>63</v>
      </c>
      <c r="D51" s="28" t="s">
        <v>27</v>
      </c>
      <c r="E51" s="34"/>
      <c r="F51" s="42"/>
      <c r="G51" s="35"/>
      <c r="H51" s="36"/>
      <c r="I51" s="36">
        <v>1</v>
      </c>
      <c r="J51" s="36" t="str">
        <f t="shared" si="3"/>
        <v/>
      </c>
      <c r="K51" s="37" t="str">
        <f t="shared" si="0"/>
        <v/>
      </c>
      <c r="L51" s="36">
        <f t="shared" si="1"/>
        <v>0</v>
      </c>
    </row>
    <row r="52" spans="1:12" ht="26.25">
      <c r="A52" s="32">
        <f t="shared" si="2"/>
        <v>51</v>
      </c>
      <c r="B52" s="33" t="s">
        <v>22</v>
      </c>
      <c r="C52" s="56" t="s">
        <v>64</v>
      </c>
      <c r="D52" s="44" t="s">
        <v>27</v>
      </c>
      <c r="E52" s="34"/>
      <c r="F52" s="42"/>
      <c r="G52" s="35"/>
      <c r="H52" s="36" t="s">
        <v>27</v>
      </c>
      <c r="I52" s="36">
        <v>3</v>
      </c>
      <c r="J52" s="36">
        <f t="shared" si="3"/>
        <v>-5</v>
      </c>
      <c r="K52" s="37">
        <f t="shared" si="0"/>
        <v>-5</v>
      </c>
      <c r="L52" s="36">
        <f t="shared" si="1"/>
        <v>0</v>
      </c>
    </row>
    <row r="53" spans="1:12" ht="26.25">
      <c r="A53" s="32">
        <f t="shared" si="2"/>
        <v>52</v>
      </c>
      <c r="B53" s="33" t="s">
        <v>22</v>
      </c>
      <c r="C53" s="57" t="s">
        <v>65</v>
      </c>
      <c r="D53" s="28" t="s">
        <v>27</v>
      </c>
      <c r="E53" s="34"/>
      <c r="F53" s="42"/>
      <c r="G53" s="35"/>
      <c r="H53" s="36"/>
      <c r="I53" s="36">
        <v>1</v>
      </c>
      <c r="J53" s="36" t="str">
        <f t="shared" si="3"/>
        <v/>
      </c>
      <c r="K53" s="37" t="str">
        <f t="shared" si="0"/>
        <v/>
      </c>
      <c r="L53" s="36">
        <f t="shared" si="1"/>
        <v>0</v>
      </c>
    </row>
    <row r="54" spans="1:12">
      <c r="A54" s="32">
        <f t="shared" si="2"/>
        <v>53</v>
      </c>
      <c r="B54" s="33" t="s">
        <v>22</v>
      </c>
      <c r="C54" s="56" t="s">
        <v>66</v>
      </c>
      <c r="D54" s="28" t="s">
        <v>27</v>
      </c>
      <c r="E54" s="34"/>
      <c r="F54" s="42"/>
      <c r="G54" s="35"/>
      <c r="H54" s="36" t="s">
        <v>27</v>
      </c>
      <c r="I54" s="36">
        <v>2</v>
      </c>
      <c r="J54" s="36">
        <f t="shared" si="3"/>
        <v>-5</v>
      </c>
      <c r="K54" s="37">
        <f t="shared" si="0"/>
        <v>-5</v>
      </c>
      <c r="L54" s="36">
        <f t="shared" si="1"/>
        <v>0</v>
      </c>
    </row>
    <row r="55" spans="1:12" ht="26.25">
      <c r="A55" s="32">
        <f t="shared" si="2"/>
        <v>54</v>
      </c>
      <c r="B55" s="33" t="s">
        <v>22</v>
      </c>
      <c r="C55" s="56" t="s">
        <v>67</v>
      </c>
      <c r="D55" s="28" t="s">
        <v>27</v>
      </c>
      <c r="E55" s="34"/>
      <c r="F55" s="42"/>
      <c r="G55" s="35"/>
      <c r="H55" s="36"/>
      <c r="I55" s="36">
        <v>3</v>
      </c>
      <c r="J55" s="36" t="str">
        <f t="shared" si="3"/>
        <v/>
      </c>
      <c r="K55" s="37" t="str">
        <f t="shared" si="0"/>
        <v/>
      </c>
      <c r="L55" s="36">
        <f t="shared" si="1"/>
        <v>0</v>
      </c>
    </row>
    <row r="56" spans="1:12" ht="39">
      <c r="A56" s="32">
        <f t="shared" si="2"/>
        <v>55</v>
      </c>
      <c r="B56" s="33" t="s">
        <v>22</v>
      </c>
      <c r="C56" s="33" t="s">
        <v>19</v>
      </c>
      <c r="D56" s="28" t="s">
        <v>27</v>
      </c>
      <c r="E56" s="34"/>
      <c r="F56" s="42"/>
      <c r="G56" s="35"/>
      <c r="H56" s="36"/>
      <c r="I56" s="36">
        <v>1</v>
      </c>
      <c r="J56" s="36" t="str">
        <f t="shared" si="3"/>
        <v/>
      </c>
      <c r="K56" s="37" t="str">
        <f t="shared" si="0"/>
        <v/>
      </c>
      <c r="L56" s="36">
        <f t="shared" si="1"/>
        <v>0</v>
      </c>
    </row>
    <row r="57" spans="1:12" ht="26.25">
      <c r="A57" s="32">
        <f t="shared" si="2"/>
        <v>56</v>
      </c>
      <c r="B57" s="33" t="s">
        <v>22</v>
      </c>
      <c r="C57" s="33" t="s">
        <v>20</v>
      </c>
      <c r="D57" s="28" t="s">
        <v>27</v>
      </c>
      <c r="E57" s="34"/>
      <c r="F57" s="42"/>
      <c r="G57" s="35"/>
      <c r="H57" s="36"/>
      <c r="I57" s="36">
        <v>3</v>
      </c>
      <c r="J57" s="36" t="str">
        <f t="shared" si="3"/>
        <v/>
      </c>
      <c r="K57" s="37" t="str">
        <f t="shared" si="0"/>
        <v/>
      </c>
      <c r="L57" s="36">
        <f t="shared" si="1"/>
        <v>0</v>
      </c>
    </row>
    <row r="58" spans="1:12" s="2" customFormat="1" ht="33.6" customHeight="1">
      <c r="A58" s="32">
        <f t="shared" si="2"/>
        <v>57</v>
      </c>
      <c r="B58" s="33" t="s">
        <v>22</v>
      </c>
      <c r="C58" s="56" t="s">
        <v>68</v>
      </c>
      <c r="D58" s="28" t="s">
        <v>27</v>
      </c>
      <c r="E58" s="34"/>
      <c r="F58" s="42"/>
      <c r="G58" s="35"/>
      <c r="H58" s="36"/>
      <c r="I58" s="36">
        <v>5</v>
      </c>
      <c r="J58" s="36" t="str">
        <f t="shared" si="3"/>
        <v/>
      </c>
      <c r="K58" s="37" t="str">
        <f t="shared" si="0"/>
        <v/>
      </c>
      <c r="L58" s="36">
        <f t="shared" si="1"/>
        <v>0</v>
      </c>
    </row>
    <row r="59" spans="1:12" ht="39">
      <c r="A59" s="32">
        <f t="shared" si="2"/>
        <v>58</v>
      </c>
      <c r="B59" s="33" t="s">
        <v>22</v>
      </c>
      <c r="C59" s="56" t="s">
        <v>69</v>
      </c>
      <c r="D59" s="28" t="s">
        <v>27</v>
      </c>
      <c r="E59" s="34"/>
      <c r="F59" s="42"/>
      <c r="G59" s="35"/>
      <c r="H59" s="36"/>
      <c r="I59" s="36">
        <v>2</v>
      </c>
      <c r="J59" s="36" t="str">
        <f t="shared" si="3"/>
        <v/>
      </c>
      <c r="K59" s="37" t="str">
        <f t="shared" si="0"/>
        <v/>
      </c>
      <c r="L59" s="36">
        <f t="shared" si="1"/>
        <v>0</v>
      </c>
    </row>
    <row r="60" spans="1:12" ht="26.25">
      <c r="A60" s="32">
        <f t="shared" si="2"/>
        <v>59</v>
      </c>
      <c r="B60" s="33" t="s">
        <v>32</v>
      </c>
      <c r="C60" s="33" t="s">
        <v>13</v>
      </c>
      <c r="D60" s="44" t="s">
        <v>27</v>
      </c>
      <c r="E60" s="34"/>
      <c r="F60" s="42"/>
      <c r="G60" s="35"/>
      <c r="H60" s="36" t="s">
        <v>27</v>
      </c>
      <c r="I60" s="36">
        <v>2</v>
      </c>
      <c r="J60" s="36">
        <f t="shared" si="3"/>
        <v>-5</v>
      </c>
      <c r="K60" s="37">
        <f t="shared" si="0"/>
        <v>-5</v>
      </c>
      <c r="L60" s="36">
        <f t="shared" si="1"/>
        <v>0</v>
      </c>
    </row>
    <row r="61" spans="1:12" ht="26.25">
      <c r="A61" s="32">
        <f t="shared" si="2"/>
        <v>60</v>
      </c>
      <c r="B61" s="33" t="s">
        <v>32</v>
      </c>
      <c r="C61" s="56" t="s">
        <v>70</v>
      </c>
      <c r="D61" s="44" t="s">
        <v>27</v>
      </c>
      <c r="E61" s="34"/>
      <c r="F61" s="42"/>
      <c r="G61" s="35"/>
      <c r="H61" s="36" t="s">
        <v>27</v>
      </c>
      <c r="I61" s="36">
        <v>2</v>
      </c>
      <c r="J61" s="36">
        <f t="shared" si="3"/>
        <v>-5</v>
      </c>
      <c r="K61" s="37">
        <f t="shared" si="0"/>
        <v>-5</v>
      </c>
      <c r="L61" s="36">
        <f t="shared" si="1"/>
        <v>0</v>
      </c>
    </row>
    <row r="62" spans="1:12" ht="51.75">
      <c r="A62" s="32">
        <f t="shared" si="2"/>
        <v>61</v>
      </c>
      <c r="B62" s="33" t="s">
        <v>32</v>
      </c>
      <c r="C62" s="56" t="s">
        <v>71</v>
      </c>
      <c r="D62" s="44" t="s">
        <v>27</v>
      </c>
      <c r="E62" s="34"/>
      <c r="F62" s="42"/>
      <c r="G62" s="35"/>
      <c r="H62" s="36" t="s">
        <v>27</v>
      </c>
      <c r="I62" s="36">
        <v>2</v>
      </c>
      <c r="J62" s="36">
        <f t="shared" si="3"/>
        <v>-5</v>
      </c>
      <c r="K62" s="37">
        <f t="shared" si="0"/>
        <v>-5</v>
      </c>
      <c r="L62" s="36">
        <f t="shared" si="1"/>
        <v>0</v>
      </c>
    </row>
    <row r="63" spans="1:12" s="6" customFormat="1" ht="26.25">
      <c r="A63" s="32">
        <f t="shared" si="2"/>
        <v>62</v>
      </c>
      <c r="B63" s="33" t="s">
        <v>32</v>
      </c>
      <c r="C63" s="56" t="s">
        <v>72</v>
      </c>
      <c r="D63" s="44" t="s">
        <v>27</v>
      </c>
      <c r="E63" s="34"/>
      <c r="F63" s="42"/>
      <c r="G63" s="35"/>
      <c r="H63" s="36" t="s">
        <v>27</v>
      </c>
      <c r="I63" s="36">
        <v>3</v>
      </c>
      <c r="J63" s="36">
        <f t="shared" si="3"/>
        <v>-5</v>
      </c>
      <c r="K63" s="37">
        <f t="shared" si="0"/>
        <v>-5</v>
      </c>
      <c r="L63" s="36">
        <f t="shared" si="1"/>
        <v>0</v>
      </c>
    </row>
    <row r="64" spans="1:12" s="6" customFormat="1" ht="30">
      <c r="A64" s="32">
        <f t="shared" si="2"/>
        <v>63</v>
      </c>
      <c r="B64" s="33" t="s">
        <v>32</v>
      </c>
      <c r="C64" s="56" t="s">
        <v>74</v>
      </c>
      <c r="D64" s="44" t="s">
        <v>122</v>
      </c>
      <c r="E64" s="65" t="s">
        <v>119</v>
      </c>
      <c r="F64" s="42"/>
      <c r="G64" s="35"/>
      <c r="H64" s="36" t="s">
        <v>27</v>
      </c>
      <c r="I64" s="36">
        <v>1</v>
      </c>
      <c r="J64" s="36">
        <f t="shared" si="3"/>
        <v>-5</v>
      </c>
      <c r="K64" s="37">
        <f t="shared" si="0"/>
        <v>-5</v>
      </c>
      <c r="L64" s="36">
        <f t="shared" si="1"/>
        <v>0</v>
      </c>
    </row>
    <row r="65" spans="1:12" s="6" customFormat="1" ht="26.25">
      <c r="A65" s="32">
        <f t="shared" si="2"/>
        <v>64</v>
      </c>
      <c r="B65" s="33" t="s">
        <v>32</v>
      </c>
      <c r="C65" s="56" t="s">
        <v>73</v>
      </c>
      <c r="D65" s="44" t="s">
        <v>27</v>
      </c>
      <c r="E65" s="65" t="s">
        <v>129</v>
      </c>
      <c r="F65" s="42"/>
      <c r="G65" s="35"/>
      <c r="H65" s="36" t="s">
        <v>27</v>
      </c>
      <c r="I65" s="36">
        <v>1</v>
      </c>
      <c r="J65" s="36">
        <f t="shared" si="3"/>
        <v>-5</v>
      </c>
      <c r="K65" s="37">
        <f t="shared" si="0"/>
        <v>-5</v>
      </c>
      <c r="L65" s="36">
        <f t="shared" si="1"/>
        <v>0</v>
      </c>
    </row>
    <row r="66" spans="1:12" s="6" customFormat="1" ht="26.25">
      <c r="A66" s="32">
        <f t="shared" si="2"/>
        <v>65</v>
      </c>
      <c r="B66" s="33" t="s">
        <v>32</v>
      </c>
      <c r="C66" s="56" t="s">
        <v>75</v>
      </c>
      <c r="D66" s="28" t="s">
        <v>27</v>
      </c>
      <c r="E66" s="34"/>
      <c r="F66" s="42"/>
      <c r="G66" s="35"/>
      <c r="H66" s="36"/>
      <c r="I66" s="36">
        <v>3</v>
      </c>
      <c r="J66" s="36" t="str">
        <f t="shared" si="3"/>
        <v/>
      </c>
      <c r="K66" s="37" t="str">
        <f t="shared" si="0"/>
        <v/>
      </c>
      <c r="L66" s="36">
        <f t="shared" si="1"/>
        <v>0</v>
      </c>
    </row>
  </sheetData>
  <sheetProtection password="A6D7" sheet="1"/>
  <conditionalFormatting sqref="C2:C66">
    <cfRule type="expression" dxfId="7" priority="13" stopIfTrue="1">
      <formula>H2="TRUE"</formula>
    </cfRule>
  </conditionalFormatting>
  <conditionalFormatting sqref="F1:F1048576 D1:D1048576">
    <cfRule type="cellIs" dxfId="6" priority="5" operator="equal">
      <formula>"FALSE"</formula>
    </cfRule>
    <cfRule type="cellIs" dxfId="5" priority="10" operator="equal">
      <formula>"TRUE"</formula>
    </cfRule>
  </conditionalFormatting>
  <conditionalFormatting sqref="C5">
    <cfRule type="expression" dxfId="4" priority="6" stopIfTrue="1">
      <formula>H5=TRUE</formula>
    </cfRule>
  </conditionalFormatting>
  <conditionalFormatting sqref="E6">
    <cfRule type="expression" dxfId="3" priority="4" stopIfTrue="1">
      <formula>$H6=TRUE</formula>
    </cfRule>
  </conditionalFormatting>
  <conditionalFormatting sqref="E64">
    <cfRule type="expression" dxfId="2" priority="3" stopIfTrue="1">
      <formula>$H64=TRUE</formula>
    </cfRule>
  </conditionalFormatting>
  <conditionalFormatting sqref="E65">
    <cfRule type="expression" dxfId="1" priority="2" stopIfTrue="1">
      <formula>$H65=TRUE</formula>
    </cfRule>
  </conditionalFormatting>
  <conditionalFormatting sqref="E7">
    <cfRule type="expression" dxfId="0" priority="1" stopIfTrue="1">
      <formula>$H7=TRUE</formula>
    </cfRule>
  </conditionalFormatting>
  <dataValidations count="1">
    <dataValidation type="list" allowBlank="1" showInputMessage="1" showErrorMessage="1" sqref="F2:F66 D2:D66">
      <formula1>"TRUE,FALSE"</formula1>
    </dataValidation>
  </dataValidation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7"/>
  <dimension ref="A1:AC49"/>
  <sheetViews>
    <sheetView topLeftCell="A2" workbookViewId="0">
      <selection activeCell="D4" sqref="D4"/>
    </sheetView>
  </sheetViews>
  <sheetFormatPr defaultRowHeight="15"/>
  <cols>
    <col min="1" max="1" width="9.140625" style="2"/>
    <col min="2" max="2" width="19" style="2" customWidth="1"/>
    <col min="3" max="3" width="14.85546875" style="2" customWidth="1"/>
    <col min="4" max="4" width="13.42578125" style="2" customWidth="1"/>
    <col min="5" max="5" width="13.28515625" style="2" customWidth="1"/>
    <col min="6" max="6" width="12.5703125" style="2" customWidth="1"/>
    <col min="7" max="16384" width="9.140625" style="2"/>
  </cols>
  <sheetData>
    <row r="1" spans="1:29" ht="23.25">
      <c r="A1" s="1"/>
      <c r="B1" s="94" t="s">
        <v>112</v>
      </c>
      <c r="C1" s="94"/>
      <c r="D1" s="95"/>
      <c r="E1" s="95"/>
      <c r="F1" s="95"/>
      <c r="G1" s="3"/>
      <c r="H1" s="3"/>
      <c r="I1" s="1"/>
      <c r="J1" s="1"/>
      <c r="K1" s="1"/>
      <c r="L1" s="1"/>
      <c r="M1" s="1"/>
      <c r="N1" s="1"/>
      <c r="O1" s="1"/>
      <c r="P1" s="1"/>
      <c r="Q1" s="1"/>
      <c r="R1" s="1"/>
      <c r="S1" s="1"/>
      <c r="T1" s="1"/>
      <c r="U1" s="1"/>
      <c r="V1" s="1"/>
      <c r="W1" s="1"/>
      <c r="X1" s="1"/>
      <c r="Y1" s="1"/>
      <c r="Z1" s="1"/>
      <c r="AA1" s="1"/>
      <c r="AB1" s="1"/>
      <c r="AC1" s="1"/>
    </row>
    <row r="2" spans="1:29">
      <c r="A2" s="1"/>
      <c r="B2" s="59"/>
      <c r="C2" s="60" t="s">
        <v>92</v>
      </c>
      <c r="D2" s="60" t="s">
        <v>93</v>
      </c>
      <c r="E2" s="60" t="s">
        <v>94</v>
      </c>
      <c r="F2" s="60" t="s">
        <v>95</v>
      </c>
      <c r="G2" s="1"/>
      <c r="H2" s="1"/>
      <c r="I2" s="1"/>
      <c r="J2" s="1"/>
      <c r="K2" s="1"/>
      <c r="L2" s="1"/>
      <c r="M2" s="1"/>
      <c r="N2" s="1"/>
      <c r="O2" s="1"/>
      <c r="P2" s="1"/>
      <c r="Q2" s="1"/>
      <c r="R2" s="1"/>
      <c r="S2" s="1"/>
      <c r="T2" s="1"/>
      <c r="U2" s="1"/>
      <c r="V2" s="1"/>
      <c r="W2" s="1"/>
      <c r="X2" s="1"/>
      <c r="Y2" s="1"/>
      <c r="Z2" s="1"/>
      <c r="AA2" s="1"/>
      <c r="AB2" s="1"/>
      <c r="AC2" s="1"/>
    </row>
    <row r="3" spans="1:29" ht="29.25" customHeight="1">
      <c r="A3" s="1"/>
      <c r="B3" s="33" t="s">
        <v>28</v>
      </c>
      <c r="C3" s="59">
        <f>COUNTIF(SuccessCriteria!D2:D10,"TRUE")</f>
        <v>9</v>
      </c>
      <c r="D3" s="59">
        <f t="shared" ref="D3:D8" si="0">E3-C3</f>
        <v>0</v>
      </c>
      <c r="E3" s="61">
        <v>9</v>
      </c>
      <c r="F3" s="62">
        <f>C3/E3</f>
        <v>1</v>
      </c>
      <c r="G3" s="1"/>
      <c r="H3" s="1"/>
      <c r="I3" s="1"/>
      <c r="J3" s="1"/>
      <c r="K3" s="1"/>
      <c r="L3" s="1"/>
      <c r="M3" s="1"/>
      <c r="N3" s="1"/>
      <c r="O3" s="1"/>
      <c r="P3" s="1"/>
      <c r="Q3" s="1"/>
      <c r="R3" s="1"/>
      <c r="S3" s="1"/>
      <c r="T3" s="1"/>
      <c r="U3" s="1"/>
      <c r="V3" s="1"/>
      <c r="W3" s="1"/>
      <c r="X3" s="1"/>
      <c r="Y3" s="1"/>
      <c r="Z3" s="1"/>
      <c r="AA3" s="1"/>
      <c r="AB3" s="1"/>
      <c r="AC3" s="1"/>
    </row>
    <row r="4" spans="1:29" ht="26.25">
      <c r="A4" s="1"/>
      <c r="B4" s="33" t="s">
        <v>29</v>
      </c>
      <c r="C4" s="59">
        <f>COUNTIF(SuccessCriteria!D11:D33,"TRUE")</f>
        <v>23</v>
      </c>
      <c r="D4" s="59">
        <f t="shared" si="0"/>
        <v>0</v>
      </c>
      <c r="E4" s="61">
        <v>23</v>
      </c>
      <c r="F4" s="62">
        <f t="shared" ref="F4:F9" si="1">C4/E4</f>
        <v>1</v>
      </c>
      <c r="G4" s="1"/>
      <c r="H4" s="1"/>
      <c r="I4" s="1"/>
      <c r="J4" s="1"/>
      <c r="K4" s="1"/>
      <c r="L4" s="1"/>
      <c r="M4" s="1"/>
      <c r="N4" s="1"/>
      <c r="O4" s="1"/>
      <c r="P4" s="1"/>
      <c r="Q4" s="1"/>
      <c r="R4" s="1"/>
      <c r="S4" s="1"/>
      <c r="T4" s="1"/>
      <c r="U4" s="1"/>
      <c r="V4" s="1"/>
      <c r="W4" s="1"/>
      <c r="X4" s="1"/>
      <c r="Y4" s="1"/>
      <c r="Z4" s="1"/>
      <c r="AA4" s="1"/>
      <c r="AB4" s="1"/>
      <c r="AC4" s="1"/>
    </row>
    <row r="5" spans="1:29">
      <c r="A5" s="1"/>
      <c r="B5" s="33" t="s">
        <v>30</v>
      </c>
      <c r="C5" s="59">
        <f>COUNTIF(SuccessCriteria!D34:D45,"TRUE")</f>
        <v>12</v>
      </c>
      <c r="D5" s="59">
        <f t="shared" si="0"/>
        <v>0</v>
      </c>
      <c r="E5" s="61">
        <v>12</v>
      </c>
      <c r="F5" s="62">
        <f t="shared" si="1"/>
        <v>1</v>
      </c>
      <c r="G5" s="1"/>
      <c r="H5" s="1"/>
      <c r="I5" s="1"/>
      <c r="J5" s="1"/>
      <c r="K5" s="1"/>
      <c r="L5" s="1"/>
      <c r="M5" s="1"/>
      <c r="N5" s="1"/>
      <c r="O5" s="1"/>
      <c r="P5" s="1"/>
      <c r="Q5" s="1"/>
      <c r="R5" s="1"/>
      <c r="S5" s="1"/>
      <c r="T5" s="1"/>
      <c r="U5" s="1"/>
      <c r="V5" s="1"/>
      <c r="W5" s="1"/>
      <c r="X5" s="1"/>
      <c r="Y5" s="1"/>
      <c r="Z5" s="1"/>
      <c r="AA5" s="1"/>
      <c r="AB5" s="1"/>
      <c r="AC5" s="1"/>
    </row>
    <row r="6" spans="1:29">
      <c r="A6" s="1"/>
      <c r="B6" s="33" t="s">
        <v>31</v>
      </c>
      <c r="C6" s="59">
        <f>COUNTIF(SuccessCriteria!D46:D51,"TRUE")</f>
        <v>6</v>
      </c>
      <c r="D6" s="59">
        <f t="shared" si="0"/>
        <v>0</v>
      </c>
      <c r="E6" s="61">
        <v>6</v>
      </c>
      <c r="F6" s="62">
        <f t="shared" si="1"/>
        <v>1</v>
      </c>
      <c r="G6" s="1"/>
      <c r="H6" s="1"/>
      <c r="I6" s="1"/>
      <c r="J6" s="1"/>
      <c r="K6" s="1"/>
      <c r="L6" s="1"/>
      <c r="M6" s="1"/>
      <c r="N6" s="1"/>
      <c r="O6" s="1"/>
      <c r="P6" s="1"/>
      <c r="Q6" s="1"/>
      <c r="R6" s="1"/>
      <c r="S6" s="1"/>
      <c r="T6" s="1"/>
      <c r="U6" s="1"/>
      <c r="V6" s="1"/>
      <c r="W6" s="1"/>
      <c r="X6" s="1"/>
      <c r="Y6" s="1"/>
      <c r="Z6" s="1"/>
      <c r="AA6" s="1"/>
      <c r="AB6" s="1"/>
      <c r="AC6" s="1"/>
    </row>
    <row r="7" spans="1:29">
      <c r="A7" s="1"/>
      <c r="B7" s="33" t="s">
        <v>22</v>
      </c>
      <c r="C7" s="59">
        <f>COUNTIF(SuccessCriteria!D52:D59,"TRUE")</f>
        <v>8</v>
      </c>
      <c r="D7" s="59">
        <f t="shared" si="0"/>
        <v>0</v>
      </c>
      <c r="E7" s="61">
        <v>8</v>
      </c>
      <c r="F7" s="62">
        <f t="shared" si="1"/>
        <v>1</v>
      </c>
      <c r="G7" s="1"/>
      <c r="H7" s="1"/>
      <c r="I7" s="1"/>
      <c r="J7" s="1"/>
      <c r="K7" s="1"/>
      <c r="L7" s="1"/>
      <c r="M7" s="1"/>
      <c r="N7" s="1"/>
      <c r="O7" s="1"/>
      <c r="P7" s="1"/>
      <c r="Q7" s="1"/>
      <c r="R7" s="1"/>
      <c r="S7" s="1"/>
      <c r="T7" s="1"/>
      <c r="U7" s="1"/>
      <c r="V7" s="1"/>
      <c r="W7" s="1"/>
      <c r="X7" s="1"/>
      <c r="Y7" s="1"/>
      <c r="Z7" s="1"/>
      <c r="AA7" s="1"/>
      <c r="AB7" s="1"/>
      <c r="AC7" s="1"/>
    </row>
    <row r="8" spans="1:29">
      <c r="A8" s="1"/>
      <c r="B8" s="33" t="s">
        <v>32</v>
      </c>
      <c r="C8" s="59">
        <f>COUNTIF(SuccessCriteria!D60:D66,"TRUE")</f>
        <v>6</v>
      </c>
      <c r="D8" s="59">
        <f t="shared" si="0"/>
        <v>1</v>
      </c>
      <c r="E8" s="61">
        <v>7</v>
      </c>
      <c r="F8" s="62">
        <f t="shared" si="1"/>
        <v>0.8571428571428571</v>
      </c>
      <c r="G8" s="1"/>
      <c r="H8" s="1"/>
      <c r="I8" s="1"/>
      <c r="J8" s="1"/>
      <c r="K8" s="1"/>
      <c r="L8" s="1"/>
      <c r="M8" s="1"/>
      <c r="N8" s="1"/>
      <c r="O8" s="1"/>
      <c r="P8" s="1"/>
      <c r="Q8" s="1"/>
      <c r="R8" s="1"/>
      <c r="S8" s="1"/>
      <c r="T8" s="1"/>
      <c r="U8" s="1"/>
      <c r="V8" s="1"/>
      <c r="W8" s="1"/>
      <c r="X8" s="1"/>
      <c r="Y8" s="1"/>
      <c r="Z8" s="1"/>
      <c r="AA8" s="1"/>
      <c r="AB8" s="1"/>
      <c r="AC8" s="1"/>
    </row>
    <row r="9" spans="1:29">
      <c r="A9" s="1"/>
      <c r="B9" s="63" t="s">
        <v>120</v>
      </c>
      <c r="C9" s="64">
        <f>SUM(C3:C8)</f>
        <v>64</v>
      </c>
      <c r="D9" s="64">
        <f>SUM(D3:D8)</f>
        <v>1</v>
      </c>
      <c r="E9" s="64">
        <f>SUM(E3:E8)</f>
        <v>65</v>
      </c>
      <c r="F9" s="62">
        <f t="shared" si="1"/>
        <v>0.98461538461538467</v>
      </c>
      <c r="G9" s="1"/>
      <c r="H9" s="1"/>
      <c r="I9" s="1"/>
      <c r="J9" s="1"/>
      <c r="K9" s="1"/>
      <c r="L9" s="1"/>
      <c r="M9" s="1"/>
      <c r="N9" s="1"/>
      <c r="O9" s="1"/>
      <c r="P9" s="1"/>
      <c r="Q9" s="1"/>
      <c r="R9" s="1"/>
      <c r="S9" s="1"/>
      <c r="T9" s="1"/>
      <c r="U9" s="1"/>
      <c r="V9" s="1"/>
      <c r="W9" s="1"/>
      <c r="X9" s="1"/>
      <c r="Y9" s="1"/>
      <c r="Z9" s="1"/>
      <c r="AA9" s="1"/>
      <c r="AB9" s="1"/>
      <c r="AC9" s="1"/>
    </row>
    <row r="10" spans="1:29">
      <c r="A10" s="1"/>
      <c r="B10" s="4"/>
      <c r="C10" s="4"/>
      <c r="D10" s="4"/>
      <c r="E10" s="4"/>
      <c r="F10" s="4"/>
      <c r="G10" s="1"/>
      <c r="H10" s="1"/>
      <c r="I10" s="1"/>
      <c r="J10" s="1"/>
      <c r="K10" s="1"/>
      <c r="L10" s="1"/>
      <c r="M10" s="1"/>
      <c r="N10" s="1"/>
      <c r="O10" s="1"/>
      <c r="P10" s="1"/>
      <c r="Q10" s="1"/>
      <c r="R10" s="1"/>
      <c r="S10" s="1"/>
      <c r="T10" s="1"/>
      <c r="U10" s="1"/>
      <c r="V10" s="1"/>
      <c r="W10" s="1"/>
      <c r="X10" s="1"/>
      <c r="Y10" s="1"/>
      <c r="Z10" s="1"/>
      <c r="AA10" s="1"/>
      <c r="AB10" s="1"/>
      <c r="AC10" s="1"/>
    </row>
    <row r="11" spans="1:29">
      <c r="A11" s="1"/>
      <c r="B11" s="4"/>
      <c r="C11" s="4"/>
      <c r="D11" s="4"/>
      <c r="E11" s="4"/>
      <c r="F11" s="4"/>
      <c r="G11" s="1"/>
      <c r="H11" s="1"/>
      <c r="I11" s="1"/>
      <c r="J11" s="1"/>
      <c r="K11" s="1"/>
      <c r="L11" s="1"/>
      <c r="M11" s="1"/>
      <c r="N11" s="1"/>
      <c r="O11" s="1"/>
      <c r="P11" s="1"/>
      <c r="Q11" s="1"/>
      <c r="R11" s="1"/>
      <c r="S11" s="1"/>
      <c r="T11" s="1"/>
      <c r="U11" s="1"/>
      <c r="V11" s="1"/>
      <c r="W11" s="1"/>
      <c r="X11" s="1"/>
      <c r="Y11" s="1"/>
      <c r="Z11" s="1"/>
      <c r="AA11" s="1"/>
      <c r="AB11" s="1"/>
      <c r="AC11" s="1"/>
    </row>
    <row r="12" spans="1:29">
      <c r="A12" s="1"/>
      <c r="B12" s="4"/>
      <c r="C12" s="4"/>
      <c r="D12" s="4"/>
      <c r="E12" s="4"/>
      <c r="F12" s="4"/>
      <c r="G12" s="1"/>
      <c r="H12" s="1"/>
      <c r="I12" s="1"/>
      <c r="J12" s="1"/>
      <c r="K12" s="1"/>
      <c r="L12" s="1"/>
      <c r="M12" s="1"/>
      <c r="N12" s="1"/>
      <c r="O12" s="1"/>
      <c r="P12" s="1"/>
      <c r="Q12" s="1"/>
      <c r="R12" s="1"/>
      <c r="S12" s="1"/>
      <c r="T12" s="1"/>
      <c r="U12" s="1"/>
      <c r="V12" s="1"/>
      <c r="W12" s="1"/>
      <c r="X12" s="1"/>
      <c r="Y12" s="1"/>
      <c r="Z12" s="1"/>
      <c r="AA12" s="1"/>
      <c r="AB12" s="1"/>
      <c r="AC12" s="1"/>
    </row>
    <row r="13" spans="1:29">
      <c r="A13" s="1"/>
      <c r="B13" s="4"/>
      <c r="C13" s="4"/>
      <c r="D13" s="4"/>
      <c r="E13" s="4"/>
      <c r="F13" s="4"/>
      <c r="G13" s="1"/>
      <c r="H13" s="1"/>
      <c r="I13" s="1"/>
      <c r="J13" s="1"/>
      <c r="K13" s="1"/>
      <c r="L13" s="1"/>
      <c r="M13" s="1"/>
      <c r="N13" s="1"/>
      <c r="O13" s="1"/>
      <c r="P13" s="1"/>
      <c r="Q13" s="1"/>
      <c r="R13" s="1"/>
      <c r="S13" s="1"/>
      <c r="T13" s="1"/>
      <c r="U13" s="1"/>
      <c r="V13" s="1"/>
      <c r="W13" s="1"/>
      <c r="X13" s="1"/>
      <c r="Y13" s="1"/>
      <c r="Z13" s="1"/>
      <c r="AA13" s="1"/>
      <c r="AB13" s="1"/>
      <c r="AC13" s="1"/>
    </row>
    <row r="14" spans="1:29">
      <c r="A14" s="1"/>
      <c r="B14" s="4"/>
      <c r="C14" s="4"/>
      <c r="D14" s="4"/>
      <c r="E14" s="4"/>
      <c r="F14" s="4"/>
      <c r="G14" s="1"/>
      <c r="H14" s="1"/>
      <c r="I14" s="1"/>
      <c r="J14" s="1"/>
      <c r="K14" s="1"/>
      <c r="L14" s="1"/>
      <c r="M14" s="1"/>
      <c r="N14" s="1"/>
      <c r="O14" s="1"/>
      <c r="P14" s="1"/>
      <c r="Q14" s="1"/>
      <c r="R14" s="1"/>
      <c r="S14" s="1"/>
      <c r="T14" s="1"/>
      <c r="U14" s="1"/>
      <c r="V14" s="1"/>
      <c r="W14" s="1"/>
      <c r="X14" s="1"/>
      <c r="Y14" s="1"/>
      <c r="Z14" s="1"/>
      <c r="AA14" s="1"/>
      <c r="AB14" s="1"/>
      <c r="AC14" s="1"/>
    </row>
    <row r="15" spans="1:29">
      <c r="A15" s="1"/>
      <c r="B15" s="4"/>
      <c r="C15" s="4"/>
      <c r="D15" s="4"/>
      <c r="E15" s="4"/>
      <c r="F15" s="4"/>
      <c r="G15" s="1"/>
      <c r="H15" s="1"/>
      <c r="I15" s="1"/>
      <c r="J15" s="1"/>
      <c r="K15" s="1"/>
      <c r="L15" s="1"/>
      <c r="M15" s="1"/>
      <c r="N15" s="1"/>
      <c r="O15" s="1"/>
      <c r="P15" s="1"/>
      <c r="Q15" s="1"/>
      <c r="R15" s="1"/>
      <c r="S15" s="1"/>
      <c r="T15" s="1"/>
      <c r="U15" s="1"/>
      <c r="V15" s="1"/>
      <c r="W15" s="1"/>
      <c r="X15" s="1"/>
      <c r="Y15" s="1"/>
      <c r="Z15" s="1"/>
      <c r="AA15" s="1"/>
      <c r="AB15" s="1"/>
      <c r="AC15" s="1"/>
    </row>
    <row r="16" spans="1:29">
      <c r="A16" s="1"/>
      <c r="B16" s="4"/>
      <c r="C16" s="4"/>
      <c r="D16" s="4"/>
      <c r="E16" s="4"/>
      <c r="F16" s="4"/>
      <c r="G16" s="1"/>
      <c r="H16" s="1"/>
      <c r="I16" s="1"/>
      <c r="J16" s="1"/>
      <c r="K16" s="1"/>
      <c r="L16" s="1"/>
      <c r="M16" s="1"/>
      <c r="N16" s="1"/>
      <c r="O16" s="1"/>
      <c r="P16" s="1"/>
      <c r="Q16" s="1"/>
      <c r="R16" s="1"/>
      <c r="S16" s="1"/>
      <c r="T16" s="1"/>
      <c r="U16" s="1"/>
      <c r="V16" s="1"/>
      <c r="W16" s="1"/>
      <c r="X16" s="1"/>
      <c r="Y16" s="1"/>
      <c r="Z16" s="1"/>
      <c r="AA16" s="1"/>
      <c r="AB16" s="1"/>
      <c r="AC16" s="1"/>
    </row>
    <row r="17" spans="1:29">
      <c r="A17" s="1"/>
      <c r="B17" s="4"/>
      <c r="C17" s="4"/>
      <c r="D17" s="4"/>
      <c r="E17" s="4"/>
      <c r="F17" s="4"/>
      <c r="G17" s="1"/>
      <c r="H17" s="1"/>
      <c r="I17" s="1"/>
      <c r="J17" s="1"/>
      <c r="K17" s="1"/>
      <c r="L17" s="1"/>
      <c r="M17" s="1"/>
      <c r="N17" s="1"/>
      <c r="O17" s="1"/>
      <c r="P17" s="1"/>
      <c r="Q17" s="1"/>
      <c r="R17" s="1"/>
      <c r="S17" s="1"/>
      <c r="T17" s="1"/>
      <c r="U17" s="1"/>
      <c r="V17" s="1"/>
      <c r="W17" s="1"/>
      <c r="X17" s="1"/>
      <c r="Y17" s="1"/>
      <c r="Z17" s="1"/>
      <c r="AA17" s="1"/>
      <c r="AB17" s="1"/>
      <c r="AC17" s="1"/>
    </row>
    <row r="18" spans="1:29">
      <c r="A18" s="1"/>
      <c r="B18" s="4"/>
      <c r="C18" s="4"/>
      <c r="D18" s="4"/>
      <c r="E18" s="4"/>
      <c r="F18" s="4"/>
      <c r="G18" s="1"/>
      <c r="H18" s="1"/>
      <c r="I18" s="1"/>
      <c r="J18" s="1"/>
      <c r="K18" s="1"/>
      <c r="L18" s="1"/>
      <c r="M18" s="1"/>
      <c r="N18" s="1"/>
      <c r="O18" s="1"/>
      <c r="P18" s="1"/>
      <c r="Q18" s="1"/>
      <c r="R18" s="1"/>
      <c r="S18" s="1"/>
      <c r="T18" s="1"/>
      <c r="U18" s="1"/>
      <c r="V18" s="1"/>
      <c r="W18" s="1"/>
      <c r="X18" s="1"/>
      <c r="Y18" s="1"/>
      <c r="Z18" s="1"/>
      <c r="AA18" s="1"/>
      <c r="AB18" s="1"/>
      <c r="AC18" s="1"/>
    </row>
    <row r="19" spans="1:29">
      <c r="A19" s="1"/>
      <c r="B19" s="4"/>
      <c r="C19" s="4"/>
      <c r="D19" s="4"/>
      <c r="E19" s="4"/>
      <c r="F19" s="4"/>
      <c r="G19" s="1"/>
      <c r="H19" s="1"/>
      <c r="I19" s="1"/>
      <c r="J19" s="1"/>
      <c r="K19" s="1"/>
      <c r="L19" s="1"/>
      <c r="M19" s="1"/>
      <c r="N19" s="1"/>
      <c r="O19" s="1"/>
      <c r="P19" s="1"/>
      <c r="Q19" s="1"/>
      <c r="R19" s="1"/>
      <c r="S19" s="1"/>
      <c r="T19" s="1"/>
      <c r="U19" s="1"/>
      <c r="V19" s="1"/>
      <c r="W19" s="1"/>
      <c r="X19" s="1"/>
      <c r="Y19" s="1"/>
      <c r="Z19" s="1"/>
      <c r="AA19" s="1"/>
      <c r="AB19" s="1"/>
      <c r="AC19" s="1"/>
    </row>
    <row r="20" spans="1:29">
      <c r="A20" s="1"/>
      <c r="B20" s="4"/>
      <c r="C20" s="4"/>
      <c r="D20" s="4"/>
      <c r="E20" s="4"/>
      <c r="F20" s="4"/>
      <c r="G20" s="1"/>
      <c r="H20" s="1"/>
      <c r="I20" s="1"/>
      <c r="J20" s="1"/>
      <c r="K20" s="1"/>
      <c r="L20" s="1"/>
      <c r="M20" s="1"/>
      <c r="N20" s="1"/>
      <c r="O20" s="1"/>
      <c r="P20" s="1"/>
      <c r="Q20" s="1"/>
      <c r="R20" s="1"/>
      <c r="S20" s="1"/>
      <c r="T20" s="1"/>
      <c r="U20" s="1"/>
      <c r="V20" s="1"/>
      <c r="W20" s="1"/>
      <c r="X20" s="1"/>
      <c r="Y20" s="1"/>
      <c r="Z20" s="1"/>
      <c r="AA20" s="1"/>
      <c r="AB20" s="1"/>
      <c r="AC20" s="1"/>
    </row>
    <row r="21" spans="1:29">
      <c r="A21" s="1"/>
      <c r="B21" s="4"/>
      <c r="C21" s="4"/>
      <c r="D21" s="4"/>
      <c r="E21" s="4"/>
      <c r="F21" s="4"/>
      <c r="G21" s="1"/>
      <c r="H21" s="1"/>
      <c r="I21" s="1"/>
      <c r="J21" s="1"/>
      <c r="K21" s="1"/>
      <c r="L21" s="1"/>
      <c r="M21" s="1"/>
      <c r="N21" s="1"/>
      <c r="O21" s="1"/>
      <c r="P21" s="1"/>
      <c r="Q21" s="1"/>
      <c r="R21" s="1"/>
      <c r="S21" s="1"/>
      <c r="T21" s="1"/>
      <c r="U21" s="1"/>
      <c r="V21" s="1"/>
      <c r="W21" s="1"/>
      <c r="X21" s="1"/>
      <c r="Y21" s="1"/>
      <c r="Z21" s="1"/>
      <c r="AA21" s="1"/>
      <c r="AB21" s="1"/>
      <c r="AC21" s="1"/>
    </row>
    <row r="22" spans="1:29">
      <c r="A22" s="1"/>
      <c r="B22" s="4"/>
      <c r="C22" s="4"/>
      <c r="D22" s="4"/>
      <c r="E22" s="4"/>
      <c r="F22" s="4"/>
      <c r="G22" s="1"/>
      <c r="H22" s="1"/>
      <c r="I22" s="1"/>
      <c r="J22" s="1"/>
      <c r="K22" s="1"/>
      <c r="L22" s="1"/>
      <c r="M22" s="1"/>
      <c r="N22" s="1"/>
      <c r="O22" s="1"/>
      <c r="P22" s="1"/>
      <c r="Q22" s="1"/>
      <c r="R22" s="1"/>
      <c r="S22" s="1"/>
      <c r="T22" s="1"/>
      <c r="U22" s="1"/>
      <c r="V22" s="1"/>
      <c r="W22" s="1"/>
      <c r="X22" s="1"/>
      <c r="Y22" s="1"/>
      <c r="Z22" s="1"/>
      <c r="AA22" s="1"/>
      <c r="AB22" s="1"/>
      <c r="AC22" s="1"/>
    </row>
    <row r="23" spans="1:29">
      <c r="A23" s="1"/>
      <c r="B23" s="4"/>
      <c r="C23" s="4"/>
      <c r="D23" s="4"/>
      <c r="E23" s="4"/>
      <c r="F23" s="4"/>
      <c r="G23" s="1"/>
      <c r="H23" s="1"/>
      <c r="I23" s="1"/>
      <c r="J23" s="1"/>
      <c r="K23" s="1"/>
      <c r="L23" s="1"/>
      <c r="M23" s="1"/>
      <c r="N23" s="1"/>
      <c r="O23" s="1"/>
      <c r="P23" s="1"/>
      <c r="Q23" s="1"/>
      <c r="R23" s="1"/>
      <c r="S23" s="1"/>
      <c r="T23" s="1"/>
      <c r="U23" s="1"/>
      <c r="V23" s="1"/>
      <c r="W23" s="1"/>
      <c r="X23" s="1"/>
      <c r="Y23" s="1"/>
      <c r="Z23" s="1"/>
      <c r="AA23" s="1"/>
      <c r="AB23" s="1"/>
      <c r="AC23" s="1"/>
    </row>
    <row r="24" spans="1:29">
      <c r="A24" s="1"/>
      <c r="B24" s="4"/>
      <c r="C24" s="4"/>
      <c r="D24" s="4"/>
      <c r="E24" s="4"/>
      <c r="F24" s="4"/>
      <c r="G24" s="1"/>
      <c r="H24" s="1"/>
      <c r="I24" s="1"/>
      <c r="J24" s="1"/>
      <c r="K24" s="1"/>
      <c r="L24" s="1"/>
      <c r="M24" s="1"/>
      <c r="N24" s="1"/>
      <c r="O24" s="1"/>
      <c r="P24" s="1"/>
      <c r="Q24" s="1"/>
      <c r="R24" s="1"/>
      <c r="S24" s="1"/>
      <c r="T24" s="1"/>
      <c r="U24" s="1"/>
      <c r="V24" s="1"/>
      <c r="W24" s="1"/>
      <c r="X24" s="1"/>
      <c r="Y24" s="1"/>
      <c r="Z24" s="1"/>
      <c r="AA24" s="1"/>
      <c r="AB24" s="1"/>
      <c r="AC24" s="1"/>
    </row>
    <row r="25" spans="1:29">
      <c r="A25" s="1"/>
      <c r="B25" s="4"/>
      <c r="C25" s="4"/>
      <c r="D25" s="4"/>
      <c r="E25" s="4"/>
      <c r="F25" s="4"/>
      <c r="G25" s="1"/>
      <c r="H25" s="1"/>
      <c r="I25" s="1"/>
      <c r="J25" s="1"/>
      <c r="K25" s="1"/>
      <c r="L25" s="1"/>
      <c r="M25" s="1"/>
      <c r="N25" s="1"/>
      <c r="O25" s="1"/>
      <c r="P25" s="1"/>
      <c r="Q25" s="1"/>
      <c r="R25" s="1"/>
      <c r="S25" s="1"/>
      <c r="T25" s="1"/>
      <c r="U25" s="1"/>
      <c r="V25" s="1"/>
      <c r="W25" s="1"/>
      <c r="X25" s="1"/>
      <c r="Y25" s="1"/>
      <c r="Z25" s="1"/>
      <c r="AA25" s="1"/>
      <c r="AB25" s="1"/>
      <c r="AC25" s="1"/>
    </row>
    <row r="26" spans="1:29">
      <c r="A26" s="1"/>
      <c r="B26" s="4"/>
      <c r="C26" s="4"/>
      <c r="D26" s="4"/>
      <c r="E26" s="4"/>
      <c r="F26" s="5"/>
      <c r="G26" s="1"/>
      <c r="H26" s="1"/>
      <c r="I26" s="1"/>
      <c r="J26" s="1"/>
      <c r="K26" s="1"/>
      <c r="L26" s="1"/>
      <c r="M26" s="1"/>
      <c r="N26" s="1"/>
      <c r="O26" s="1"/>
      <c r="P26" s="1"/>
      <c r="Q26" s="1"/>
      <c r="R26" s="1"/>
      <c r="S26" s="1"/>
      <c r="T26" s="1"/>
      <c r="U26" s="1"/>
      <c r="V26" s="1"/>
      <c r="W26" s="1"/>
      <c r="X26" s="1"/>
      <c r="Y26" s="1"/>
      <c r="Z26" s="1"/>
      <c r="AA26" s="1"/>
      <c r="AB26" s="1"/>
      <c r="AC26" s="1"/>
    </row>
    <row r="27" spans="1:29">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c r="A49" s="1"/>
      <c r="G49" s="1"/>
      <c r="H49" s="1"/>
      <c r="I49" s="1"/>
      <c r="J49" s="1"/>
      <c r="K49" s="1"/>
      <c r="L49" s="1"/>
      <c r="M49" s="1"/>
      <c r="N49" s="1"/>
      <c r="O49" s="1"/>
      <c r="P49" s="1"/>
      <c r="Q49" s="1"/>
      <c r="R49" s="1"/>
      <c r="S49" s="1"/>
      <c r="T49" s="1"/>
      <c r="U49" s="1"/>
      <c r="V49" s="1"/>
      <c r="W49" s="1"/>
      <c r="X49" s="1"/>
      <c r="Y49" s="1"/>
      <c r="Z49" s="1"/>
      <c r="AA49" s="1"/>
      <c r="AB49" s="1"/>
      <c r="AC49" s="1"/>
    </row>
  </sheetData>
  <sheetProtection password="A6D7" sheet="1"/>
  <mergeCells count="1">
    <mergeCell ref="B1:F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5"/>
  <dimension ref="A1:AC49"/>
  <sheetViews>
    <sheetView workbookViewId="0">
      <selection activeCell="C4" sqref="C4"/>
    </sheetView>
  </sheetViews>
  <sheetFormatPr defaultRowHeight="15"/>
  <cols>
    <col min="2" max="2" width="19" customWidth="1"/>
    <col min="3" max="3" width="14.85546875" customWidth="1"/>
    <col min="4" max="4" width="13.42578125" customWidth="1"/>
    <col min="5" max="5" width="13.28515625" customWidth="1"/>
    <col min="6" max="6" width="12.5703125" customWidth="1"/>
  </cols>
  <sheetData>
    <row r="1" spans="1:29" ht="23.25">
      <c r="A1" s="1"/>
      <c r="B1" s="94" t="s">
        <v>113</v>
      </c>
      <c r="C1" s="94"/>
      <c r="D1" s="95"/>
      <c r="E1" s="95"/>
      <c r="F1" s="95"/>
      <c r="G1" s="3"/>
      <c r="H1" s="3"/>
      <c r="I1" s="1"/>
      <c r="J1" s="1"/>
      <c r="K1" s="1"/>
      <c r="L1" s="1"/>
      <c r="M1" s="1"/>
      <c r="N1" s="1"/>
      <c r="O1" s="1"/>
      <c r="P1" s="1"/>
      <c r="Q1" s="1"/>
      <c r="R1" s="1"/>
      <c r="S1" s="1"/>
      <c r="T1" s="1"/>
      <c r="U1" s="1"/>
      <c r="V1" s="1"/>
      <c r="W1" s="1"/>
      <c r="X1" s="1"/>
      <c r="Y1" s="1"/>
      <c r="Z1" s="1"/>
      <c r="AA1" s="1"/>
      <c r="AB1" s="1"/>
      <c r="AC1" s="1"/>
    </row>
    <row r="2" spans="1:29">
      <c r="A2" s="1"/>
      <c r="B2" s="59"/>
      <c r="C2" s="60" t="s">
        <v>92</v>
      </c>
      <c r="D2" s="60" t="s">
        <v>93</v>
      </c>
      <c r="E2" s="60" t="s">
        <v>94</v>
      </c>
      <c r="F2" s="60" t="s">
        <v>95</v>
      </c>
      <c r="G2" s="1"/>
      <c r="H2" s="1"/>
      <c r="I2" s="1"/>
      <c r="J2" s="1"/>
      <c r="K2" s="1"/>
      <c r="L2" s="1"/>
      <c r="M2" s="1"/>
      <c r="N2" s="1"/>
      <c r="O2" s="1"/>
      <c r="P2" s="1"/>
      <c r="Q2" s="1"/>
      <c r="R2" s="1"/>
      <c r="S2" s="1"/>
      <c r="T2" s="1"/>
      <c r="U2" s="1"/>
      <c r="V2" s="1"/>
      <c r="W2" s="1"/>
      <c r="X2" s="1"/>
      <c r="Y2" s="1"/>
      <c r="Z2" s="1"/>
      <c r="AA2" s="1"/>
      <c r="AB2" s="1"/>
      <c r="AC2" s="1"/>
    </row>
    <row r="3" spans="1:29" ht="29.25" customHeight="1">
      <c r="A3" s="1"/>
      <c r="B3" s="33" t="s">
        <v>28</v>
      </c>
      <c r="C3" s="59">
        <f>COUNTIF(SuccessCriteria!F2:F10,"TRUE")</f>
        <v>0</v>
      </c>
      <c r="D3" s="59">
        <f t="shared" ref="D3:D8" si="0">E3-C3</f>
        <v>9</v>
      </c>
      <c r="E3" s="61">
        <v>9</v>
      </c>
      <c r="F3" s="62">
        <f>C3/E3</f>
        <v>0</v>
      </c>
      <c r="G3" s="1"/>
      <c r="H3" s="1"/>
      <c r="I3" s="1"/>
      <c r="J3" s="1"/>
      <c r="K3" s="1"/>
      <c r="L3" s="1"/>
      <c r="M3" s="1"/>
      <c r="N3" s="1"/>
      <c r="O3" s="1"/>
      <c r="P3" s="1"/>
      <c r="Q3" s="1"/>
      <c r="R3" s="1"/>
      <c r="S3" s="1"/>
      <c r="T3" s="1"/>
      <c r="U3" s="1"/>
      <c r="V3" s="1"/>
      <c r="W3" s="1"/>
      <c r="X3" s="1"/>
      <c r="Y3" s="1"/>
      <c r="Z3" s="1"/>
      <c r="AA3" s="1"/>
      <c r="AB3" s="1"/>
      <c r="AC3" s="1"/>
    </row>
    <row r="4" spans="1:29" ht="26.25">
      <c r="A4" s="1"/>
      <c r="B4" s="33" t="s">
        <v>29</v>
      </c>
      <c r="C4" s="59">
        <f>COUNTIF(SuccessCriteria!F11:F33,"TRUE")</f>
        <v>0</v>
      </c>
      <c r="D4" s="59">
        <f t="shared" si="0"/>
        <v>23</v>
      </c>
      <c r="E4" s="61">
        <v>23</v>
      </c>
      <c r="F4" s="62">
        <f t="shared" ref="F4:F9" si="1">C4/E4</f>
        <v>0</v>
      </c>
      <c r="G4" s="1"/>
      <c r="H4" s="1"/>
      <c r="I4" s="1"/>
      <c r="J4" s="1"/>
      <c r="K4" s="1"/>
      <c r="L4" s="1"/>
      <c r="M4" s="1"/>
      <c r="N4" s="1"/>
      <c r="O4" s="1"/>
      <c r="P4" s="1"/>
      <c r="Q4" s="1"/>
      <c r="R4" s="1"/>
      <c r="S4" s="1"/>
      <c r="T4" s="1"/>
      <c r="U4" s="1"/>
      <c r="V4" s="1"/>
      <c r="W4" s="1"/>
      <c r="X4" s="1"/>
      <c r="Y4" s="1"/>
      <c r="Z4" s="1"/>
      <c r="AA4" s="1"/>
      <c r="AB4" s="1"/>
      <c r="AC4" s="1"/>
    </row>
    <row r="5" spans="1:29">
      <c r="A5" s="1"/>
      <c r="B5" s="33" t="s">
        <v>30</v>
      </c>
      <c r="C5" s="59">
        <f>COUNTIF(SuccessCriteria!F34:F45,"TRUE")</f>
        <v>0</v>
      </c>
      <c r="D5" s="59">
        <f t="shared" si="0"/>
        <v>12</v>
      </c>
      <c r="E5" s="61">
        <v>12</v>
      </c>
      <c r="F5" s="62">
        <f t="shared" si="1"/>
        <v>0</v>
      </c>
      <c r="G5" s="1"/>
      <c r="H5" s="1"/>
      <c r="I5" s="1"/>
      <c r="J5" s="1"/>
      <c r="K5" s="1"/>
      <c r="L5" s="1"/>
      <c r="M5" s="1"/>
      <c r="N5" s="1"/>
      <c r="O5" s="1"/>
      <c r="P5" s="1"/>
      <c r="Q5" s="1"/>
      <c r="R5" s="1"/>
      <c r="S5" s="1"/>
      <c r="T5" s="1"/>
      <c r="U5" s="1"/>
      <c r="V5" s="1"/>
      <c r="W5" s="1"/>
      <c r="X5" s="1"/>
      <c r="Y5" s="1"/>
      <c r="Z5" s="1"/>
      <c r="AA5" s="1"/>
      <c r="AB5" s="1"/>
      <c r="AC5" s="1"/>
    </row>
    <row r="6" spans="1:29">
      <c r="A6" s="1"/>
      <c r="B6" s="33" t="s">
        <v>31</v>
      </c>
      <c r="C6" s="59">
        <f>COUNTIF(SuccessCriteria!F46:F51,"TRUE")</f>
        <v>0</v>
      </c>
      <c r="D6" s="59">
        <f t="shared" si="0"/>
        <v>6</v>
      </c>
      <c r="E6" s="61">
        <v>6</v>
      </c>
      <c r="F6" s="62">
        <f t="shared" si="1"/>
        <v>0</v>
      </c>
      <c r="G6" s="1"/>
      <c r="H6" s="1"/>
      <c r="I6" s="1"/>
      <c r="J6" s="1"/>
      <c r="K6" s="1"/>
      <c r="L6" s="1"/>
      <c r="M6" s="1"/>
      <c r="N6" s="1"/>
      <c r="O6" s="1"/>
      <c r="P6" s="1"/>
      <c r="Q6" s="1"/>
      <c r="R6" s="1"/>
      <c r="S6" s="1"/>
      <c r="T6" s="1"/>
      <c r="U6" s="1"/>
      <c r="V6" s="1"/>
      <c r="W6" s="1"/>
      <c r="X6" s="1"/>
      <c r="Y6" s="1"/>
      <c r="Z6" s="1"/>
      <c r="AA6" s="1"/>
      <c r="AB6" s="1"/>
      <c r="AC6" s="1"/>
    </row>
    <row r="7" spans="1:29">
      <c r="A7" s="1"/>
      <c r="B7" s="33" t="s">
        <v>22</v>
      </c>
      <c r="C7" s="59">
        <f>COUNTIF(SuccessCriteria!F52:F59,"TRUE")</f>
        <v>0</v>
      </c>
      <c r="D7" s="59">
        <f t="shared" si="0"/>
        <v>8</v>
      </c>
      <c r="E7" s="61">
        <v>8</v>
      </c>
      <c r="F7" s="62">
        <f t="shared" si="1"/>
        <v>0</v>
      </c>
      <c r="G7" s="1"/>
      <c r="H7" s="1"/>
      <c r="I7" s="1"/>
      <c r="J7" s="1"/>
      <c r="K7" s="1"/>
      <c r="L7" s="1"/>
      <c r="M7" s="1"/>
      <c r="N7" s="1"/>
      <c r="O7" s="1"/>
      <c r="P7" s="1"/>
      <c r="Q7" s="1"/>
      <c r="R7" s="1"/>
      <c r="S7" s="1"/>
      <c r="T7" s="1"/>
      <c r="U7" s="1"/>
      <c r="V7" s="1"/>
      <c r="W7" s="1"/>
      <c r="X7" s="1"/>
      <c r="Y7" s="1"/>
      <c r="Z7" s="1"/>
      <c r="AA7" s="1"/>
      <c r="AB7" s="1"/>
      <c r="AC7" s="1"/>
    </row>
    <row r="8" spans="1:29">
      <c r="A8" s="1"/>
      <c r="B8" s="33" t="s">
        <v>32</v>
      </c>
      <c r="C8" s="59">
        <f>COUNTIF(SuccessCriteria!F60:F66,"TRUE")</f>
        <v>0</v>
      </c>
      <c r="D8" s="59">
        <f t="shared" si="0"/>
        <v>7</v>
      </c>
      <c r="E8" s="61">
        <v>7</v>
      </c>
      <c r="F8" s="62">
        <f t="shared" si="1"/>
        <v>0</v>
      </c>
      <c r="G8" s="1"/>
      <c r="H8" s="1"/>
      <c r="I8" s="1"/>
      <c r="J8" s="1"/>
      <c r="K8" s="1"/>
      <c r="L8" s="1"/>
      <c r="M8" s="1"/>
      <c r="N8" s="1"/>
      <c r="O8" s="1"/>
      <c r="P8" s="1"/>
      <c r="Q8" s="1"/>
      <c r="R8" s="1"/>
      <c r="S8" s="1"/>
      <c r="T8" s="1"/>
      <c r="U8" s="1"/>
      <c r="V8" s="1"/>
      <c r="W8" s="1"/>
      <c r="X8" s="1"/>
      <c r="Y8" s="1"/>
      <c r="Z8" s="1"/>
      <c r="AA8" s="1"/>
      <c r="AB8" s="1"/>
      <c r="AC8" s="1"/>
    </row>
    <row r="9" spans="1:29">
      <c r="A9" s="1"/>
      <c r="B9" s="63" t="s">
        <v>120</v>
      </c>
      <c r="C9" s="64">
        <f>SUM(C3:C8)</f>
        <v>0</v>
      </c>
      <c r="D9" s="64">
        <f>SUM(D3:D8)</f>
        <v>65</v>
      </c>
      <c r="E9" s="64">
        <f>SUM(E3:E8)</f>
        <v>65</v>
      </c>
      <c r="F9" s="62">
        <f t="shared" si="1"/>
        <v>0</v>
      </c>
      <c r="G9" s="1"/>
      <c r="H9" s="1"/>
      <c r="I9" s="1"/>
      <c r="J9" s="1"/>
      <c r="K9" s="1"/>
      <c r="L9" s="1"/>
      <c r="M9" s="1"/>
      <c r="N9" s="1"/>
      <c r="O9" s="1"/>
      <c r="P9" s="1"/>
      <c r="Q9" s="1"/>
      <c r="R9" s="1"/>
      <c r="S9" s="1"/>
      <c r="T9" s="1"/>
      <c r="U9" s="1"/>
      <c r="V9" s="1"/>
      <c r="W9" s="1"/>
      <c r="X9" s="1"/>
      <c r="Y9" s="1"/>
      <c r="Z9" s="1"/>
      <c r="AA9" s="1"/>
      <c r="AB9" s="1"/>
      <c r="AC9" s="1"/>
    </row>
    <row r="10" spans="1:29">
      <c r="A10" s="1"/>
      <c r="B10" s="4"/>
      <c r="C10" s="4"/>
      <c r="D10" s="4"/>
      <c r="E10" s="4"/>
      <c r="F10" s="4"/>
      <c r="G10" s="1"/>
      <c r="H10" s="1"/>
      <c r="I10" s="1"/>
      <c r="J10" s="1"/>
      <c r="K10" s="1"/>
      <c r="L10" s="1"/>
      <c r="M10" s="1"/>
      <c r="N10" s="1"/>
      <c r="O10" s="1"/>
      <c r="P10" s="1"/>
      <c r="Q10" s="1"/>
      <c r="R10" s="1"/>
      <c r="S10" s="1"/>
      <c r="T10" s="1"/>
      <c r="U10" s="1"/>
      <c r="V10" s="1"/>
      <c r="W10" s="1"/>
      <c r="X10" s="1"/>
      <c r="Y10" s="1"/>
      <c r="Z10" s="1"/>
      <c r="AA10" s="1"/>
      <c r="AB10" s="1"/>
      <c r="AC10" s="1"/>
    </row>
    <row r="11" spans="1:29">
      <c r="A11" s="1"/>
      <c r="B11" s="4"/>
      <c r="C11" s="4"/>
      <c r="D11" s="4"/>
      <c r="E11" s="4"/>
      <c r="F11" s="4"/>
      <c r="G11" s="1"/>
      <c r="H11" s="1"/>
      <c r="I11" s="1"/>
      <c r="J11" s="1"/>
      <c r="K11" s="1"/>
      <c r="L11" s="1"/>
      <c r="M11" s="1"/>
      <c r="N11" s="1"/>
      <c r="O11" s="1"/>
      <c r="P11" s="1"/>
      <c r="Q11" s="1"/>
      <c r="R11" s="1"/>
      <c r="S11" s="1"/>
      <c r="T11" s="1"/>
      <c r="U11" s="1"/>
      <c r="V11" s="1"/>
      <c r="W11" s="1"/>
      <c r="X11" s="1"/>
      <c r="Y11" s="1"/>
      <c r="Z11" s="1"/>
      <c r="AA11" s="1"/>
      <c r="AB11" s="1"/>
      <c r="AC11" s="1"/>
    </row>
    <row r="12" spans="1:29">
      <c r="A12" s="1"/>
      <c r="B12" s="4"/>
      <c r="C12" s="4"/>
      <c r="D12" s="4"/>
      <c r="E12" s="4"/>
      <c r="F12" s="4"/>
      <c r="G12" s="1"/>
      <c r="H12" s="1"/>
      <c r="I12" s="1"/>
      <c r="J12" s="1"/>
      <c r="K12" s="1"/>
      <c r="L12" s="1"/>
      <c r="M12" s="1"/>
      <c r="N12" s="1"/>
      <c r="O12" s="1"/>
      <c r="P12" s="1"/>
      <c r="Q12" s="1"/>
      <c r="R12" s="1"/>
      <c r="S12" s="1"/>
      <c r="T12" s="1"/>
      <c r="U12" s="1"/>
      <c r="V12" s="1"/>
      <c r="W12" s="1"/>
      <c r="X12" s="1"/>
      <c r="Y12" s="1"/>
      <c r="Z12" s="1"/>
      <c r="AA12" s="1"/>
      <c r="AB12" s="1"/>
      <c r="AC12" s="1"/>
    </row>
    <row r="13" spans="1:29">
      <c r="A13" s="1"/>
      <c r="B13" s="4"/>
      <c r="C13" s="4"/>
      <c r="D13" s="4"/>
      <c r="E13" s="4"/>
      <c r="F13" s="4"/>
      <c r="G13" s="1"/>
      <c r="H13" s="1"/>
      <c r="I13" s="1"/>
      <c r="J13" s="1"/>
      <c r="K13" s="1"/>
      <c r="L13" s="1"/>
      <c r="M13" s="1"/>
      <c r="N13" s="1"/>
      <c r="O13" s="1"/>
      <c r="P13" s="1"/>
      <c r="Q13" s="1"/>
      <c r="R13" s="1"/>
      <c r="S13" s="1"/>
      <c r="T13" s="1"/>
      <c r="U13" s="1"/>
      <c r="V13" s="1"/>
      <c r="W13" s="1"/>
      <c r="X13" s="1"/>
      <c r="Y13" s="1"/>
      <c r="Z13" s="1"/>
      <c r="AA13" s="1"/>
      <c r="AB13" s="1"/>
      <c r="AC13" s="1"/>
    </row>
    <row r="14" spans="1:29">
      <c r="A14" s="1"/>
      <c r="B14" s="4"/>
      <c r="C14" s="4"/>
      <c r="D14" s="4"/>
      <c r="E14" s="4"/>
      <c r="F14" s="4"/>
      <c r="G14" s="1"/>
      <c r="H14" s="1"/>
      <c r="I14" s="1"/>
      <c r="J14" s="1"/>
      <c r="K14" s="1"/>
      <c r="L14" s="1"/>
      <c r="M14" s="1"/>
      <c r="N14" s="1"/>
      <c r="O14" s="1"/>
      <c r="P14" s="1"/>
      <c r="Q14" s="1"/>
      <c r="R14" s="1"/>
      <c r="S14" s="1"/>
      <c r="T14" s="1"/>
      <c r="U14" s="1"/>
      <c r="V14" s="1"/>
      <c r="W14" s="1"/>
      <c r="X14" s="1"/>
      <c r="Y14" s="1"/>
      <c r="Z14" s="1"/>
      <c r="AA14" s="1"/>
      <c r="AB14" s="1"/>
      <c r="AC14" s="1"/>
    </row>
    <row r="15" spans="1:29">
      <c r="A15" s="1"/>
      <c r="B15" s="4"/>
      <c r="C15" s="4"/>
      <c r="D15" s="4"/>
      <c r="E15" s="4"/>
      <c r="F15" s="4"/>
      <c r="G15" s="1"/>
      <c r="H15" s="1"/>
      <c r="I15" s="1"/>
      <c r="J15" s="1"/>
      <c r="K15" s="1"/>
      <c r="L15" s="1"/>
      <c r="M15" s="1"/>
      <c r="N15" s="1"/>
      <c r="O15" s="1"/>
      <c r="P15" s="1"/>
      <c r="Q15" s="1"/>
      <c r="R15" s="1"/>
      <c r="S15" s="1"/>
      <c r="T15" s="1"/>
      <c r="U15" s="1"/>
      <c r="V15" s="1"/>
      <c r="W15" s="1"/>
      <c r="X15" s="1"/>
      <c r="Y15" s="1"/>
      <c r="Z15" s="1"/>
      <c r="AA15" s="1"/>
      <c r="AB15" s="1"/>
      <c r="AC15" s="1"/>
    </row>
    <row r="16" spans="1:29">
      <c r="A16" s="1"/>
      <c r="B16" s="4"/>
      <c r="C16" s="4"/>
      <c r="D16" s="4"/>
      <c r="E16" s="4"/>
      <c r="F16" s="4"/>
      <c r="G16" s="1"/>
      <c r="H16" s="1"/>
      <c r="I16" s="1"/>
      <c r="J16" s="1"/>
      <c r="K16" s="1"/>
      <c r="L16" s="1"/>
      <c r="M16" s="1"/>
      <c r="N16" s="1"/>
      <c r="O16" s="1"/>
      <c r="P16" s="1"/>
      <c r="Q16" s="1"/>
      <c r="R16" s="1"/>
      <c r="S16" s="1"/>
      <c r="T16" s="1"/>
      <c r="U16" s="1"/>
      <c r="V16" s="1"/>
      <c r="W16" s="1"/>
      <c r="X16" s="1"/>
      <c r="Y16" s="1"/>
      <c r="Z16" s="1"/>
      <c r="AA16" s="1"/>
      <c r="AB16" s="1"/>
      <c r="AC16" s="1"/>
    </row>
    <row r="17" spans="1:29">
      <c r="A17" s="1"/>
      <c r="B17" s="4"/>
      <c r="C17" s="4"/>
      <c r="D17" s="4"/>
      <c r="E17" s="4"/>
      <c r="F17" s="4"/>
      <c r="G17" s="1"/>
      <c r="H17" s="1"/>
      <c r="I17" s="1"/>
      <c r="J17" s="1"/>
      <c r="K17" s="1"/>
      <c r="L17" s="1"/>
      <c r="M17" s="1"/>
      <c r="N17" s="1"/>
      <c r="O17" s="1"/>
      <c r="P17" s="1"/>
      <c r="Q17" s="1"/>
      <c r="R17" s="1"/>
      <c r="S17" s="1"/>
      <c r="T17" s="1"/>
      <c r="U17" s="1"/>
      <c r="V17" s="1"/>
      <c r="W17" s="1"/>
      <c r="X17" s="1"/>
      <c r="Y17" s="1"/>
      <c r="Z17" s="1"/>
      <c r="AA17" s="1"/>
      <c r="AB17" s="1"/>
      <c r="AC17" s="1"/>
    </row>
    <row r="18" spans="1:29">
      <c r="A18" s="1"/>
      <c r="B18" s="4"/>
      <c r="C18" s="4"/>
      <c r="D18" s="4"/>
      <c r="E18" s="4"/>
      <c r="F18" s="4"/>
      <c r="G18" s="1"/>
      <c r="H18" s="1"/>
      <c r="I18" s="1"/>
      <c r="J18" s="1"/>
      <c r="K18" s="1"/>
      <c r="L18" s="1"/>
      <c r="M18" s="1"/>
      <c r="N18" s="1"/>
      <c r="O18" s="1"/>
      <c r="P18" s="1"/>
      <c r="Q18" s="1"/>
      <c r="R18" s="1"/>
      <c r="S18" s="1"/>
      <c r="T18" s="1"/>
      <c r="U18" s="1"/>
      <c r="V18" s="1"/>
      <c r="W18" s="1"/>
      <c r="X18" s="1"/>
      <c r="Y18" s="1"/>
      <c r="Z18" s="1"/>
      <c r="AA18" s="1"/>
      <c r="AB18" s="1"/>
      <c r="AC18" s="1"/>
    </row>
    <row r="19" spans="1:29">
      <c r="A19" s="1"/>
      <c r="B19" s="4"/>
      <c r="C19" s="4"/>
      <c r="D19" s="4"/>
      <c r="E19" s="4"/>
      <c r="F19" s="4"/>
      <c r="G19" s="1"/>
      <c r="H19" s="1"/>
      <c r="I19" s="1"/>
      <c r="J19" s="1"/>
      <c r="K19" s="1"/>
      <c r="L19" s="1"/>
      <c r="M19" s="1"/>
      <c r="N19" s="1"/>
      <c r="O19" s="1"/>
      <c r="P19" s="1"/>
      <c r="Q19" s="1"/>
      <c r="R19" s="1"/>
      <c r="S19" s="1"/>
      <c r="T19" s="1"/>
      <c r="U19" s="1"/>
      <c r="V19" s="1"/>
      <c r="W19" s="1"/>
      <c r="X19" s="1"/>
      <c r="Y19" s="1"/>
      <c r="Z19" s="1"/>
      <c r="AA19" s="1"/>
      <c r="AB19" s="1"/>
      <c r="AC19" s="1"/>
    </row>
    <row r="20" spans="1:29">
      <c r="A20" s="1"/>
      <c r="B20" s="4"/>
      <c r="C20" s="4"/>
      <c r="D20" s="4"/>
      <c r="E20" s="4"/>
      <c r="F20" s="4"/>
      <c r="G20" s="1"/>
      <c r="H20" s="1"/>
      <c r="I20" s="1"/>
      <c r="J20" s="1"/>
      <c r="K20" s="1"/>
      <c r="L20" s="1"/>
      <c r="M20" s="1"/>
      <c r="N20" s="1"/>
      <c r="O20" s="1"/>
      <c r="P20" s="1"/>
      <c r="Q20" s="1"/>
      <c r="R20" s="1"/>
      <c r="S20" s="1"/>
      <c r="T20" s="1"/>
      <c r="U20" s="1"/>
      <c r="V20" s="1"/>
      <c r="W20" s="1"/>
      <c r="X20" s="1"/>
      <c r="Y20" s="1"/>
      <c r="Z20" s="1"/>
      <c r="AA20" s="1"/>
      <c r="AB20" s="1"/>
      <c r="AC20" s="1"/>
    </row>
    <row r="21" spans="1:29">
      <c r="A21" s="1"/>
      <c r="B21" s="4"/>
      <c r="C21" s="4"/>
      <c r="D21" s="4"/>
      <c r="E21" s="4"/>
      <c r="F21" s="4"/>
      <c r="G21" s="1"/>
      <c r="H21" s="1"/>
      <c r="I21" s="1"/>
      <c r="J21" s="1"/>
      <c r="K21" s="1"/>
      <c r="L21" s="1"/>
      <c r="M21" s="1"/>
      <c r="N21" s="1"/>
      <c r="O21" s="1"/>
      <c r="P21" s="1"/>
      <c r="Q21" s="1"/>
      <c r="R21" s="1"/>
      <c r="S21" s="1"/>
      <c r="T21" s="1"/>
      <c r="U21" s="1"/>
      <c r="V21" s="1"/>
      <c r="W21" s="1"/>
      <c r="X21" s="1"/>
      <c r="Y21" s="1"/>
      <c r="Z21" s="1"/>
      <c r="AA21" s="1"/>
      <c r="AB21" s="1"/>
      <c r="AC21" s="1"/>
    </row>
    <row r="22" spans="1:29">
      <c r="A22" s="1"/>
      <c r="B22" s="4"/>
      <c r="C22" s="4"/>
      <c r="D22" s="4"/>
      <c r="E22" s="4"/>
      <c r="F22" s="4"/>
      <c r="G22" s="1"/>
      <c r="H22" s="1"/>
      <c r="I22" s="1"/>
      <c r="J22" s="1"/>
      <c r="K22" s="1"/>
      <c r="L22" s="1"/>
      <c r="M22" s="1"/>
      <c r="N22" s="1"/>
      <c r="O22" s="1"/>
      <c r="P22" s="1"/>
      <c r="Q22" s="1"/>
      <c r="R22" s="1"/>
      <c r="S22" s="1"/>
      <c r="T22" s="1"/>
      <c r="U22" s="1"/>
      <c r="V22" s="1"/>
      <c r="W22" s="1"/>
      <c r="X22" s="1"/>
      <c r="Y22" s="1"/>
      <c r="Z22" s="1"/>
      <c r="AA22" s="1"/>
      <c r="AB22" s="1"/>
      <c r="AC22" s="1"/>
    </row>
    <row r="23" spans="1:29">
      <c r="A23" s="1"/>
      <c r="B23" s="4"/>
      <c r="C23" s="4"/>
      <c r="D23" s="4"/>
      <c r="E23" s="4"/>
      <c r="F23" s="4"/>
      <c r="G23" s="1"/>
      <c r="H23" s="1"/>
      <c r="I23" s="1"/>
      <c r="J23" s="1"/>
      <c r="K23" s="1"/>
      <c r="L23" s="1"/>
      <c r="M23" s="1"/>
      <c r="N23" s="1"/>
      <c r="O23" s="1"/>
      <c r="P23" s="1"/>
      <c r="Q23" s="1"/>
      <c r="R23" s="1"/>
      <c r="S23" s="1"/>
      <c r="T23" s="1"/>
      <c r="U23" s="1"/>
      <c r="V23" s="1"/>
      <c r="W23" s="1"/>
      <c r="X23" s="1"/>
      <c r="Y23" s="1"/>
      <c r="Z23" s="1"/>
      <c r="AA23" s="1"/>
      <c r="AB23" s="1"/>
      <c r="AC23" s="1"/>
    </row>
    <row r="24" spans="1:29">
      <c r="A24" s="1"/>
      <c r="B24" s="4"/>
      <c r="C24" s="4"/>
      <c r="D24" s="4"/>
      <c r="E24" s="4"/>
      <c r="F24" s="4"/>
      <c r="G24" s="1"/>
      <c r="H24" s="1"/>
      <c r="I24" s="1"/>
      <c r="J24" s="1"/>
      <c r="K24" s="1"/>
      <c r="L24" s="1"/>
      <c r="M24" s="1"/>
      <c r="N24" s="1"/>
      <c r="O24" s="1"/>
      <c r="P24" s="1"/>
      <c r="Q24" s="1"/>
      <c r="R24" s="1"/>
      <c r="S24" s="1"/>
      <c r="T24" s="1"/>
      <c r="U24" s="1"/>
      <c r="V24" s="1"/>
      <c r="W24" s="1"/>
      <c r="X24" s="1"/>
      <c r="Y24" s="1"/>
      <c r="Z24" s="1"/>
      <c r="AA24" s="1"/>
      <c r="AB24" s="1"/>
      <c r="AC24" s="1"/>
    </row>
    <row r="25" spans="1:29">
      <c r="A25" s="1"/>
      <c r="B25" s="4"/>
      <c r="C25" s="4"/>
      <c r="D25" s="4"/>
      <c r="E25" s="4"/>
      <c r="F25" s="4"/>
      <c r="G25" s="1"/>
      <c r="H25" s="1"/>
      <c r="I25" s="1"/>
      <c r="J25" s="1"/>
      <c r="K25" s="1"/>
      <c r="L25" s="1"/>
      <c r="M25" s="1"/>
      <c r="N25" s="1"/>
      <c r="O25" s="1"/>
      <c r="P25" s="1"/>
      <c r="Q25" s="1"/>
      <c r="R25" s="1"/>
      <c r="S25" s="1"/>
      <c r="T25" s="1"/>
      <c r="U25" s="1"/>
      <c r="V25" s="1"/>
      <c r="W25" s="1"/>
      <c r="X25" s="1"/>
      <c r="Y25" s="1"/>
      <c r="Z25" s="1"/>
      <c r="AA25" s="1"/>
      <c r="AB25" s="1"/>
      <c r="AC25" s="1"/>
    </row>
    <row r="26" spans="1:29">
      <c r="A26" s="1"/>
      <c r="B26" s="4"/>
      <c r="C26" s="4"/>
      <c r="D26" s="4"/>
      <c r="E26" s="4"/>
      <c r="F26" s="5"/>
      <c r="G26" s="1"/>
      <c r="H26" s="1"/>
      <c r="I26" s="1"/>
      <c r="J26" s="1"/>
      <c r="K26" s="1"/>
      <c r="L26" s="1"/>
      <c r="M26" s="1"/>
      <c r="N26" s="1"/>
      <c r="O26" s="1"/>
      <c r="P26" s="1"/>
      <c r="Q26" s="1"/>
      <c r="R26" s="1"/>
      <c r="S26" s="1"/>
      <c r="T26" s="1"/>
      <c r="U26" s="1"/>
      <c r="V26" s="1"/>
      <c r="W26" s="1"/>
      <c r="X26" s="1"/>
      <c r="Y26" s="1"/>
      <c r="Z26" s="1"/>
      <c r="AA26" s="1"/>
      <c r="AB26" s="1"/>
      <c r="AC26" s="1"/>
    </row>
    <row r="27" spans="1:29">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spans="1:29">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spans="1: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spans="1:29">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spans="1:29">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spans="1:29">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spans="1:29">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spans="1:29">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spans="1:29">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spans="1:29">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spans="1:29">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spans="1:2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spans="1:29">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spans="1:29">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spans="1:29">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spans="1:29">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spans="1:29">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spans="1:29">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spans="1:29">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spans="1:29">
      <c r="A49" s="1"/>
      <c r="G49" s="1"/>
      <c r="H49" s="1"/>
      <c r="I49" s="1"/>
      <c r="J49" s="1"/>
      <c r="K49" s="1"/>
      <c r="L49" s="1"/>
      <c r="M49" s="1"/>
      <c r="N49" s="1"/>
      <c r="O49" s="1"/>
      <c r="P49" s="1"/>
      <c r="Q49" s="1"/>
      <c r="R49" s="1"/>
      <c r="S49" s="1"/>
      <c r="T49" s="1"/>
      <c r="U49" s="1"/>
      <c r="V49" s="1"/>
      <c r="W49" s="1"/>
      <c r="X49" s="1"/>
      <c r="Y49" s="1"/>
      <c r="Z49" s="1"/>
      <c r="AA49" s="1"/>
      <c r="AB49" s="1"/>
      <c r="AC49" s="1"/>
    </row>
  </sheetData>
  <sheetProtection password="A6D7" sheet="1"/>
  <mergeCells count="1">
    <mergeCell ref="B1:F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Munka6"/>
  <dimension ref="A1:O25"/>
  <sheetViews>
    <sheetView workbookViewId="0">
      <selection activeCell="J7" sqref="J7"/>
    </sheetView>
  </sheetViews>
  <sheetFormatPr defaultRowHeight="15"/>
  <cols>
    <col min="1" max="1" width="9.140625" style="12" customWidth="1"/>
    <col min="3" max="3" width="11.7109375" style="2" bestFit="1" customWidth="1"/>
    <col min="4" max="4" width="17.7109375" customWidth="1"/>
    <col min="7" max="7" width="16.42578125" bestFit="1" customWidth="1"/>
    <col min="8" max="8" width="13.7109375" customWidth="1"/>
    <col min="13" max="13" width="13.28515625" bestFit="1" customWidth="1"/>
  </cols>
  <sheetData>
    <row r="1" spans="2:15">
      <c r="B1" s="45" t="s">
        <v>5</v>
      </c>
      <c r="C1" s="46"/>
      <c r="D1" s="46"/>
      <c r="E1" s="15"/>
      <c r="F1" s="15"/>
      <c r="G1" s="15" t="s">
        <v>6</v>
      </c>
      <c r="H1" s="15" t="s">
        <v>7</v>
      </c>
      <c r="N1" s="2"/>
      <c r="O1" s="2"/>
    </row>
    <row r="2" spans="2:15">
      <c r="B2" s="47"/>
      <c r="C2" s="47">
        <f>Cover!D12</f>
        <v>100</v>
      </c>
      <c r="D2" s="47"/>
      <c r="E2" s="15"/>
      <c r="F2" s="15"/>
      <c r="G2" s="15">
        <v>0</v>
      </c>
      <c r="H2" s="15">
        <v>10</v>
      </c>
      <c r="L2">
        <f>H2/2</f>
        <v>5</v>
      </c>
      <c r="N2" s="2"/>
      <c r="O2" s="2"/>
    </row>
    <row r="3" spans="2:15">
      <c r="B3" s="48">
        <v>0.32</v>
      </c>
      <c r="C3" s="49">
        <v>-100</v>
      </c>
      <c r="D3" s="47" t="s">
        <v>0</v>
      </c>
      <c r="E3" s="15"/>
      <c r="F3" s="15"/>
      <c r="G3" s="15">
        <f>G2+1.5</f>
        <v>1.5</v>
      </c>
      <c r="H3" s="15">
        <v>9.5</v>
      </c>
      <c r="L3" s="2">
        <f t="shared" ref="L3:L22" si="0">H3/2</f>
        <v>4.75</v>
      </c>
      <c r="N3" s="2"/>
      <c r="O3" s="2"/>
    </row>
    <row r="4" spans="2:15">
      <c r="B4" s="48">
        <f>B3+16.5/100</f>
        <v>0.48499999999999999</v>
      </c>
      <c r="C4" s="49">
        <f>ROUNDDOWN($C$2*B3+1,0)</f>
        <v>33</v>
      </c>
      <c r="D4" s="47" t="s">
        <v>1</v>
      </c>
      <c r="E4" s="15"/>
      <c r="F4" s="15"/>
      <c r="G4" s="15">
        <f t="shared" ref="G4:G22" si="1">G3+1.5</f>
        <v>3</v>
      </c>
      <c r="H4" s="15">
        <v>9</v>
      </c>
      <c r="L4" s="2">
        <f t="shared" si="0"/>
        <v>4.5</v>
      </c>
      <c r="N4" s="2"/>
      <c r="O4" s="2"/>
    </row>
    <row r="5" spans="2:15">
      <c r="B5" s="48">
        <f>B4+16.5/100</f>
        <v>0.65</v>
      </c>
      <c r="C5" s="49">
        <f>ROUNDDOWN($C$2*B4+1,0)</f>
        <v>49</v>
      </c>
      <c r="D5" s="47" t="s">
        <v>2</v>
      </c>
      <c r="E5" s="15"/>
      <c r="F5" s="15"/>
      <c r="G5" s="15">
        <f t="shared" si="1"/>
        <v>4.5</v>
      </c>
      <c r="H5" s="15">
        <v>8.5</v>
      </c>
      <c r="L5" s="2">
        <f t="shared" si="0"/>
        <v>4.25</v>
      </c>
      <c r="N5" s="2"/>
      <c r="O5" s="2"/>
    </row>
    <row r="6" spans="2:15">
      <c r="B6" s="48">
        <f>B5+16.5/100</f>
        <v>0.81500000000000006</v>
      </c>
      <c r="C6" s="49">
        <f>ROUNDDOWN($C$2*B5+1,0)</f>
        <v>66</v>
      </c>
      <c r="D6" s="47" t="s">
        <v>3</v>
      </c>
      <c r="E6" s="15"/>
      <c r="F6" s="15"/>
      <c r="G6" s="15">
        <f t="shared" si="1"/>
        <v>6</v>
      </c>
      <c r="H6" s="15">
        <v>8</v>
      </c>
      <c r="L6" s="2">
        <f t="shared" si="0"/>
        <v>4</v>
      </c>
      <c r="N6" s="2"/>
      <c r="O6" s="2"/>
    </row>
    <row r="7" spans="2:15">
      <c r="B7" s="48">
        <v>1</v>
      </c>
      <c r="C7" s="49">
        <f>ROUNDDOWN($C$2*B6+1,0)</f>
        <v>82</v>
      </c>
      <c r="D7" s="47" t="s">
        <v>4</v>
      </c>
      <c r="E7" s="15"/>
      <c r="F7" s="15"/>
      <c r="G7" s="15">
        <f t="shared" si="1"/>
        <v>7.5</v>
      </c>
      <c r="H7" s="15">
        <v>7.5</v>
      </c>
      <c r="L7" s="2">
        <f t="shared" si="0"/>
        <v>3.75</v>
      </c>
      <c r="N7" s="2"/>
      <c r="O7" s="2"/>
    </row>
    <row r="8" spans="2:15">
      <c r="B8" s="15"/>
      <c r="C8" s="15"/>
      <c r="D8" s="50"/>
      <c r="E8" s="15"/>
      <c r="F8" s="15"/>
      <c r="G8" s="15">
        <f t="shared" si="1"/>
        <v>9</v>
      </c>
      <c r="H8" s="15">
        <v>7</v>
      </c>
      <c r="L8" s="2">
        <f t="shared" si="0"/>
        <v>3.5</v>
      </c>
      <c r="N8" s="2"/>
      <c r="O8" s="2"/>
    </row>
    <row r="9" spans="2:15">
      <c r="B9" s="51"/>
      <c r="C9" s="51"/>
      <c r="D9" s="51"/>
      <c r="E9" s="51"/>
      <c r="F9" s="51"/>
      <c r="G9" s="15">
        <f t="shared" si="1"/>
        <v>10.5</v>
      </c>
      <c r="H9" s="15">
        <v>6.5</v>
      </c>
      <c r="L9" s="2">
        <f t="shared" si="0"/>
        <v>3.25</v>
      </c>
      <c r="M9" s="2"/>
      <c r="N9" s="2"/>
      <c r="O9" s="2"/>
    </row>
    <row r="10" spans="2:15">
      <c r="B10" s="51"/>
      <c r="C10" s="51"/>
      <c r="D10" s="51"/>
      <c r="E10" s="51"/>
      <c r="F10" s="51"/>
      <c r="G10" s="15">
        <f t="shared" si="1"/>
        <v>12</v>
      </c>
      <c r="H10" s="15">
        <v>6</v>
      </c>
      <c r="L10" s="2">
        <f t="shared" si="0"/>
        <v>3</v>
      </c>
      <c r="M10" s="2"/>
      <c r="N10" s="2"/>
      <c r="O10" s="2"/>
    </row>
    <row r="11" spans="2:15">
      <c r="B11" s="51"/>
      <c r="C11" s="51"/>
      <c r="D11" s="51"/>
      <c r="E11" s="51"/>
      <c r="F11" s="51"/>
      <c r="G11" s="15">
        <f t="shared" si="1"/>
        <v>13.5</v>
      </c>
      <c r="H11" s="15">
        <v>5.5</v>
      </c>
      <c r="L11" s="2">
        <f t="shared" si="0"/>
        <v>2.75</v>
      </c>
      <c r="M11" s="2"/>
      <c r="N11" s="2"/>
      <c r="O11" s="2"/>
    </row>
    <row r="12" spans="2:15">
      <c r="B12" s="51"/>
      <c r="C12" s="51"/>
      <c r="D12" s="51"/>
      <c r="E12" s="51"/>
      <c r="F12" s="51"/>
      <c r="G12" s="15">
        <f t="shared" si="1"/>
        <v>15</v>
      </c>
      <c r="H12" s="15">
        <v>5</v>
      </c>
      <c r="L12" s="2">
        <f t="shared" si="0"/>
        <v>2.5</v>
      </c>
      <c r="N12" s="2"/>
      <c r="O12" s="2"/>
    </row>
    <row r="13" spans="2:15">
      <c r="B13" s="51"/>
      <c r="C13" s="51"/>
      <c r="D13" s="51"/>
      <c r="E13" s="51"/>
      <c r="F13" s="51"/>
      <c r="G13" s="15">
        <f t="shared" si="1"/>
        <v>16.5</v>
      </c>
      <c r="H13" s="15">
        <v>4.5</v>
      </c>
      <c r="L13" s="2">
        <f t="shared" si="0"/>
        <v>2.25</v>
      </c>
      <c r="N13" s="2"/>
      <c r="O13" s="2"/>
    </row>
    <row r="14" spans="2:15">
      <c r="B14" s="51"/>
      <c r="C14" s="51"/>
      <c r="D14" s="51"/>
      <c r="E14" s="51"/>
      <c r="F14" s="51"/>
      <c r="G14" s="15">
        <f t="shared" si="1"/>
        <v>18</v>
      </c>
      <c r="H14" s="15">
        <v>4</v>
      </c>
      <c r="L14" s="2">
        <f t="shared" si="0"/>
        <v>2</v>
      </c>
      <c r="N14" s="2"/>
      <c r="O14" s="2"/>
    </row>
    <row r="15" spans="2:15">
      <c r="B15" s="51"/>
      <c r="C15" s="51"/>
      <c r="D15" s="51"/>
      <c r="E15" s="51"/>
      <c r="F15" s="51"/>
      <c r="G15" s="15">
        <f t="shared" si="1"/>
        <v>19.5</v>
      </c>
      <c r="H15" s="15">
        <v>3.5</v>
      </c>
      <c r="L15" s="2">
        <f t="shared" si="0"/>
        <v>1.75</v>
      </c>
      <c r="N15" s="2"/>
      <c r="O15" s="2"/>
    </row>
    <row r="16" spans="2:15">
      <c r="B16" s="51"/>
      <c r="C16" s="51"/>
      <c r="D16" s="51"/>
      <c r="E16" s="51"/>
      <c r="F16" s="51"/>
      <c r="G16" s="15">
        <f t="shared" si="1"/>
        <v>21</v>
      </c>
      <c r="H16" s="15">
        <v>3</v>
      </c>
      <c r="L16" s="2">
        <f t="shared" si="0"/>
        <v>1.5</v>
      </c>
      <c r="N16" s="2"/>
      <c r="O16" s="2"/>
    </row>
    <row r="17" spans="2:15">
      <c r="B17" s="51"/>
      <c r="C17" s="51"/>
      <c r="D17" s="51"/>
      <c r="E17" s="51"/>
      <c r="F17" s="51"/>
      <c r="G17" s="15">
        <f t="shared" si="1"/>
        <v>22.5</v>
      </c>
      <c r="H17" s="15">
        <v>2.5</v>
      </c>
      <c r="L17" s="2">
        <f t="shared" si="0"/>
        <v>1.25</v>
      </c>
      <c r="N17" s="2"/>
      <c r="O17" s="2"/>
    </row>
    <row r="18" spans="2:15">
      <c r="B18" s="51"/>
      <c r="C18" s="51"/>
      <c r="D18" s="51"/>
      <c r="E18" s="51"/>
      <c r="F18" s="51"/>
      <c r="G18" s="15">
        <f t="shared" si="1"/>
        <v>24</v>
      </c>
      <c r="H18" s="15">
        <v>2</v>
      </c>
      <c r="L18" s="2">
        <f t="shared" si="0"/>
        <v>1</v>
      </c>
      <c r="N18" s="2"/>
      <c r="O18" s="2"/>
    </row>
    <row r="19" spans="2:15">
      <c r="B19" s="52"/>
      <c r="C19" s="51"/>
      <c r="D19" s="51"/>
      <c r="E19" s="51"/>
      <c r="F19" s="51"/>
      <c r="G19" s="15">
        <f t="shared" si="1"/>
        <v>25.5</v>
      </c>
      <c r="H19" s="15">
        <v>1.5</v>
      </c>
      <c r="L19" s="2">
        <f t="shared" si="0"/>
        <v>0.75</v>
      </c>
      <c r="N19" s="2"/>
      <c r="O19" s="2"/>
    </row>
    <row r="20" spans="2:15">
      <c r="B20" s="51"/>
      <c r="C20" s="51"/>
      <c r="D20" s="51"/>
      <c r="E20" s="51"/>
      <c r="F20" s="51"/>
      <c r="G20" s="15">
        <f t="shared" si="1"/>
        <v>27</v>
      </c>
      <c r="H20" s="15">
        <v>1</v>
      </c>
      <c r="L20" s="2">
        <f t="shared" si="0"/>
        <v>0.5</v>
      </c>
      <c r="N20" s="2"/>
      <c r="O20" s="2"/>
    </row>
    <row r="21" spans="2:15">
      <c r="B21" s="51"/>
      <c r="C21" s="51"/>
      <c r="D21" s="51"/>
      <c r="E21" s="51"/>
      <c r="F21" s="51"/>
      <c r="G21" s="15">
        <f t="shared" si="1"/>
        <v>28.5</v>
      </c>
      <c r="H21" s="15">
        <v>0.5</v>
      </c>
      <c r="L21" s="2">
        <f t="shared" si="0"/>
        <v>0.25</v>
      </c>
      <c r="N21" s="2"/>
      <c r="O21" s="2"/>
    </row>
    <row r="22" spans="2:15">
      <c r="B22" s="51"/>
      <c r="C22" s="51"/>
      <c r="D22" s="51"/>
      <c r="E22" s="51"/>
      <c r="F22" s="51"/>
      <c r="G22" s="15">
        <f t="shared" si="1"/>
        <v>30</v>
      </c>
      <c r="H22" s="15">
        <v>0</v>
      </c>
      <c r="L22" s="2">
        <f t="shared" si="0"/>
        <v>0</v>
      </c>
      <c r="N22" s="2"/>
      <c r="O22" s="2"/>
    </row>
    <row r="23" spans="2:15">
      <c r="B23" s="7"/>
      <c r="C23" s="7"/>
      <c r="D23" s="7"/>
      <c r="E23" s="7"/>
      <c r="F23" s="7"/>
      <c r="N23" s="2"/>
      <c r="O23" s="2"/>
    </row>
    <row r="24" spans="2:15">
      <c r="B24" s="7"/>
      <c r="C24" s="7"/>
      <c r="D24" s="7"/>
      <c r="E24" s="7"/>
      <c r="F24" s="7"/>
    </row>
    <row r="25" spans="2:15">
      <c r="B25" s="7"/>
      <c r="C25" s="7"/>
      <c r="D25" s="7"/>
      <c r="E25" s="7"/>
      <c r="F25" s="7"/>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5</vt:i4>
      </vt:variant>
      <vt:variant>
        <vt:lpstr>Именованные диапазоны</vt:lpstr>
      </vt:variant>
      <vt:variant>
        <vt:i4>1</vt:i4>
      </vt:variant>
    </vt:vector>
  </HeadingPairs>
  <TitlesOfParts>
    <vt:vector size="6" baseType="lpstr">
      <vt:lpstr>Cover</vt:lpstr>
      <vt:lpstr>SuccessCriteria</vt:lpstr>
      <vt:lpstr>Statistics (self check)</vt:lpstr>
      <vt:lpstr>Statistics (tutor's review)</vt:lpstr>
      <vt:lpstr>Points</vt:lpstr>
      <vt:lpstr>nem_modosithato2</vt:lpstr>
    </vt:vector>
  </TitlesOfParts>
  <Company>elte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ata</dc:creator>
  <cp:lastModifiedBy>user</cp:lastModifiedBy>
  <dcterms:created xsi:type="dcterms:W3CDTF">2011-03-17T10:44:48Z</dcterms:created>
  <dcterms:modified xsi:type="dcterms:W3CDTF">2018-05-03T17:52:32Z</dcterms:modified>
</cp:coreProperties>
</file>