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eshsankaran/Desktop/icse22/"/>
    </mc:Choice>
  </mc:AlternateContent>
  <xr:revisionPtr revIDLastSave="0" documentId="13_ncr:1_{3F01126B-4457-414C-AC5A-3ACF7EDB37A1}" xr6:coauthVersionLast="47" xr6:coauthVersionMax="47" xr10:uidLastSave="{00000000-0000-0000-0000-000000000000}"/>
  <bookViews>
    <workbookView xWindow="100" yWindow="500" windowWidth="25600" windowHeight="15500" activeTab="1" xr2:uid="{149A7B4C-3E66-450F-9D8B-C76D356DCE91}"/>
  </bookViews>
  <sheets>
    <sheet name="Z3" sheetId="1" r:id="rId1"/>
    <sheet name="AB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4" i="2"/>
  <c r="F5" i="2"/>
  <c r="F6" i="2"/>
  <c r="F7" i="2"/>
  <c r="F8" i="2"/>
  <c r="F9" i="2"/>
  <c r="F10" i="2"/>
  <c r="F11" i="2"/>
  <c r="F13" i="2"/>
  <c r="F14" i="2"/>
  <c r="F15" i="2"/>
  <c r="F20" i="2"/>
  <c r="F21" i="2"/>
  <c r="F22" i="2"/>
  <c r="F23" i="2"/>
  <c r="F24" i="2"/>
  <c r="F25" i="2"/>
  <c r="F26" i="2"/>
  <c r="F27" i="2"/>
  <c r="F32" i="2"/>
  <c r="F33" i="2"/>
  <c r="F34" i="2"/>
  <c r="F35" i="2"/>
  <c r="F36" i="2"/>
  <c r="F37" i="2"/>
  <c r="F38" i="2"/>
  <c r="F39" i="2"/>
  <c r="F40" i="2"/>
  <c r="F41" i="2"/>
  <c r="F42" i="2"/>
  <c r="F44" i="2"/>
  <c r="F45" i="2"/>
  <c r="F46" i="2"/>
  <c r="F47" i="2"/>
  <c r="F48" i="2"/>
  <c r="F49" i="2"/>
  <c r="F50" i="2"/>
  <c r="F51" i="2"/>
  <c r="F3" i="2"/>
  <c r="D48" i="2"/>
  <c r="D49" i="2"/>
  <c r="G49" i="2" s="1"/>
  <c r="D50" i="2"/>
  <c r="D51" i="2"/>
  <c r="D39" i="2"/>
  <c r="G39" i="2" s="1"/>
  <c r="D40" i="2"/>
  <c r="G40" i="2" s="1"/>
  <c r="D41" i="2"/>
  <c r="G41" i="2" s="1"/>
  <c r="D42" i="2"/>
  <c r="G42" i="2" s="1"/>
  <c r="D44" i="2"/>
  <c r="D45" i="2"/>
  <c r="G45" i="2" s="1"/>
  <c r="D46" i="2"/>
  <c r="G46" i="2" s="1"/>
  <c r="D47" i="2"/>
  <c r="D26" i="2"/>
  <c r="D27" i="2"/>
  <c r="G27" i="2" s="1"/>
  <c r="D32" i="2"/>
  <c r="G32" i="2" s="1"/>
  <c r="D33" i="2"/>
  <c r="G33" i="2" s="1"/>
  <c r="D34" i="2"/>
  <c r="D35" i="2"/>
  <c r="D36" i="2"/>
  <c r="G36" i="2" s="1"/>
  <c r="D37" i="2"/>
  <c r="D38" i="2"/>
  <c r="D4" i="2"/>
  <c r="D5" i="2"/>
  <c r="G5" i="2" s="1"/>
  <c r="D6" i="2"/>
  <c r="G6" i="2" s="1"/>
  <c r="D7" i="2"/>
  <c r="G7" i="2" s="1"/>
  <c r="D8" i="2"/>
  <c r="D9" i="2"/>
  <c r="D10" i="2"/>
  <c r="D11" i="2"/>
  <c r="G11" i="2" s="1"/>
  <c r="D13" i="2"/>
  <c r="G13" i="2" s="1"/>
  <c r="D14" i="2"/>
  <c r="G14" i="2" s="1"/>
  <c r="D15" i="2"/>
  <c r="G15" i="2" s="1"/>
  <c r="D20" i="2"/>
  <c r="G20" i="2" s="1"/>
  <c r="D21" i="2"/>
  <c r="D22" i="2"/>
  <c r="D23" i="2"/>
  <c r="D24" i="2"/>
  <c r="G24" i="2" s="1"/>
  <c r="D25" i="2"/>
  <c r="G25" i="2" s="1"/>
  <c r="D3" i="2"/>
  <c r="E53" i="1"/>
  <c r="D53" i="1"/>
  <c r="E16" i="1"/>
  <c r="E52" i="1"/>
  <c r="D52" i="1"/>
  <c r="E29" i="1"/>
  <c r="D29" i="1"/>
  <c r="E28" i="1"/>
  <c r="D28" i="1"/>
  <c r="E17" i="1"/>
  <c r="D17" i="1"/>
  <c r="D16" i="1"/>
  <c r="G23" i="2" l="1"/>
  <c r="G22" i="2"/>
  <c r="G9" i="2"/>
  <c r="G50" i="2"/>
  <c r="G8" i="2"/>
  <c r="G21" i="2"/>
  <c r="G30" i="2" s="1"/>
  <c r="G3" i="2"/>
  <c r="G4" i="2"/>
  <c r="G38" i="2"/>
  <c r="G26" i="2"/>
  <c r="G10" i="2"/>
  <c r="G37" i="2"/>
  <c r="G47" i="2"/>
  <c r="G51" i="2"/>
  <c r="G35" i="2"/>
  <c r="G34" i="2"/>
  <c r="G44" i="2"/>
  <c r="G48" i="2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31" i="1"/>
  <c r="G32" i="1"/>
  <c r="G33" i="1"/>
  <c r="G34" i="1"/>
  <c r="G35" i="1"/>
  <c r="G37" i="1"/>
  <c r="G38" i="1"/>
  <c r="G39" i="1"/>
  <c r="G40" i="1"/>
  <c r="G41" i="1"/>
  <c r="G43" i="1"/>
  <c r="G44" i="1"/>
  <c r="G45" i="1"/>
  <c r="G46" i="1"/>
  <c r="G48" i="1"/>
  <c r="G49" i="1"/>
  <c r="G50" i="1"/>
  <c r="G31" i="1"/>
  <c r="F32" i="1"/>
  <c r="F33" i="1"/>
  <c r="F34" i="1"/>
  <c r="F35" i="1"/>
  <c r="F37" i="1"/>
  <c r="F38" i="1"/>
  <c r="F39" i="1"/>
  <c r="F40" i="1"/>
  <c r="F41" i="1"/>
  <c r="F43" i="1"/>
  <c r="F44" i="1"/>
  <c r="F45" i="1"/>
  <c r="F46" i="1"/>
  <c r="F48" i="1"/>
  <c r="F49" i="1"/>
  <c r="F50" i="1"/>
  <c r="F31" i="1"/>
  <c r="H25" i="1"/>
  <c r="H26" i="1"/>
  <c r="H24" i="1"/>
  <c r="H20" i="1"/>
  <c r="H21" i="1"/>
  <c r="H22" i="1"/>
  <c r="H19" i="1"/>
  <c r="G25" i="1"/>
  <c r="G26" i="1"/>
  <c r="G24" i="1"/>
  <c r="G20" i="1"/>
  <c r="G21" i="1"/>
  <c r="G22" i="1"/>
  <c r="G19" i="1"/>
  <c r="F25" i="1"/>
  <c r="F26" i="1"/>
  <c r="F24" i="1"/>
  <c r="F20" i="1"/>
  <c r="F21" i="1"/>
  <c r="F22" i="1"/>
  <c r="F19" i="1"/>
  <c r="H3" i="1"/>
  <c r="H4" i="1"/>
  <c r="H5" i="1"/>
  <c r="H6" i="1"/>
  <c r="H7" i="1"/>
  <c r="H8" i="1"/>
  <c r="H9" i="1"/>
  <c r="H10" i="1"/>
  <c r="H12" i="1"/>
  <c r="H13" i="1"/>
  <c r="H14" i="1"/>
  <c r="H2" i="1"/>
  <c r="G3" i="1"/>
  <c r="G4" i="1"/>
  <c r="G5" i="1"/>
  <c r="G6" i="1"/>
  <c r="G7" i="1"/>
  <c r="G8" i="1"/>
  <c r="G9" i="1"/>
  <c r="G10" i="1"/>
  <c r="G12" i="1"/>
  <c r="G13" i="1"/>
  <c r="G14" i="1"/>
  <c r="G2" i="1"/>
  <c r="F3" i="1"/>
  <c r="F4" i="1"/>
  <c r="F5" i="1"/>
  <c r="F6" i="1"/>
  <c r="F7" i="1"/>
  <c r="F8" i="1"/>
  <c r="F9" i="1"/>
  <c r="F10" i="1"/>
  <c r="F12" i="1"/>
  <c r="F13" i="1"/>
  <c r="F14" i="1"/>
  <c r="F2" i="1"/>
  <c r="G54" i="2" l="1"/>
  <c r="G18" i="2"/>
  <c r="H53" i="1"/>
  <c r="H52" i="1"/>
  <c r="G53" i="1"/>
  <c r="G52" i="1"/>
  <c r="F53" i="1"/>
  <c r="F52" i="1"/>
  <c r="H28" i="1"/>
  <c r="H29" i="1"/>
  <c r="G28" i="1"/>
  <c r="G29" i="1"/>
  <c r="F29" i="1"/>
  <c r="F28" i="1"/>
  <c r="H16" i="1"/>
  <c r="H17" i="1"/>
  <c r="F17" i="1"/>
  <c r="G16" i="1"/>
  <c r="G17" i="1"/>
</calcChain>
</file>

<file path=xl/sharedStrings.xml><?xml version="1.0" encoding="utf-8"?>
<sst xmlns="http://schemas.openxmlformats.org/spreadsheetml/2006/main" count="209" uniqueCount="64">
  <si>
    <t>Policy</t>
  </si>
  <si>
    <t>SAT/UNSAT</t>
  </si>
  <si>
    <t>Z3 count (5 min).</t>
  </si>
  <si>
    <t>Z3 count (10 min.)</t>
  </si>
  <si>
    <t>Avg. models per sec. (0-5 min.)</t>
  </si>
  <si>
    <t>Avg. models per sec. (5-10 min.)</t>
  </si>
  <si>
    <t>Avg. models per sec. (0-10 min.)</t>
  </si>
  <si>
    <t>Service</t>
  </si>
  <si>
    <t>EC2</t>
  </si>
  <si>
    <t>../samples/ec2/exp_single/ec2_prevent_running_classic/policy.json</t>
  </si>
  <si>
    <t>../samples/ec2/exp_single/ec2_require_mfa_session_token/policy.json</t>
  </si>
  <si>
    <t>../samples/ec2/exp_single/ec2_launch_instance_specific_subnet/policy.json</t>
  </si>
  <si>
    <t>../samples/ec2/exp_single/ec2_allow_ebs_volume_owners/policy.json</t>
  </si>
  <si>
    <t>../samples/ec2/exp_single/ec2_limit_ebs_volume_size/fixed.json</t>
  </si>
  <si>
    <t>../samples/ec2/exp_single/ec2_limit_ebs_volume_size/initial.json</t>
  </si>
  <si>
    <t>../samples/ec2/exp_single/ec2_restrict_to_specific_instance/policy.json</t>
  </si>
  <si>
    <t>../samples/ec2/exp_single/ec2_enforce_project_tagging/policy.json</t>
  </si>
  <si>
    <t>../samples/ec2/exp_single/ec2_actions_region_aws-portal/policy.json</t>
  </si>
  <si>
    <t>../samples/ec2/exp_single/ec2_validate_attach_volume/policy.json</t>
  </si>
  <si>
    <t>../samples/ec2/exp_single/ec2_terminate_instance_ip/policy.json</t>
  </si>
  <si>
    <t>../samples/ec2/exp_single/ec2_allow_some_instances/fixed.json</t>
  </si>
  <si>
    <t>../samples/ec2/exp_single/ec2_allow_some_instances/initial.json</t>
  </si>
  <si>
    <t>UNSAT</t>
  </si>
  <si>
    <t>Arith. Mean</t>
  </si>
  <si>
    <t>IAM</t>
  </si>
  <si>
    <t>../samples/iam/exp_single/iam_user_access_to_s3_uploads_fail/fixed.json</t>
  </si>
  <si>
    <t>../samples/iam/exp_single/iam_user_access_to_s3_uploads_fail/initial.json</t>
  </si>
  <si>
    <t>../samples/iam/exp_single/iam_role_policy_modify_iam_but_not_own_policies/policy.json</t>
  </si>
  <si>
    <t>../samples/iam/exp_single/iam_specify_all_users_in_account_bucket_policy/policy2.json</t>
  </si>
  <si>
    <t>../samples/iam/exp_single/iam_specify_all_users_in_account_bucket_policy/policy1.json</t>
  </si>
  <si>
    <t>../samples/iam/exp_single/iam_policy_allow_adding_deleting_users/fixed.json</t>
  </si>
  <si>
    <t>../samples/iam/exp_single/iam_policy_allow_adding_deleting_users/initial.json</t>
  </si>
  <si>
    <t>../samples/iam/exp_single/iam_simplest_policy/policy.json</t>
  </si>
  <si>
    <t>N/A</t>
  </si>
  <si>
    <t>Geom. Mean</t>
  </si>
  <si>
    <t>S3</t>
  </si>
  <si>
    <t>../samples/s3/exp_single/s3_iam_user_cannot_create_folder_through_console/policy.json</t>
  </si>
  <si>
    <t>../samples/s3/exp_single/s3_allow_all_except_delete/fixed.json</t>
  </si>
  <si>
    <t>../samples/s3/exp_single/s3_allow_all_except_delete/initial.json</t>
  </si>
  <si>
    <t>../samples/s3/exp_single/s3_public_access/policy.json</t>
  </si>
  <si>
    <t>..samples/s3/exp_single/s3_object_query_permissions/policy1.json</t>
  </si>
  <si>
    <t>../samples/s3/exp_single/s3_object_query_permissions/fix.json</t>
  </si>
  <si>
    <t>../samples/s3/exp_single/s3_policy_for_lambda_function/policy2.json</t>
  </si>
  <si>
    <t>../samples/s3/exp_single/s3_policy_for_lambda_function/policy1.json</t>
  </si>
  <si>
    <t>../samples/s3/exp_single/s3_restrict_access_to_certain_roles/policy.json</t>
  </si>
  <si>
    <t>../samples/s3/exp_single/s3_bucket_folder_restrict_by_user/policy.json</t>
  </si>
  <si>
    <t>../samples/s3/exp_single/s3_remove_permissions_individual_files/policy2.json</t>
  </si>
  <si>
    <t>../samples/s3/exp_single/s3_remove_permissions_individual_files/policy1.json</t>
  </si>
  <si>
    <t>../samples/s3/exp_single/s3_policy_failing_not_sure_why/policy.json</t>
  </si>
  <si>
    <t>../samples/s3/exp_single/s3_bucket_policy_grant_read_specific_file_type/policy.json</t>
  </si>
  <si>
    <t>../samples/s3/exp_single/s3_policy_provides_programmatic_access/policy3.json</t>
  </si>
  <si>
    <t>../samples/s3/exp_single/s3_policy_provides_programmatic_access/policy2.json</t>
  </si>
  <si>
    <t>../samples/s3/exp_single/s3_policy_provides_programmatic_access/policy1.json</t>
  </si>
  <si>
    <t>../samples/s3/exp_single/s3_policy_public_and_principal_specific_permissions/policy.json</t>
  </si>
  <si>
    <t>../samples/s3/exp_single/s3_sos_bucket_policy_problem/policy.json</t>
  </si>
  <si>
    <t>../samples/s3/exp_single/s3_policy_or_condition/policy.json</t>
  </si>
  <si>
    <t>log2 Count</t>
  </si>
  <si>
    <t>log10 Count</t>
  </si>
  <si>
    <t>log10 Avg. Count per Sec.</t>
  </si>
  <si>
    <t>Seconds</t>
  </si>
  <si>
    <t>log10 Seconds</t>
  </si>
  <si>
    <t>log10 Arith. Mean</t>
  </si>
  <si>
    <t>log10 Geo. Mean</t>
  </si>
  <si>
    <t>These results are from CAV 21! Will has the latest results!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</si>
</sst>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FA51-758E-4114-9560-B93BA797BE02}">
  <dimension ref="A1:H53"/>
  <sheetViews>
    <sheetView topLeftCell="A12" zoomScale="84" zoomScaleNormal="85" workbookViewId="0">
      <selection activeCell="F17" sqref="F17"/>
    </sheetView>
  </sheetViews>
  <sheetFormatPr baseColWidth="10" defaultColWidth="8.83203125" defaultRowHeight="15" x14ac:dyDescent="0.2"/>
  <cols>
    <col min="2" max="2" width="85.1640625" bestFit="1" customWidth="1"/>
    <col min="3" max="3" width="11.1640625" bestFit="1" customWidth="1"/>
    <col min="4" max="4" width="16.1640625" bestFit="1" customWidth="1"/>
    <col min="5" max="5" width="17.33203125" bestFit="1" customWidth="1"/>
    <col min="6" max="6" width="28.6640625" bestFit="1" customWidth="1"/>
    <col min="7" max="8" width="29.83203125" bestFit="1" customWidth="1"/>
  </cols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8</v>
      </c>
      <c r="B2" s="1" t="s">
        <v>9</v>
      </c>
      <c r="D2">
        <v>0</v>
      </c>
      <c r="E2">
        <v>0</v>
      </c>
      <c r="F2">
        <f>(D2/300)</f>
        <v>0</v>
      </c>
      <c r="G2">
        <f>((E2-D2)/300)</f>
        <v>0</v>
      </c>
      <c r="H2">
        <f>(E2/600)</f>
        <v>0</v>
      </c>
    </row>
    <row r="3" spans="1:8" x14ac:dyDescent="0.2">
      <c r="A3" t="s">
        <v>8</v>
      </c>
      <c r="B3" s="1" t="s">
        <v>10</v>
      </c>
      <c r="D3">
        <v>4</v>
      </c>
      <c r="E3">
        <v>5</v>
      </c>
      <c r="F3">
        <f t="shared" ref="F3:F14" si="0">(D3/300)</f>
        <v>1.3333333333333334E-2</v>
      </c>
      <c r="G3">
        <f t="shared" ref="G3:G14" si="1">((E3-D3)/300)</f>
        <v>3.3333333333333335E-3</v>
      </c>
      <c r="H3">
        <f t="shared" ref="H3:H14" si="2">(E3/600)</f>
        <v>8.3333333333333332E-3</v>
      </c>
    </row>
    <row r="4" spans="1:8" x14ac:dyDescent="0.2">
      <c r="A4" t="s">
        <v>8</v>
      </c>
      <c r="B4" s="1" t="s">
        <v>11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</row>
    <row r="5" spans="1:8" x14ac:dyDescent="0.2">
      <c r="A5" t="s">
        <v>8</v>
      </c>
      <c r="B5" s="1" t="s">
        <v>12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 t="s">
        <v>8</v>
      </c>
      <c r="B6" s="1" t="s">
        <v>13</v>
      </c>
      <c r="D6">
        <v>1985</v>
      </c>
      <c r="E6">
        <v>2651</v>
      </c>
      <c r="F6">
        <f t="shared" si="0"/>
        <v>6.6166666666666663</v>
      </c>
      <c r="G6">
        <f t="shared" si="1"/>
        <v>2.2200000000000002</v>
      </c>
      <c r="H6">
        <f t="shared" si="2"/>
        <v>4.418333333333333</v>
      </c>
    </row>
    <row r="7" spans="1:8" x14ac:dyDescent="0.2">
      <c r="A7" t="s">
        <v>8</v>
      </c>
      <c r="B7" s="1" t="s">
        <v>14</v>
      </c>
      <c r="D7">
        <v>2663</v>
      </c>
      <c r="E7">
        <v>4154</v>
      </c>
      <c r="F7">
        <f t="shared" si="0"/>
        <v>8.8766666666666669</v>
      </c>
      <c r="G7">
        <f t="shared" si="1"/>
        <v>4.97</v>
      </c>
      <c r="H7">
        <f t="shared" si="2"/>
        <v>6.9233333333333329</v>
      </c>
    </row>
    <row r="8" spans="1:8" x14ac:dyDescent="0.2">
      <c r="A8" t="s">
        <v>8</v>
      </c>
      <c r="B8" s="1" t="s">
        <v>15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">
      <c r="A9" t="s">
        <v>8</v>
      </c>
      <c r="B9" s="1" t="s">
        <v>16</v>
      </c>
      <c r="D9">
        <v>3206</v>
      </c>
      <c r="E9">
        <v>5170</v>
      </c>
      <c r="F9">
        <f t="shared" si="0"/>
        <v>10.686666666666667</v>
      </c>
      <c r="G9">
        <f t="shared" si="1"/>
        <v>6.5466666666666669</v>
      </c>
      <c r="H9">
        <f t="shared" si="2"/>
        <v>8.6166666666666671</v>
      </c>
    </row>
    <row r="10" spans="1:8" x14ac:dyDescent="0.2">
      <c r="A10" t="s">
        <v>8</v>
      </c>
      <c r="B10" s="1" t="s">
        <v>17</v>
      </c>
      <c r="D10">
        <v>531</v>
      </c>
      <c r="E10">
        <v>1175</v>
      </c>
      <c r="F10">
        <f t="shared" si="0"/>
        <v>1.77</v>
      </c>
      <c r="G10">
        <f t="shared" si="1"/>
        <v>2.1466666666666665</v>
      </c>
      <c r="H10">
        <f t="shared" si="2"/>
        <v>1.9583333333333333</v>
      </c>
    </row>
    <row r="11" spans="1:8" x14ac:dyDescent="0.2">
      <c r="A11" t="s">
        <v>8</v>
      </c>
      <c r="B11" s="1" t="s">
        <v>18</v>
      </c>
      <c r="C11" t="s">
        <v>22</v>
      </c>
      <c r="D11">
        <v>0</v>
      </c>
      <c r="E11">
        <v>0</v>
      </c>
      <c r="F11" t="s">
        <v>33</v>
      </c>
      <c r="G11" t="s">
        <v>33</v>
      </c>
      <c r="H11" t="s">
        <v>33</v>
      </c>
    </row>
    <row r="12" spans="1:8" x14ac:dyDescent="0.2">
      <c r="A12" t="s">
        <v>8</v>
      </c>
      <c r="B12" s="1" t="s">
        <v>19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8" x14ac:dyDescent="0.2">
      <c r="A13" t="s">
        <v>8</v>
      </c>
      <c r="B13" s="1" t="s">
        <v>20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">
      <c r="A14" t="s">
        <v>8</v>
      </c>
      <c r="B14" s="1" t="s">
        <v>21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</row>
    <row r="16" spans="1:8" x14ac:dyDescent="0.2">
      <c r="C16" t="s">
        <v>23</v>
      </c>
      <c r="D16">
        <f>AVERAGE(D2:D14)</f>
        <v>645.30769230769226</v>
      </c>
      <c r="E16">
        <f>AVERAGE(E2:E14)</f>
        <v>1011.9230769230769</v>
      </c>
      <c r="F16">
        <f>AVERAGE(F2:F14)</f>
        <v>2.3302777777777779</v>
      </c>
      <c r="G16">
        <f t="shared" ref="F16:G16" si="3">AVERAGE(G2:G14)</f>
        <v>1.3238888888888889</v>
      </c>
      <c r="H16">
        <f>AVERAGE(H2:H14)</f>
        <v>1.8270833333333334</v>
      </c>
    </row>
    <row r="17" spans="1:8" x14ac:dyDescent="0.2">
      <c r="C17" t="s">
        <v>34</v>
      </c>
      <c r="D17" t="e">
        <f>GEOMEAN(D2,D3,D4,D6,D7,D10,D13)</f>
        <v>#NUM!</v>
      </c>
      <c r="E17" t="e">
        <f>GEOMEAN(E2,E3,E4,E6,E7,E10,E13)</f>
        <v>#NUM!</v>
      </c>
      <c r="F17" t="e">
        <f t="shared" ref="F17:G17" si="4">GEOMEAN(F2,F3,F4,F6,F7,F10,F13)</f>
        <v>#NUM!</v>
      </c>
      <c r="G17" t="e">
        <f t="shared" si="4"/>
        <v>#NUM!</v>
      </c>
      <c r="H17" t="e">
        <f>GEOMEAN(H2,H3,H4,H6,H7,H10,H13)</f>
        <v>#NUM!</v>
      </c>
    </row>
    <row r="19" spans="1:8" x14ac:dyDescent="0.2">
      <c r="A19" t="s">
        <v>24</v>
      </c>
      <c r="B19" s="1" t="s">
        <v>25</v>
      </c>
      <c r="D19">
        <v>635</v>
      </c>
      <c r="E19">
        <v>1247</v>
      </c>
      <c r="F19">
        <f>(D19/300)</f>
        <v>2.1166666666666667</v>
      </c>
      <c r="G19">
        <f>((E19-D19)/300)</f>
        <v>2.04</v>
      </c>
      <c r="H19">
        <f>(E19/600)</f>
        <v>2.0783333333333331</v>
      </c>
    </row>
    <row r="20" spans="1:8" x14ac:dyDescent="0.2">
      <c r="A20" t="s">
        <v>24</v>
      </c>
      <c r="B20" s="1" t="s">
        <v>26</v>
      </c>
      <c r="D20">
        <v>286</v>
      </c>
      <c r="E20">
        <v>484</v>
      </c>
      <c r="F20">
        <f t="shared" ref="F20:F22" si="5">(D20/300)</f>
        <v>0.95333333333333337</v>
      </c>
      <c r="G20">
        <f t="shared" ref="G20:G22" si="6">((E20-D20)/300)</f>
        <v>0.66</v>
      </c>
      <c r="H20">
        <f t="shared" ref="H20:H22" si="7">(E20/600)</f>
        <v>0.80666666666666664</v>
      </c>
    </row>
    <row r="21" spans="1:8" x14ac:dyDescent="0.2">
      <c r="A21" t="s">
        <v>24</v>
      </c>
      <c r="B21" s="1" t="s">
        <v>27</v>
      </c>
      <c r="D21">
        <v>2752</v>
      </c>
      <c r="E21">
        <v>3885</v>
      </c>
      <c r="F21">
        <f t="shared" si="5"/>
        <v>9.1733333333333338</v>
      </c>
      <c r="G21">
        <f t="shared" si="6"/>
        <v>3.7766666666666668</v>
      </c>
      <c r="H21">
        <f t="shared" si="7"/>
        <v>6.4749999999999996</v>
      </c>
    </row>
    <row r="22" spans="1:8" x14ac:dyDescent="0.2">
      <c r="A22" t="s">
        <v>24</v>
      </c>
      <c r="B22" s="1" t="s">
        <v>28</v>
      </c>
      <c r="D22">
        <v>35</v>
      </c>
      <c r="E22">
        <v>85</v>
      </c>
      <c r="F22">
        <f t="shared" si="5"/>
        <v>0.11666666666666667</v>
      </c>
      <c r="G22">
        <f t="shared" si="6"/>
        <v>0.16666666666666666</v>
      </c>
      <c r="H22">
        <f t="shared" si="7"/>
        <v>0.14166666666666666</v>
      </c>
    </row>
    <row r="23" spans="1:8" x14ac:dyDescent="0.2">
      <c r="A23" t="s">
        <v>24</v>
      </c>
      <c r="B23" s="1" t="s">
        <v>29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24</v>
      </c>
      <c r="B24" s="1" t="s">
        <v>30</v>
      </c>
      <c r="D24">
        <v>69</v>
      </c>
      <c r="E24">
        <v>151</v>
      </c>
      <c r="F24">
        <f>(D24/300)</f>
        <v>0.23</v>
      </c>
      <c r="G24">
        <f>((E24-D24)/300)</f>
        <v>0.27333333333333332</v>
      </c>
      <c r="H24">
        <f>(E24/600)</f>
        <v>0.25166666666666665</v>
      </c>
    </row>
    <row r="25" spans="1:8" x14ac:dyDescent="0.2">
      <c r="A25" t="s">
        <v>24</v>
      </c>
      <c r="B25" s="1" t="s">
        <v>31</v>
      </c>
      <c r="D25">
        <v>3637</v>
      </c>
      <c r="E25">
        <v>5466</v>
      </c>
      <c r="F25">
        <f t="shared" ref="F25:F26" si="8">(D25/300)</f>
        <v>12.123333333333333</v>
      </c>
      <c r="G25">
        <f t="shared" ref="G25:G26" si="9">((E25-D25)/300)</f>
        <v>6.0966666666666667</v>
      </c>
      <c r="H25">
        <f t="shared" ref="H25:H26" si="10">(E25/600)</f>
        <v>9.11</v>
      </c>
    </row>
    <row r="26" spans="1:8" x14ac:dyDescent="0.2">
      <c r="A26" t="s">
        <v>24</v>
      </c>
      <c r="B26" s="1" t="s">
        <v>32</v>
      </c>
      <c r="D26">
        <v>2242</v>
      </c>
      <c r="E26">
        <v>3864</v>
      </c>
      <c r="F26">
        <f t="shared" si="8"/>
        <v>7.4733333333333336</v>
      </c>
      <c r="G26">
        <f t="shared" si="9"/>
        <v>5.4066666666666663</v>
      </c>
      <c r="H26">
        <f t="shared" si="10"/>
        <v>6.44</v>
      </c>
    </row>
    <row r="28" spans="1:8" x14ac:dyDescent="0.2">
      <c r="C28" t="s">
        <v>23</v>
      </c>
      <c r="D28">
        <f>AVERAGE(D19:D26)</f>
        <v>1207</v>
      </c>
      <c r="E28">
        <f t="shared" ref="E28:G28" si="11">AVERAGE(E19:E26)</f>
        <v>1897.75</v>
      </c>
      <c r="F28">
        <f t="shared" si="11"/>
        <v>4.0233333333333334</v>
      </c>
      <c r="G28">
        <f t="shared" si="11"/>
        <v>2.3025000000000002</v>
      </c>
      <c r="H28">
        <f>AVERAGE(H19:H26)</f>
        <v>3.1629166666666668</v>
      </c>
    </row>
    <row r="29" spans="1:8" x14ac:dyDescent="0.2">
      <c r="C29" t="s">
        <v>34</v>
      </c>
      <c r="D29" t="e">
        <f>GEOMEAN(D19,D20,D21,D22:D26)</f>
        <v>#NUM!</v>
      </c>
      <c r="E29" t="e">
        <f>GEOMEAN(E19,E20,E21,E22:E26)</f>
        <v>#NUM!</v>
      </c>
      <c r="F29" t="e">
        <f t="shared" ref="F29:H29" si="12">GEOMEAN(F19,F20,F21,F22:F26)</f>
        <v>#NUM!</v>
      </c>
      <c r="G29" t="e">
        <f t="shared" si="12"/>
        <v>#NUM!</v>
      </c>
      <c r="H29" t="e">
        <f t="shared" si="12"/>
        <v>#NUM!</v>
      </c>
    </row>
    <row r="31" spans="1:8" x14ac:dyDescent="0.2">
      <c r="A31" t="s">
        <v>35</v>
      </c>
      <c r="B31" s="1" t="s">
        <v>36</v>
      </c>
      <c r="D31">
        <v>716</v>
      </c>
      <c r="E31">
        <v>1360</v>
      </c>
      <c r="F31">
        <f>(D31/300)</f>
        <v>2.3866666666666667</v>
      </c>
      <c r="G31">
        <f>((E31-D31)/300)</f>
        <v>2.1466666666666665</v>
      </c>
      <c r="H31">
        <f>(E31/600)</f>
        <v>2.2666666666666666</v>
      </c>
    </row>
    <row r="32" spans="1:8" x14ac:dyDescent="0.2">
      <c r="A32" t="s">
        <v>35</v>
      </c>
      <c r="B32" s="1" t="s">
        <v>37</v>
      </c>
      <c r="D32">
        <v>181</v>
      </c>
      <c r="E32">
        <v>430</v>
      </c>
      <c r="F32">
        <f t="shared" ref="F32:F50" si="13">(D32/300)</f>
        <v>0.60333333333333339</v>
      </c>
      <c r="G32">
        <f t="shared" ref="G32:G50" si="14">((E32-D32)/300)</f>
        <v>0.83</v>
      </c>
      <c r="H32">
        <f t="shared" ref="H32:H50" si="15">(E32/600)</f>
        <v>0.71666666666666667</v>
      </c>
    </row>
    <row r="33" spans="1:8" x14ac:dyDescent="0.2">
      <c r="A33" t="s">
        <v>35</v>
      </c>
      <c r="B33" s="1" t="s">
        <v>38</v>
      </c>
      <c r="D33">
        <v>388</v>
      </c>
      <c r="E33">
        <v>679</v>
      </c>
      <c r="F33">
        <f t="shared" si="13"/>
        <v>1.2933333333333332</v>
      </c>
      <c r="G33">
        <f t="shared" si="14"/>
        <v>0.97</v>
      </c>
      <c r="H33">
        <f t="shared" si="15"/>
        <v>1.1316666666666666</v>
      </c>
    </row>
    <row r="34" spans="1:8" x14ac:dyDescent="0.2">
      <c r="A34" t="s">
        <v>35</v>
      </c>
      <c r="B34" s="1" t="s">
        <v>39</v>
      </c>
      <c r="D34">
        <v>1</v>
      </c>
      <c r="E34">
        <v>1</v>
      </c>
      <c r="F34">
        <f t="shared" si="13"/>
        <v>3.3333333333333335E-3</v>
      </c>
      <c r="G34">
        <f t="shared" si="14"/>
        <v>0</v>
      </c>
      <c r="H34">
        <f t="shared" si="15"/>
        <v>1.6666666666666668E-3</v>
      </c>
    </row>
    <row r="35" spans="1:8" x14ac:dyDescent="0.2">
      <c r="A35" t="s">
        <v>35</v>
      </c>
      <c r="B35" s="1" t="s">
        <v>40</v>
      </c>
      <c r="D35">
        <v>932</v>
      </c>
      <c r="E35">
        <v>1565</v>
      </c>
      <c r="F35">
        <f t="shared" si="13"/>
        <v>3.1066666666666665</v>
      </c>
      <c r="G35">
        <f t="shared" si="14"/>
        <v>2.11</v>
      </c>
      <c r="H35">
        <f t="shared" si="15"/>
        <v>2.6083333333333334</v>
      </c>
    </row>
    <row r="36" spans="1:8" x14ac:dyDescent="0.2">
      <c r="A36" t="s">
        <v>35</v>
      </c>
      <c r="B36" s="1" t="s">
        <v>41</v>
      </c>
      <c r="D36">
        <v>0</v>
      </c>
      <c r="E36">
        <v>0</v>
      </c>
      <c r="F36">
        <v>0</v>
      </c>
      <c r="G36">
        <v>0</v>
      </c>
      <c r="H36">
        <f t="shared" si="15"/>
        <v>0</v>
      </c>
    </row>
    <row r="37" spans="1:8" x14ac:dyDescent="0.2">
      <c r="A37" t="s">
        <v>35</v>
      </c>
      <c r="B37" s="1" t="s">
        <v>42</v>
      </c>
      <c r="D37">
        <v>455</v>
      </c>
      <c r="E37">
        <v>794</v>
      </c>
      <c r="F37">
        <f t="shared" si="13"/>
        <v>1.5166666666666666</v>
      </c>
      <c r="G37">
        <f t="shared" si="14"/>
        <v>1.1299999999999999</v>
      </c>
      <c r="H37">
        <f t="shared" si="15"/>
        <v>1.3233333333333333</v>
      </c>
    </row>
    <row r="38" spans="1:8" x14ac:dyDescent="0.2">
      <c r="A38" t="s">
        <v>35</v>
      </c>
      <c r="B38" s="1" t="s">
        <v>43</v>
      </c>
      <c r="D38">
        <v>85</v>
      </c>
      <c r="E38">
        <v>181</v>
      </c>
      <c r="F38">
        <f t="shared" si="13"/>
        <v>0.28333333333333333</v>
      </c>
      <c r="G38">
        <f t="shared" si="14"/>
        <v>0.32</v>
      </c>
      <c r="H38">
        <f t="shared" si="15"/>
        <v>0.30166666666666669</v>
      </c>
    </row>
    <row r="39" spans="1:8" x14ac:dyDescent="0.2">
      <c r="A39" t="s">
        <v>35</v>
      </c>
      <c r="B39" s="1" t="s">
        <v>44</v>
      </c>
      <c r="D39">
        <v>225</v>
      </c>
      <c r="E39">
        <v>485</v>
      </c>
      <c r="F39">
        <f t="shared" si="13"/>
        <v>0.75</v>
      </c>
      <c r="G39">
        <f t="shared" si="14"/>
        <v>0.8666666666666667</v>
      </c>
      <c r="H39">
        <f t="shared" si="15"/>
        <v>0.80833333333333335</v>
      </c>
    </row>
    <row r="40" spans="1:8" x14ac:dyDescent="0.2">
      <c r="A40" t="s">
        <v>35</v>
      </c>
      <c r="B40" s="1" t="s">
        <v>45</v>
      </c>
      <c r="D40">
        <v>0</v>
      </c>
      <c r="E40">
        <v>0</v>
      </c>
      <c r="F40">
        <f t="shared" si="13"/>
        <v>0</v>
      </c>
      <c r="G40">
        <f t="shared" si="14"/>
        <v>0</v>
      </c>
      <c r="H40">
        <f t="shared" si="15"/>
        <v>0</v>
      </c>
    </row>
    <row r="41" spans="1:8" x14ac:dyDescent="0.2">
      <c r="A41" t="s">
        <v>35</v>
      </c>
      <c r="B41" s="1" t="s">
        <v>46</v>
      </c>
      <c r="D41">
        <v>8</v>
      </c>
      <c r="E41">
        <v>25</v>
      </c>
      <c r="F41">
        <f t="shared" si="13"/>
        <v>2.6666666666666668E-2</v>
      </c>
      <c r="G41">
        <f t="shared" si="14"/>
        <v>5.6666666666666664E-2</v>
      </c>
      <c r="H41">
        <f t="shared" si="15"/>
        <v>4.1666666666666664E-2</v>
      </c>
    </row>
    <row r="42" spans="1:8" x14ac:dyDescent="0.2">
      <c r="A42" t="s">
        <v>35</v>
      </c>
      <c r="B42" s="1" t="s">
        <v>47</v>
      </c>
      <c r="C42" t="s">
        <v>22</v>
      </c>
      <c r="D42">
        <v>0</v>
      </c>
      <c r="E42">
        <v>0</v>
      </c>
      <c r="F42" t="s">
        <v>33</v>
      </c>
      <c r="G42" t="s">
        <v>33</v>
      </c>
      <c r="H42">
        <f t="shared" si="15"/>
        <v>0</v>
      </c>
    </row>
    <row r="43" spans="1:8" x14ac:dyDescent="0.2">
      <c r="A43" t="s">
        <v>35</v>
      </c>
      <c r="B43" s="1" t="s">
        <v>48</v>
      </c>
      <c r="D43">
        <v>469</v>
      </c>
      <c r="E43">
        <v>888</v>
      </c>
      <c r="F43">
        <f t="shared" si="13"/>
        <v>1.5633333333333332</v>
      </c>
      <c r="G43">
        <f t="shared" si="14"/>
        <v>1.3966666666666667</v>
      </c>
      <c r="H43">
        <f t="shared" si="15"/>
        <v>1.48</v>
      </c>
    </row>
    <row r="44" spans="1:8" x14ac:dyDescent="0.2">
      <c r="A44" t="s">
        <v>35</v>
      </c>
      <c r="B44" s="1" t="s">
        <v>49</v>
      </c>
      <c r="D44">
        <v>62</v>
      </c>
      <c r="E44">
        <v>119</v>
      </c>
      <c r="F44">
        <f t="shared" si="13"/>
        <v>0.20666666666666667</v>
      </c>
      <c r="G44">
        <f t="shared" si="14"/>
        <v>0.19</v>
      </c>
      <c r="H44">
        <f t="shared" si="15"/>
        <v>0.19833333333333333</v>
      </c>
    </row>
    <row r="45" spans="1:8" x14ac:dyDescent="0.2">
      <c r="A45" t="s">
        <v>35</v>
      </c>
      <c r="B45" s="1" t="s">
        <v>50</v>
      </c>
      <c r="D45">
        <v>599</v>
      </c>
      <c r="E45">
        <v>1031</v>
      </c>
      <c r="F45">
        <f t="shared" si="13"/>
        <v>1.9966666666666666</v>
      </c>
      <c r="G45">
        <f t="shared" si="14"/>
        <v>1.44</v>
      </c>
      <c r="H45">
        <f t="shared" si="15"/>
        <v>1.7183333333333333</v>
      </c>
    </row>
    <row r="46" spans="1:8" x14ac:dyDescent="0.2">
      <c r="A46" t="s">
        <v>35</v>
      </c>
      <c r="B46" s="1" t="s">
        <v>51</v>
      </c>
      <c r="D46">
        <v>1091</v>
      </c>
      <c r="E46">
        <v>1872</v>
      </c>
      <c r="F46">
        <f t="shared" si="13"/>
        <v>3.6366666666666667</v>
      </c>
      <c r="G46">
        <f t="shared" si="14"/>
        <v>2.6033333333333335</v>
      </c>
      <c r="H46">
        <f t="shared" si="15"/>
        <v>3.12</v>
      </c>
    </row>
    <row r="47" spans="1:8" x14ac:dyDescent="0.2">
      <c r="A47" t="s">
        <v>35</v>
      </c>
      <c r="B47" s="1" t="s">
        <v>52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35</v>
      </c>
      <c r="B48" s="1" t="s">
        <v>53</v>
      </c>
      <c r="D48">
        <v>124</v>
      </c>
      <c r="E48">
        <v>254</v>
      </c>
      <c r="F48">
        <f t="shared" si="13"/>
        <v>0.41333333333333333</v>
      </c>
      <c r="G48">
        <f t="shared" si="14"/>
        <v>0.43333333333333335</v>
      </c>
      <c r="H48">
        <f t="shared" si="15"/>
        <v>0.42333333333333334</v>
      </c>
    </row>
    <row r="49" spans="1:8" x14ac:dyDescent="0.2">
      <c r="A49" t="s">
        <v>35</v>
      </c>
      <c r="B49" s="1" t="s">
        <v>54</v>
      </c>
      <c r="D49">
        <v>0</v>
      </c>
      <c r="E49">
        <v>0</v>
      </c>
      <c r="F49">
        <f t="shared" si="13"/>
        <v>0</v>
      </c>
      <c r="G49">
        <f t="shared" si="14"/>
        <v>0</v>
      </c>
      <c r="H49">
        <f t="shared" si="15"/>
        <v>0</v>
      </c>
    </row>
    <row r="50" spans="1:8" x14ac:dyDescent="0.2">
      <c r="A50" t="s">
        <v>35</v>
      </c>
      <c r="B50" s="1" t="s">
        <v>55</v>
      </c>
      <c r="D50">
        <v>0</v>
      </c>
      <c r="E50">
        <v>0</v>
      </c>
      <c r="F50">
        <f t="shared" si="13"/>
        <v>0</v>
      </c>
      <c r="G50">
        <f t="shared" si="14"/>
        <v>0</v>
      </c>
      <c r="H50">
        <f t="shared" si="15"/>
        <v>0</v>
      </c>
    </row>
    <row r="52" spans="1:8" x14ac:dyDescent="0.2">
      <c r="C52" t="s">
        <v>23</v>
      </c>
      <c r="D52">
        <f>AVERAGE(D31:D50)</f>
        <v>266.8</v>
      </c>
      <c r="E52">
        <f>AVERAGE(E31:E50)</f>
        <v>484.2</v>
      </c>
      <c r="F52">
        <f t="shared" ref="F52:H52" si="16">AVERAGE(F31:F50)</f>
        <v>0.93614035087719305</v>
      </c>
      <c r="G52">
        <f t="shared" si="16"/>
        <v>0.7628070175438596</v>
      </c>
      <c r="H52">
        <f t="shared" si="16"/>
        <v>0.80700000000000005</v>
      </c>
    </row>
    <row r="53" spans="1:8" x14ac:dyDescent="0.2">
      <c r="C53" t="s">
        <v>34</v>
      </c>
      <c r="D53" t="e">
        <f>GEOMEAN(D31:D41,D43:D50)</f>
        <v>#NUM!</v>
      </c>
      <c r="E53" t="e">
        <f>GEOMEAN(E31:E41,E43:E50)</f>
        <v>#NUM!</v>
      </c>
      <c r="F53" t="e">
        <f t="shared" ref="F53:H53" si="17">GEOMEAN(F31:F41,F43:F50)</f>
        <v>#NUM!</v>
      </c>
      <c r="G53" t="e">
        <f t="shared" si="17"/>
        <v>#NUM!</v>
      </c>
      <c r="H53" t="e">
        <f t="shared" si="17"/>
        <v>#NUM!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A9F7-43C2-4F7D-86FE-39CC107C9790}">
  <dimension ref="A1:G54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7.5" bestFit="1" customWidth="1"/>
    <col min="2" max="2" width="85.1640625" bestFit="1" customWidth="1"/>
    <col min="6" max="6" width="12.6640625" bestFit="1" customWidth="1"/>
    <col min="7" max="7" width="23.5" bestFit="1" customWidth="1"/>
  </cols>
  <sheetData>
    <row r="1" spans="1:7" x14ac:dyDescent="0.2">
      <c r="A1" s="3" t="s">
        <v>63</v>
      </c>
      <c r="B1" s="2"/>
      <c r="C1" s="2"/>
      <c r="D1" s="2"/>
      <c r="E1" s="2"/>
      <c r="F1" s="2"/>
      <c r="G1" s="2"/>
    </row>
    <row r="2" spans="1:7" x14ac:dyDescent="0.2">
      <c r="A2" t="s">
        <v>7</v>
      </c>
      <c r="B2" t="s">
        <v>0</v>
      </c>
      <c r="C2" t="s">
        <v>56</v>
      </c>
      <c r="D2" t="s">
        <v>57</v>
      </c>
      <c r="E2" t="s">
        <v>59</v>
      </c>
      <c r="F2" t="s">
        <v>60</v>
      </c>
      <c r="G2" t="s">
        <v>58</v>
      </c>
    </row>
    <row r="3" spans="1:7" x14ac:dyDescent="0.2">
      <c r="A3" t="s">
        <v>8</v>
      </c>
      <c r="B3" s="1" t="s">
        <v>9</v>
      </c>
      <c r="C3">
        <v>1242.077392578125</v>
      </c>
      <c r="D3">
        <f>C3*LOG10(2)</f>
        <v>373.90255210212206</v>
      </c>
      <c r="E3">
        <v>33.273587400000004</v>
      </c>
      <c r="F3">
        <f>LOG10(E3)</f>
        <v>1.5220996269594125</v>
      </c>
      <c r="G3">
        <f>D3-F3</f>
        <v>372.38045247516266</v>
      </c>
    </row>
    <row r="4" spans="1:7" x14ac:dyDescent="0.2">
      <c r="A4" t="s">
        <v>8</v>
      </c>
      <c r="B4" s="1" t="s">
        <v>10</v>
      </c>
      <c r="C4">
        <v>412.30255126953125</v>
      </c>
      <c r="D4">
        <f t="shared" ref="D4:D51" si="0">C4*LOG10(2)</f>
        <v>124.11543522091537</v>
      </c>
      <c r="E4">
        <v>312.38490000000002</v>
      </c>
      <c r="F4">
        <f t="shared" ref="F4:F51" si="1">LOG10(E4)</f>
        <v>2.4946900328711714</v>
      </c>
      <c r="G4">
        <f t="shared" ref="G4:G51" si="2">D4-F4</f>
        <v>121.6207451880442</v>
      </c>
    </row>
    <row r="5" spans="1:7" x14ac:dyDescent="0.2">
      <c r="A5" t="s">
        <v>8</v>
      </c>
      <c r="B5" s="1" t="s">
        <v>11</v>
      </c>
      <c r="C5">
        <v>412.30255126953125</v>
      </c>
      <c r="D5">
        <f t="shared" si="0"/>
        <v>124.11543522091537</v>
      </c>
      <c r="E5">
        <v>51.523740000000004</v>
      </c>
      <c r="F5">
        <f t="shared" si="1"/>
        <v>1.7120073800196522</v>
      </c>
      <c r="G5">
        <f t="shared" si="2"/>
        <v>122.40342784089572</v>
      </c>
    </row>
    <row r="6" spans="1:7" x14ac:dyDescent="0.2">
      <c r="A6" t="s">
        <v>8</v>
      </c>
      <c r="B6" s="1" t="s">
        <v>12</v>
      </c>
      <c r="C6">
        <v>783.07379150390625</v>
      </c>
      <c r="D6">
        <f t="shared" si="0"/>
        <v>235.72870006099822</v>
      </c>
      <c r="E6">
        <v>29.793493000000002</v>
      </c>
      <c r="F6">
        <f t="shared" si="1"/>
        <v>1.4741214230436956</v>
      </c>
      <c r="G6">
        <f t="shared" si="2"/>
        <v>234.25457863795452</v>
      </c>
    </row>
    <row r="7" spans="1:7" x14ac:dyDescent="0.2">
      <c r="A7" t="s">
        <v>8</v>
      </c>
      <c r="B7" s="1" t="s">
        <v>13</v>
      </c>
      <c r="C7">
        <v>1313.281494140625</v>
      </c>
      <c r="D7">
        <f t="shared" si="0"/>
        <v>395.33712248673908</v>
      </c>
      <c r="E7">
        <v>51.634279999999997</v>
      </c>
      <c r="F7">
        <f t="shared" si="1"/>
        <v>1.7129381254993366</v>
      </c>
      <c r="G7">
        <f t="shared" si="2"/>
        <v>393.62418436123971</v>
      </c>
    </row>
    <row r="8" spans="1:7" x14ac:dyDescent="0.2">
      <c r="A8" t="s">
        <v>8</v>
      </c>
      <c r="B8" s="1" t="s">
        <v>14</v>
      </c>
      <c r="C8">
        <v>1313.281494140625</v>
      </c>
      <c r="D8">
        <f t="shared" si="0"/>
        <v>395.33712248673908</v>
      </c>
      <c r="E8">
        <v>43.316152000000002</v>
      </c>
      <c r="F8">
        <f t="shared" si="1"/>
        <v>1.6366498690199187</v>
      </c>
      <c r="G8">
        <f t="shared" si="2"/>
        <v>393.70047261771919</v>
      </c>
    </row>
    <row r="9" spans="1:7" x14ac:dyDescent="0.2">
      <c r="A9" t="s">
        <v>8</v>
      </c>
      <c r="B9" s="1" t="s">
        <v>15</v>
      </c>
      <c r="C9">
        <v>652.3143310546875</v>
      </c>
      <c r="D9">
        <f t="shared" si="0"/>
        <v>196.36618024894537</v>
      </c>
      <c r="E9">
        <v>47.364400000000003</v>
      </c>
      <c r="F9">
        <f t="shared" si="1"/>
        <v>1.6754520401455981</v>
      </c>
      <c r="G9">
        <f t="shared" si="2"/>
        <v>194.69072820879978</v>
      </c>
    </row>
    <row r="10" spans="1:7" x14ac:dyDescent="0.2">
      <c r="A10" t="s">
        <v>8</v>
      </c>
      <c r="B10" s="1" t="s">
        <v>16</v>
      </c>
      <c r="C10">
        <v>1312.281494140625</v>
      </c>
      <c r="D10">
        <f t="shared" si="0"/>
        <v>395.03609249107512</v>
      </c>
      <c r="E10">
        <v>84.458570000000009</v>
      </c>
      <c r="F10">
        <f t="shared" si="1"/>
        <v>1.926643723946968</v>
      </c>
      <c r="G10">
        <f t="shared" si="2"/>
        <v>393.10944876712813</v>
      </c>
    </row>
    <row r="11" spans="1:7" x14ac:dyDescent="0.2">
      <c r="A11" t="s">
        <v>8</v>
      </c>
      <c r="B11" s="1" t="s">
        <v>17</v>
      </c>
      <c r="C11">
        <v>1583.404052734375</v>
      </c>
      <c r="D11">
        <f t="shared" si="0"/>
        <v>476.65211512895917</v>
      </c>
      <c r="E11">
        <v>487.1583</v>
      </c>
      <c r="F11">
        <f t="shared" si="1"/>
        <v>2.687670106277178</v>
      </c>
      <c r="G11">
        <f t="shared" si="2"/>
        <v>473.96444502268201</v>
      </c>
    </row>
    <row r="12" spans="1:7" x14ac:dyDescent="0.2">
      <c r="A12" t="s">
        <v>8</v>
      </c>
      <c r="B12" s="1" t="s">
        <v>18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</row>
    <row r="13" spans="1:7" x14ac:dyDescent="0.2">
      <c r="A13" t="s">
        <v>8</v>
      </c>
      <c r="B13" s="1" t="s">
        <v>19</v>
      </c>
      <c r="C13">
        <v>146.20588684082031</v>
      </c>
      <c r="D13">
        <f t="shared" si="0"/>
        <v>44.012357481740665</v>
      </c>
      <c r="E13">
        <v>31.611848900000002</v>
      </c>
      <c r="F13">
        <f t="shared" si="1"/>
        <v>1.4998498974082397</v>
      </c>
      <c r="G13">
        <f t="shared" si="2"/>
        <v>42.512507584332425</v>
      </c>
    </row>
    <row r="14" spans="1:7" x14ac:dyDescent="0.2">
      <c r="A14" t="s">
        <v>8</v>
      </c>
      <c r="B14" s="1" t="s">
        <v>20</v>
      </c>
      <c r="C14">
        <v>1312.281494140625</v>
      </c>
      <c r="D14">
        <f t="shared" si="0"/>
        <v>395.03609249107512</v>
      </c>
      <c r="E14">
        <v>34.424260000000004</v>
      </c>
      <c r="F14">
        <f t="shared" si="1"/>
        <v>1.5368646132319148</v>
      </c>
      <c r="G14">
        <f t="shared" si="2"/>
        <v>393.49922787784323</v>
      </c>
    </row>
    <row r="15" spans="1:7" x14ac:dyDescent="0.2">
      <c r="A15" t="s">
        <v>8</v>
      </c>
      <c r="B15" s="1" t="s">
        <v>21</v>
      </c>
      <c r="C15">
        <v>412.30255126953125</v>
      </c>
      <c r="D15">
        <f t="shared" si="0"/>
        <v>124.11543522091537</v>
      </c>
      <c r="E15">
        <v>31.616234599999999</v>
      </c>
      <c r="F15">
        <f t="shared" si="1"/>
        <v>1.4999101454881087</v>
      </c>
      <c r="G15">
        <f t="shared" si="2"/>
        <v>122.61552507542726</v>
      </c>
    </row>
    <row r="17" spans="1:7" x14ac:dyDescent="0.2">
      <c r="F17" t="s">
        <v>61</v>
      </c>
      <c r="G17">
        <v>472.8852637</v>
      </c>
    </row>
    <row r="18" spans="1:7" x14ac:dyDescent="0.2">
      <c r="F18" t="s">
        <v>62</v>
      </c>
      <c r="G18">
        <f>AVERAGE(G3:G15)</f>
        <v>271.53131197143574</v>
      </c>
    </row>
    <row r="20" spans="1:7" x14ac:dyDescent="0.2">
      <c r="A20" t="s">
        <v>24</v>
      </c>
      <c r="B20" s="1" t="s">
        <v>25</v>
      </c>
      <c r="C20">
        <v>587.81298828125</v>
      </c>
      <c r="D20">
        <f t="shared" si="0"/>
        <v>176.94934131353651</v>
      </c>
      <c r="E20">
        <v>1.6384159999999999</v>
      </c>
      <c r="F20">
        <f t="shared" si="1"/>
        <v>0.21442418043207789</v>
      </c>
      <c r="G20">
        <f t="shared" si="2"/>
        <v>176.73491713310443</v>
      </c>
    </row>
    <row r="21" spans="1:7" x14ac:dyDescent="0.2">
      <c r="A21" t="s">
        <v>24</v>
      </c>
      <c r="B21" s="1" t="s">
        <v>26</v>
      </c>
      <c r="C21">
        <v>586.32757568359375</v>
      </c>
      <c r="D21">
        <f t="shared" si="0"/>
        <v>176.50218756570484</v>
      </c>
      <c r="E21">
        <v>0.95373200000000002</v>
      </c>
      <c r="F21">
        <f t="shared" si="1"/>
        <v>-2.0573645497815547E-2</v>
      </c>
      <c r="G21">
        <f t="shared" si="2"/>
        <v>176.52276121120266</v>
      </c>
    </row>
    <row r="22" spans="1:7" x14ac:dyDescent="0.2">
      <c r="A22" t="s">
        <v>24</v>
      </c>
      <c r="B22" s="1" t="s">
        <v>27</v>
      </c>
      <c r="C22">
        <v>482.8226318359375</v>
      </c>
      <c r="D22">
        <f t="shared" si="0"/>
        <v>145.34409476804424</v>
      </c>
      <c r="E22">
        <v>1.4701921</v>
      </c>
      <c r="F22">
        <f t="shared" si="1"/>
        <v>0.16737408476127377</v>
      </c>
      <c r="G22">
        <f t="shared" si="2"/>
        <v>145.17672068328298</v>
      </c>
    </row>
    <row r="23" spans="1:7" x14ac:dyDescent="0.2">
      <c r="A23" t="s">
        <v>24</v>
      </c>
      <c r="B23" s="1" t="s">
        <v>28</v>
      </c>
      <c r="C23">
        <v>1324.918212890625</v>
      </c>
      <c r="D23">
        <f t="shared" si="0"/>
        <v>398.84012388159454</v>
      </c>
      <c r="E23">
        <v>0.96911650000000005</v>
      </c>
      <c r="F23">
        <f t="shared" si="1"/>
        <v>-1.3624012148487982E-2</v>
      </c>
      <c r="G23">
        <f t="shared" si="2"/>
        <v>398.85374789374305</v>
      </c>
    </row>
    <row r="24" spans="1:7" x14ac:dyDescent="0.2">
      <c r="A24" t="s">
        <v>24</v>
      </c>
      <c r="B24" s="1" t="s">
        <v>29</v>
      </c>
      <c r="C24">
        <v>0</v>
      </c>
      <c r="D24">
        <f t="shared" si="0"/>
        <v>0</v>
      </c>
      <c r="E24">
        <v>0.59823325000000005</v>
      </c>
      <c r="F24">
        <f t="shared" si="1"/>
        <v>-0.22312945240430312</v>
      </c>
      <c r="G24">
        <f t="shared" si="2"/>
        <v>0.22312945240430312</v>
      </c>
    </row>
    <row r="25" spans="1:7" x14ac:dyDescent="0.2">
      <c r="A25" t="s">
        <v>24</v>
      </c>
      <c r="B25" s="1" t="s">
        <v>30</v>
      </c>
      <c r="C25">
        <v>416.40090942382812</v>
      </c>
      <c r="D25">
        <f t="shared" si="0"/>
        <v>125.34916395833281</v>
      </c>
      <c r="E25">
        <v>1.0858934999999998</v>
      </c>
      <c r="F25">
        <f t="shared" si="1"/>
        <v>3.578723351215593E-2</v>
      </c>
      <c r="G25">
        <f t="shared" si="2"/>
        <v>125.31337672482066</v>
      </c>
    </row>
    <row r="26" spans="1:7" x14ac:dyDescent="0.2">
      <c r="A26" t="s">
        <v>24</v>
      </c>
      <c r="B26" s="1" t="s">
        <v>31</v>
      </c>
      <c r="C26">
        <v>1281.50634765625</v>
      </c>
      <c r="D26">
        <f>C26*LOG10(2)</f>
        <v>385.7718502783253</v>
      </c>
      <c r="E26">
        <v>1.100635</v>
      </c>
      <c r="F26">
        <f t="shared" si="1"/>
        <v>4.1643319183097473E-2</v>
      </c>
      <c r="G26">
        <f t="shared" si="2"/>
        <v>385.73020695914221</v>
      </c>
    </row>
    <row r="27" spans="1:7" x14ac:dyDescent="0.2">
      <c r="A27" t="s">
        <v>24</v>
      </c>
      <c r="B27" s="1" t="s">
        <v>32</v>
      </c>
      <c r="C27">
        <v>684.73162841796875</v>
      </c>
      <c r="D27">
        <f t="shared" si="0"/>
        <v>206.12475913365191</v>
      </c>
      <c r="E27">
        <v>2.0482199999999997</v>
      </c>
      <c r="F27">
        <f t="shared" si="1"/>
        <v>0.31137660252575899</v>
      </c>
      <c r="G27">
        <f t="shared" si="2"/>
        <v>205.81338253112614</v>
      </c>
    </row>
    <row r="29" spans="1:7" x14ac:dyDescent="0.2">
      <c r="F29" t="s">
        <v>61</v>
      </c>
      <c r="G29">
        <v>397.95065791642099</v>
      </c>
    </row>
    <row r="30" spans="1:7" x14ac:dyDescent="0.2">
      <c r="F30" t="s">
        <v>62</v>
      </c>
      <c r="G30">
        <f>AVERAGE(G20:G27)</f>
        <v>201.7960303236033</v>
      </c>
    </row>
    <row r="32" spans="1:7" x14ac:dyDescent="0.2">
      <c r="A32" t="s">
        <v>35</v>
      </c>
      <c r="B32" s="1" t="s">
        <v>36</v>
      </c>
      <c r="C32">
        <v>2260.9599609375</v>
      </c>
      <c r="D32">
        <f t="shared" si="0"/>
        <v>680.61676723745074</v>
      </c>
      <c r="E32">
        <v>1.7982968000000001</v>
      </c>
      <c r="F32">
        <f t="shared" si="1"/>
        <v>0.25486137147096138</v>
      </c>
      <c r="G32">
        <f>D32-F32</f>
        <v>680.36190586597979</v>
      </c>
    </row>
    <row r="33" spans="1:7" x14ac:dyDescent="0.2">
      <c r="A33" t="s">
        <v>35</v>
      </c>
      <c r="B33" s="1" t="s">
        <v>37</v>
      </c>
      <c r="C33">
        <v>628.91253662109375</v>
      </c>
      <c r="D33">
        <f t="shared" si="0"/>
        <v>189.32153817207126</v>
      </c>
      <c r="E33">
        <v>2.3011558999999999</v>
      </c>
      <c r="F33">
        <f t="shared" si="1"/>
        <v>0.361946042491402</v>
      </c>
      <c r="G33">
        <f t="shared" si="2"/>
        <v>188.95959212957985</v>
      </c>
    </row>
    <row r="34" spans="1:7" x14ac:dyDescent="0.2">
      <c r="A34" t="s">
        <v>35</v>
      </c>
      <c r="B34" s="1" t="s">
        <v>38</v>
      </c>
      <c r="C34">
        <v>628.91253662109375</v>
      </c>
      <c r="D34">
        <f t="shared" si="0"/>
        <v>189.32153817207126</v>
      </c>
      <c r="E34">
        <v>1.0228679999999999</v>
      </c>
      <c r="F34">
        <f t="shared" si="1"/>
        <v>9.8195920988294588E-3</v>
      </c>
      <c r="G34">
        <f t="shared" si="2"/>
        <v>189.31171857997242</v>
      </c>
    </row>
    <row r="35" spans="1:7" x14ac:dyDescent="0.2">
      <c r="A35" t="s">
        <v>35</v>
      </c>
      <c r="B35" s="1" t="s">
        <v>39</v>
      </c>
      <c r="C35">
        <v>1944.0169677734375</v>
      </c>
      <c r="D35">
        <f t="shared" si="0"/>
        <v>585.20741937954381</v>
      </c>
      <c r="E35">
        <v>0.84282179999999995</v>
      </c>
      <c r="F35">
        <f t="shared" si="1"/>
        <v>-7.4264239678481683E-2</v>
      </c>
      <c r="G35">
        <f t="shared" si="2"/>
        <v>585.28168361922224</v>
      </c>
    </row>
    <row r="36" spans="1:7" x14ac:dyDescent="0.2">
      <c r="A36" t="s">
        <v>35</v>
      </c>
      <c r="B36" s="1" t="s">
        <v>40</v>
      </c>
      <c r="C36">
        <v>2284.906982421875</v>
      </c>
      <c r="D36">
        <f t="shared" si="0"/>
        <v>687.82553901105734</v>
      </c>
      <c r="E36">
        <v>2.1186259999999999</v>
      </c>
      <c r="F36">
        <f t="shared" si="1"/>
        <v>0.32605429768677802</v>
      </c>
      <c r="G36">
        <f t="shared" si="2"/>
        <v>687.49948471337052</v>
      </c>
    </row>
    <row r="37" spans="1:7" x14ac:dyDescent="0.2">
      <c r="A37" t="s">
        <v>35</v>
      </c>
      <c r="B37" s="1" t="s">
        <v>41</v>
      </c>
      <c r="C37">
        <v>2</v>
      </c>
      <c r="D37">
        <f t="shared" si="0"/>
        <v>0.6020599913279624</v>
      </c>
      <c r="E37">
        <v>0.71019778999999994</v>
      </c>
      <c r="F37">
        <f t="shared" si="1"/>
        <v>-0.14862068347385471</v>
      </c>
      <c r="G37">
        <f t="shared" si="2"/>
        <v>0.7506806748018171</v>
      </c>
    </row>
    <row r="38" spans="1:7" x14ac:dyDescent="0.2">
      <c r="A38" t="s">
        <v>35</v>
      </c>
      <c r="B38" s="1" t="s">
        <v>42</v>
      </c>
      <c r="C38">
        <v>657.59063720703125</v>
      </c>
      <c r="D38">
        <f t="shared" si="0"/>
        <v>197.95450666710724</v>
      </c>
      <c r="E38">
        <v>0.76133547000000001</v>
      </c>
      <c r="F38">
        <f t="shared" si="1"/>
        <v>-0.11842393630884558</v>
      </c>
      <c r="G38">
        <f t="shared" si="2"/>
        <v>198.0729306034161</v>
      </c>
    </row>
    <row r="39" spans="1:7" x14ac:dyDescent="0.2">
      <c r="A39" t="s">
        <v>35</v>
      </c>
      <c r="B39" s="1" t="s">
        <v>43</v>
      </c>
      <c r="C39">
        <v>572.91253662109375</v>
      </c>
      <c r="D39">
        <f>C39*LOG10(2)</f>
        <v>172.46385841488831</v>
      </c>
      <c r="E39">
        <v>1.3090818</v>
      </c>
      <c r="F39">
        <f t="shared" si="1"/>
        <v>0.11696678496074073</v>
      </c>
      <c r="G39">
        <f t="shared" si="2"/>
        <v>172.34689162992757</v>
      </c>
    </row>
    <row r="40" spans="1:7" x14ac:dyDescent="0.2">
      <c r="A40" t="s">
        <v>35</v>
      </c>
      <c r="B40" s="1" t="s">
        <v>44</v>
      </c>
      <c r="C40">
        <v>636.91253662109375</v>
      </c>
      <c r="D40">
        <f t="shared" si="0"/>
        <v>191.72977813738311</v>
      </c>
      <c r="E40">
        <v>1.0417358999999999</v>
      </c>
      <c r="F40">
        <f t="shared" si="1"/>
        <v>1.7757630949679311E-2</v>
      </c>
      <c r="G40">
        <f t="shared" si="2"/>
        <v>191.71202050643342</v>
      </c>
    </row>
    <row r="41" spans="1:7" x14ac:dyDescent="0.2">
      <c r="A41" t="s">
        <v>35</v>
      </c>
      <c r="B41" s="1" t="s">
        <v>45</v>
      </c>
      <c r="C41">
        <v>2308.906982421875</v>
      </c>
      <c r="D41">
        <f t="shared" si="0"/>
        <v>695.05025890699289</v>
      </c>
      <c r="E41">
        <v>3.98238</v>
      </c>
      <c r="F41">
        <f t="shared" si="1"/>
        <v>0.6001426981899276</v>
      </c>
      <c r="G41">
        <f t="shared" si="2"/>
        <v>694.45011620880291</v>
      </c>
    </row>
    <row r="42" spans="1:7" x14ac:dyDescent="0.2">
      <c r="A42" t="s">
        <v>35</v>
      </c>
      <c r="B42" s="1" t="s">
        <v>46</v>
      </c>
      <c r="C42">
        <v>2056.016845703125</v>
      </c>
      <c r="D42">
        <f t="shared" si="0"/>
        <v>618.92274214708402</v>
      </c>
      <c r="E42">
        <v>2.5986560000000001</v>
      </c>
      <c r="F42">
        <f t="shared" si="1"/>
        <v>0.41474879308713958</v>
      </c>
      <c r="G42">
        <f t="shared" si="2"/>
        <v>618.50799335399688</v>
      </c>
    </row>
    <row r="43" spans="1:7" x14ac:dyDescent="0.2">
      <c r="A43" t="s">
        <v>35</v>
      </c>
      <c r="B43" s="1" t="s">
        <v>47</v>
      </c>
      <c r="C43" t="s">
        <v>33</v>
      </c>
      <c r="D43" t="s">
        <v>33</v>
      </c>
      <c r="E43" t="s">
        <v>33</v>
      </c>
      <c r="F43" t="s">
        <v>33</v>
      </c>
      <c r="G43" t="s">
        <v>33</v>
      </c>
    </row>
    <row r="44" spans="1:7" x14ac:dyDescent="0.2">
      <c r="A44" t="s">
        <v>35</v>
      </c>
      <c r="B44" s="1" t="s">
        <v>48</v>
      </c>
      <c r="C44">
        <v>1484.7373046875</v>
      </c>
      <c r="D44">
        <f t="shared" si="0"/>
        <v>446.95046439222926</v>
      </c>
      <c r="E44">
        <v>19.21602</v>
      </c>
      <c r="F44">
        <f t="shared" si="1"/>
        <v>1.283663442072003</v>
      </c>
      <c r="G44">
        <f t="shared" si="2"/>
        <v>445.66680095015727</v>
      </c>
    </row>
    <row r="45" spans="1:7" x14ac:dyDescent="0.2">
      <c r="A45" t="s">
        <v>35</v>
      </c>
      <c r="B45" s="1" t="s">
        <v>49</v>
      </c>
      <c r="C45">
        <v>1384.0113525390625</v>
      </c>
      <c r="D45">
        <f t="shared" si="0"/>
        <v>416.62893145373477</v>
      </c>
      <c r="E45">
        <v>0.73697225</v>
      </c>
      <c r="F45">
        <f t="shared" si="1"/>
        <v>-0.13254886478513736</v>
      </c>
      <c r="G45">
        <f t="shared" si="2"/>
        <v>416.76148031851989</v>
      </c>
    </row>
    <row r="46" spans="1:7" x14ac:dyDescent="0.2">
      <c r="A46" t="s">
        <v>35</v>
      </c>
      <c r="B46" s="1" t="s">
        <v>50</v>
      </c>
      <c r="C46">
        <v>2348.906982421875</v>
      </c>
      <c r="D46">
        <f t="shared" si="0"/>
        <v>707.09145873355214</v>
      </c>
      <c r="E46">
        <v>2.9952519</v>
      </c>
      <c r="F46">
        <f t="shared" si="1"/>
        <v>0.47643335232788653</v>
      </c>
      <c r="G46">
        <f t="shared" si="2"/>
        <v>706.61502538122431</v>
      </c>
    </row>
    <row r="47" spans="1:7" x14ac:dyDescent="0.2">
      <c r="A47" t="s">
        <v>35</v>
      </c>
      <c r="B47" s="1" t="s">
        <v>51</v>
      </c>
      <c r="C47">
        <v>2332.906982421875</v>
      </c>
      <c r="D47">
        <f t="shared" si="0"/>
        <v>702.27497880292844</v>
      </c>
      <c r="E47">
        <v>1.5464817</v>
      </c>
      <c r="F47">
        <f t="shared" si="1"/>
        <v>0.18934478522762857</v>
      </c>
      <c r="G47">
        <f t="shared" si="2"/>
        <v>702.08563401770084</v>
      </c>
    </row>
    <row r="48" spans="1:7" x14ac:dyDescent="0.2">
      <c r="A48" t="s">
        <v>35</v>
      </c>
      <c r="B48" s="1" t="s">
        <v>52</v>
      </c>
      <c r="C48">
        <v>5</v>
      </c>
      <c r="D48">
        <f>C48*LOG10(2)</f>
        <v>1.505149978319906</v>
      </c>
      <c r="E48">
        <v>0.97824119999999992</v>
      </c>
      <c r="F48">
        <f t="shared" si="1"/>
        <v>-9.5540502084022691E-3</v>
      </c>
      <c r="G48">
        <f t="shared" si="2"/>
        <v>1.5147040285283082</v>
      </c>
    </row>
    <row r="49" spans="1:7" x14ac:dyDescent="0.2">
      <c r="A49" t="s">
        <v>35</v>
      </c>
      <c r="B49" s="1" t="s">
        <v>53</v>
      </c>
      <c r="C49">
        <v>1416.0113525390625</v>
      </c>
      <c r="D49">
        <f t="shared" si="0"/>
        <v>426.26189131498211</v>
      </c>
      <c r="E49">
        <v>1.5848954</v>
      </c>
      <c r="F49">
        <f t="shared" si="1"/>
        <v>0.20000060491223878</v>
      </c>
      <c r="G49">
        <f t="shared" si="2"/>
        <v>426.06189071006986</v>
      </c>
    </row>
    <row r="50" spans="1:7" x14ac:dyDescent="0.2">
      <c r="A50" t="s">
        <v>35</v>
      </c>
      <c r="B50" s="1" t="s">
        <v>54</v>
      </c>
      <c r="C50">
        <v>2076.923828125</v>
      </c>
      <c r="D50">
        <f t="shared" si="0"/>
        <v>625.21637097488804</v>
      </c>
      <c r="E50">
        <v>108.26610000000001</v>
      </c>
      <c r="F50">
        <f t="shared" si="1"/>
        <v>2.0344924927504873</v>
      </c>
      <c r="G50">
        <f t="shared" si="2"/>
        <v>623.18187848213756</v>
      </c>
    </row>
    <row r="51" spans="1:7" x14ac:dyDescent="0.2">
      <c r="A51" t="s">
        <v>35</v>
      </c>
      <c r="B51" s="1" t="s">
        <v>55</v>
      </c>
      <c r="C51">
        <v>2192.016845703125</v>
      </c>
      <c r="D51">
        <f t="shared" si="0"/>
        <v>659.86282155738547</v>
      </c>
      <c r="E51">
        <v>1.1447229999999999</v>
      </c>
      <c r="F51">
        <f t="shared" si="1"/>
        <v>5.8700408837169017E-2</v>
      </c>
      <c r="G51">
        <f t="shared" si="2"/>
        <v>659.80412114854835</v>
      </c>
    </row>
    <row r="53" spans="1:7" x14ac:dyDescent="0.2">
      <c r="F53" t="s">
        <v>61</v>
      </c>
      <c r="G53">
        <v>705.33628463247805</v>
      </c>
    </row>
    <row r="54" spans="1:7" x14ac:dyDescent="0.2">
      <c r="F54" t="s">
        <v>62</v>
      </c>
      <c r="G54">
        <f>AVERAGE(G32:G51)</f>
        <v>430.99718699591523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Z3</vt:lpstr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Sankaran</dc:creator>
  <cp:lastModifiedBy>Microsoft Office User</cp:lastModifiedBy>
  <dcterms:created xsi:type="dcterms:W3CDTF">2021-01-16T00:12:05Z</dcterms:created>
  <dcterms:modified xsi:type="dcterms:W3CDTF">2021-09-02T21:59:25Z</dcterms:modified>
</cp:coreProperties>
</file>